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g.kth.se\dfs\home\a\n\annikack\appdata\xp.V2\Desktop\"/>
    </mc:Choice>
  </mc:AlternateContent>
  <workbookProtection workbookAlgorithmName="SHA-512" workbookHashValue="Yn5obQSsaDSJ6iAWCfZsRB8CJ1kshaUr7cdXDc73kRJzIdpY5GwbMgedDKBbykvpMT82tRVdvUoVKFkS1Q1+MQ==" workbookSaltValue="Gq83uwtQhPFlG1qKj4EiyA==" workbookSpinCount="100000" lockStructure="1"/>
  <bookViews>
    <workbookView xWindow="0" yWindow="0" windowWidth="18255" windowHeight="6765" firstSheet="15" activeTab="23"/>
  </bookViews>
  <sheets>
    <sheet name="Producer prices categorized" sheetId="42" r:id="rId1"/>
    <sheet name="B1" sheetId="1" r:id="rId2"/>
    <sheet name="B2" sheetId="2" r:id="rId3"/>
    <sheet name="B3" sheetId="3" r:id="rId4"/>
    <sheet name="B4" sheetId="4" r:id="rId5"/>
    <sheet name="B5" sheetId="5" r:id="rId6"/>
    <sheet name="B6" sheetId="6" r:id="rId7"/>
    <sheet name="B7" sheetId="7" r:id="rId8"/>
    <sheet name="IOmatrix" sheetId="8" r:id="rId9"/>
    <sheet name="Basic2019" sheetId="9" r:id="rId10"/>
    <sheet name="pack2019" sheetId="10" r:id="rId11"/>
    <sheet name="indus2019" sheetId="11" r:id="rId12"/>
    <sheet name="trans2019" sheetId="12" r:id="rId13"/>
    <sheet name="trade2019" sheetId="41" r:id="rId14"/>
    <sheet name="Hh Use 2019" sheetId="14" r:id="rId15"/>
    <sheet name="waste2019" sheetId="15" r:id="rId16"/>
    <sheet name="IOtotal2019" sheetId="16" r:id="rId17"/>
    <sheet name="Use B2019" sheetId="17" r:id="rId18"/>
    <sheet name="Import B2019" sheetId="18" r:id="rId19"/>
    <sheet name="Depr2019" sheetId="19" r:id="rId20"/>
    <sheet name="Energy use2019" sheetId="20" r:id="rId21"/>
    <sheet name="energy price2019" sheetId="21" r:id="rId22"/>
    <sheet name="VAR2019" sheetId="40" r:id="rId23"/>
    <sheet name="Names" sheetId="33" r:id="rId24"/>
  </sheet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2" i="42" l="1"/>
  <c r="F64" i="42"/>
  <c r="F205" i="42"/>
  <c r="F209" i="42"/>
  <c r="A150" i="5" l="1"/>
  <c r="F152" i="5"/>
  <c r="F151"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H157" i="41"/>
  <c r="H156" i="41"/>
  <c r="H155"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7" i="41"/>
  <c r="H86" i="41"/>
  <c r="H85" i="41"/>
  <c r="H84" i="41"/>
  <c r="H83" i="41"/>
  <c r="H81" i="41"/>
  <c r="H80" i="41"/>
  <c r="H79" i="41"/>
  <c r="H77" i="41"/>
  <c r="H76" i="41"/>
  <c r="H75" i="41"/>
  <c r="H74" i="41"/>
  <c r="H73" i="41"/>
  <c r="H72" i="41"/>
  <c r="H71" i="41"/>
  <c r="H70" i="41"/>
  <c r="H69" i="41"/>
  <c r="H68" i="41"/>
  <c r="H67" i="41"/>
  <c r="H66" i="41"/>
  <c r="H65" i="41"/>
  <c r="H64" i="41"/>
  <c r="H63" i="41"/>
  <c r="H62" i="41"/>
  <c r="H61" i="41"/>
  <c r="H60" i="41"/>
  <c r="H59" i="41"/>
  <c r="H58"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3" i="41"/>
  <c r="H22" i="41"/>
  <c r="H21" i="41"/>
  <c r="H20" i="41"/>
  <c r="H19" i="41"/>
  <c r="H18" i="41"/>
  <c r="H17" i="41"/>
  <c r="H16" i="41"/>
  <c r="H15" i="41"/>
  <c r="H14" i="41"/>
  <c r="H13" i="41"/>
  <c r="H12" i="41"/>
  <c r="H11" i="41"/>
  <c r="H10" i="41"/>
  <c r="H9" i="41"/>
  <c r="H8" i="41"/>
  <c r="H7" i="41"/>
  <c r="H6" i="41"/>
  <c r="H5" i="41"/>
  <c r="H4" i="41"/>
  <c r="H3" i="41"/>
  <c r="H2" i="41"/>
  <c r="B157" i="41"/>
  <c r="B156" i="41"/>
  <c r="B155" i="41"/>
  <c r="B154" i="41"/>
  <c r="B153" i="41"/>
  <c r="B152" i="41"/>
  <c r="B151" i="41"/>
  <c r="B150" i="41"/>
  <c r="B149" i="41"/>
  <c r="B148" i="41"/>
  <c r="B147" i="41"/>
  <c r="B146" i="41"/>
  <c r="B145" i="41"/>
  <c r="B144" i="41"/>
  <c r="B143" i="41"/>
  <c r="B142" i="41"/>
  <c r="B141" i="41"/>
  <c r="B140" i="41"/>
  <c r="B139" i="41"/>
  <c r="B138" i="41"/>
  <c r="B137" i="41"/>
  <c r="B136" i="41"/>
  <c r="B135" i="41"/>
  <c r="B134" i="41"/>
  <c r="B133" i="41"/>
  <c r="B132" i="41"/>
  <c r="B131" i="41"/>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B10" i="41"/>
  <c r="B9" i="41"/>
  <c r="B8" i="41"/>
  <c r="B7" i="41"/>
  <c r="B6" i="41"/>
  <c r="B5" i="41"/>
  <c r="B4" i="41"/>
  <c r="B3" i="41"/>
  <c r="B2" i="41"/>
  <c r="J244" i="9"/>
  <c r="J243" i="9"/>
  <c r="J242" i="9"/>
  <c r="J241" i="9"/>
  <c r="J240" i="9"/>
  <c r="J239" i="9"/>
  <c r="J238" i="9"/>
  <c r="J234" i="9"/>
  <c r="J233" i="9"/>
  <c r="J232" i="9"/>
  <c r="J231" i="9"/>
  <c r="J230" i="9"/>
  <c r="J229" i="9"/>
  <c r="H158" i="41" l="1"/>
  <c r="D157" i="41"/>
  <c r="C157" i="41"/>
  <c r="D156" i="41"/>
  <c r="C156" i="41"/>
  <c r="D155" i="41"/>
  <c r="C155" i="41"/>
  <c r="D154" i="41"/>
  <c r="C154" i="41"/>
  <c r="D153" i="41"/>
  <c r="C153" i="41"/>
  <c r="D152" i="41"/>
  <c r="C152" i="41"/>
  <c r="D151" i="41"/>
  <c r="C151" i="41"/>
  <c r="D150" i="41"/>
  <c r="C150" i="41"/>
  <c r="D149" i="41"/>
  <c r="C149" i="41"/>
  <c r="D148" i="41"/>
  <c r="C148" i="41"/>
  <c r="D147" i="41"/>
  <c r="C147" i="41"/>
  <c r="D146" i="41"/>
  <c r="C146" i="41"/>
  <c r="D145" i="41"/>
  <c r="C145" i="41"/>
  <c r="D144" i="41"/>
  <c r="C144" i="41"/>
  <c r="D143" i="41"/>
  <c r="C143" i="41"/>
  <c r="D142" i="41"/>
  <c r="C142" i="41"/>
  <c r="D141" i="41"/>
  <c r="C141" i="41"/>
  <c r="D140" i="41"/>
  <c r="C140" i="41"/>
  <c r="D139" i="41"/>
  <c r="C139" i="41"/>
  <c r="D138" i="41"/>
  <c r="C138" i="41"/>
  <c r="D137" i="41"/>
  <c r="C137" i="41"/>
  <c r="D136" i="41"/>
  <c r="C136" i="41"/>
  <c r="D135" i="41"/>
  <c r="C135" i="41"/>
  <c r="D134" i="41"/>
  <c r="C134" i="41"/>
  <c r="D133" i="41"/>
  <c r="C133" i="41"/>
  <c r="E132" i="41"/>
  <c r="D132" i="41"/>
  <c r="C132" i="41"/>
  <c r="D131" i="41"/>
  <c r="C131" i="41"/>
  <c r="D130" i="41"/>
  <c r="C130" i="41"/>
  <c r="D129" i="41"/>
  <c r="C129" i="41"/>
  <c r="E128" i="41"/>
  <c r="D128" i="41"/>
  <c r="C128" i="41"/>
  <c r="D127" i="41"/>
  <c r="C127" i="41"/>
  <c r="D126" i="41"/>
  <c r="C126" i="41"/>
  <c r="D125" i="41"/>
  <c r="C125" i="41"/>
  <c r="E124" i="41"/>
  <c r="D124" i="41"/>
  <c r="C124" i="41"/>
  <c r="D123" i="41"/>
  <c r="C123" i="41"/>
  <c r="D122" i="41"/>
  <c r="C122" i="41"/>
  <c r="D121" i="41"/>
  <c r="C121" i="41"/>
  <c r="E120" i="41"/>
  <c r="D120" i="41"/>
  <c r="C120" i="41"/>
  <c r="D119" i="41"/>
  <c r="C119" i="41"/>
  <c r="D118" i="41"/>
  <c r="C118" i="41"/>
  <c r="D117" i="41"/>
  <c r="C117" i="41"/>
  <c r="E116" i="41"/>
  <c r="D116" i="41"/>
  <c r="C116" i="41"/>
  <c r="D115" i="41"/>
  <c r="C115" i="41"/>
  <c r="D114" i="41"/>
  <c r="C114" i="41"/>
  <c r="D113" i="41"/>
  <c r="C113" i="41"/>
  <c r="E112" i="41"/>
  <c r="D112" i="41"/>
  <c r="C112" i="41"/>
  <c r="D111" i="41"/>
  <c r="C111" i="41"/>
  <c r="D110" i="41"/>
  <c r="C110" i="41"/>
  <c r="E109" i="41"/>
  <c r="D109" i="41"/>
  <c r="C109" i="41"/>
  <c r="E108" i="41"/>
  <c r="D108" i="41"/>
  <c r="C108" i="41"/>
  <c r="D107" i="41"/>
  <c r="C107" i="41"/>
  <c r="D106" i="41"/>
  <c r="C106" i="41"/>
  <c r="E105" i="41"/>
  <c r="D105" i="41"/>
  <c r="C105" i="41"/>
  <c r="E104" i="41"/>
  <c r="D104" i="41"/>
  <c r="C104" i="41"/>
  <c r="D103" i="41"/>
  <c r="C103" i="41"/>
  <c r="D102" i="41"/>
  <c r="C102" i="41"/>
  <c r="E101" i="41"/>
  <c r="D101" i="41"/>
  <c r="C101" i="41"/>
  <c r="E100" i="41"/>
  <c r="D100" i="41"/>
  <c r="C100" i="41"/>
  <c r="D99" i="41"/>
  <c r="C99" i="41"/>
  <c r="D98" i="41"/>
  <c r="C98" i="41"/>
  <c r="E97" i="41"/>
  <c r="D97" i="41"/>
  <c r="C97" i="41"/>
  <c r="E96" i="41"/>
  <c r="D96" i="41"/>
  <c r="C96" i="41"/>
  <c r="D95" i="41"/>
  <c r="C95" i="41"/>
  <c r="D94" i="41"/>
  <c r="C94" i="41"/>
  <c r="E93" i="41"/>
  <c r="D93" i="41"/>
  <c r="C93" i="41"/>
  <c r="E92" i="41"/>
  <c r="D92" i="41"/>
  <c r="C92" i="41"/>
  <c r="D91" i="41"/>
  <c r="C91" i="41"/>
  <c r="D90" i="41"/>
  <c r="C90" i="41"/>
  <c r="E89" i="41"/>
  <c r="D89" i="41"/>
  <c r="C89" i="41"/>
  <c r="D88" i="41"/>
  <c r="C88" i="41"/>
  <c r="D87" i="41"/>
  <c r="C87" i="41"/>
  <c r="D86" i="41"/>
  <c r="C86" i="41"/>
  <c r="E85" i="41"/>
  <c r="D85" i="41"/>
  <c r="C85" i="41"/>
  <c r="D84" i="41"/>
  <c r="C84" i="41"/>
  <c r="D83" i="41"/>
  <c r="C83" i="41"/>
  <c r="D82" i="41"/>
  <c r="C82" i="41"/>
  <c r="E81" i="41"/>
  <c r="D81" i="41"/>
  <c r="C81" i="41"/>
  <c r="D80" i="41"/>
  <c r="C80" i="41"/>
  <c r="D79" i="41"/>
  <c r="C79" i="41"/>
  <c r="D78" i="41"/>
  <c r="C78" i="41"/>
  <c r="E77" i="41"/>
  <c r="D77" i="41"/>
  <c r="C77" i="41"/>
  <c r="D76" i="41"/>
  <c r="C76" i="41"/>
  <c r="D75" i="41"/>
  <c r="C75" i="41"/>
  <c r="D74" i="41"/>
  <c r="C74" i="41"/>
  <c r="E73" i="41"/>
  <c r="D73" i="41"/>
  <c r="C73" i="41"/>
  <c r="D72" i="41"/>
  <c r="C72" i="41"/>
  <c r="D71" i="41"/>
  <c r="C71" i="41"/>
  <c r="D70" i="41"/>
  <c r="C70" i="41"/>
  <c r="E69" i="41"/>
  <c r="D69" i="41"/>
  <c r="C69" i="41"/>
  <c r="D68" i="41"/>
  <c r="C68" i="41"/>
  <c r="D67" i="41"/>
  <c r="C67" i="41"/>
  <c r="D66" i="41"/>
  <c r="C66" i="41"/>
  <c r="E65" i="41"/>
  <c r="D65" i="41"/>
  <c r="C65" i="41"/>
  <c r="D64" i="41"/>
  <c r="C64" i="41"/>
  <c r="D63" i="41"/>
  <c r="C63" i="41"/>
  <c r="D62" i="41"/>
  <c r="C62" i="41"/>
  <c r="E61" i="41"/>
  <c r="D61" i="41"/>
  <c r="C61" i="41"/>
  <c r="D60" i="41"/>
  <c r="C60" i="41"/>
  <c r="D59" i="41"/>
  <c r="C59" i="41"/>
  <c r="D58" i="41"/>
  <c r="C58" i="41"/>
  <c r="D57" i="41"/>
  <c r="C57" i="41"/>
  <c r="D56" i="41"/>
  <c r="C56" i="41"/>
  <c r="D55" i="41"/>
  <c r="C55" i="41"/>
  <c r="D54" i="41"/>
  <c r="C54" i="41"/>
  <c r="D53" i="41"/>
  <c r="C53" i="41"/>
  <c r="D52" i="41"/>
  <c r="C52" i="41"/>
  <c r="D51" i="41"/>
  <c r="C51" i="41"/>
  <c r="D50" i="41"/>
  <c r="C50" i="41"/>
  <c r="D49" i="41"/>
  <c r="C49" i="41"/>
  <c r="D48" i="41"/>
  <c r="C48" i="41"/>
  <c r="D47" i="41"/>
  <c r="C47" i="41"/>
  <c r="D46" i="41"/>
  <c r="C46" i="41"/>
  <c r="D45" i="41"/>
  <c r="C45" i="41"/>
  <c r="D44" i="41"/>
  <c r="C44" i="41"/>
  <c r="D43" i="41"/>
  <c r="C43" i="41"/>
  <c r="D42" i="41"/>
  <c r="C42" i="41"/>
  <c r="D41" i="41"/>
  <c r="C41" i="41"/>
  <c r="D40" i="41"/>
  <c r="C40" i="41"/>
  <c r="D39" i="41"/>
  <c r="C39" i="41"/>
  <c r="D38" i="41"/>
  <c r="C38" i="41"/>
  <c r="D37" i="41"/>
  <c r="C37" i="41"/>
  <c r="D36" i="41"/>
  <c r="C36" i="41"/>
  <c r="D35" i="41"/>
  <c r="C35" i="41"/>
  <c r="D34" i="41"/>
  <c r="C34" i="41"/>
  <c r="D33" i="41"/>
  <c r="C33" i="41"/>
  <c r="D32" i="41"/>
  <c r="C32" i="41"/>
  <c r="D31" i="41"/>
  <c r="C31" i="41"/>
  <c r="D30" i="41"/>
  <c r="C30" i="41"/>
  <c r="D29" i="41"/>
  <c r="C29" i="41"/>
  <c r="D28" i="41"/>
  <c r="C28" i="41"/>
  <c r="D27" i="41"/>
  <c r="C27" i="41"/>
  <c r="D26" i="41"/>
  <c r="C26" i="41"/>
  <c r="D25" i="41"/>
  <c r="C25" i="41"/>
  <c r="D24" i="41"/>
  <c r="C24" i="41"/>
  <c r="D23" i="41"/>
  <c r="C23" i="41"/>
  <c r="D22" i="41"/>
  <c r="C22" i="41"/>
  <c r="D21" i="41"/>
  <c r="C21" i="41"/>
  <c r="D20" i="41"/>
  <c r="C20" i="41"/>
  <c r="D19" i="41"/>
  <c r="C19" i="41"/>
  <c r="D18" i="41"/>
  <c r="C18" i="41"/>
  <c r="D17" i="41"/>
  <c r="C17" i="41"/>
  <c r="D16" i="41"/>
  <c r="C16" i="41"/>
  <c r="D15" i="41"/>
  <c r="C15" i="41"/>
  <c r="D14" i="41"/>
  <c r="C14" i="41"/>
  <c r="D13" i="41"/>
  <c r="C13" i="41"/>
  <c r="D12" i="41"/>
  <c r="C12" i="41"/>
  <c r="D11" i="41"/>
  <c r="C11" i="41"/>
  <c r="D10" i="41"/>
  <c r="C10" i="41"/>
  <c r="D9" i="41"/>
  <c r="C9" i="41"/>
  <c r="D8" i="41"/>
  <c r="C8" i="41"/>
  <c r="D7" i="41"/>
  <c r="C7" i="41"/>
  <c r="D6" i="41"/>
  <c r="C6" i="41"/>
  <c r="D5" i="41"/>
  <c r="C5" i="41"/>
  <c r="D4" i="41"/>
  <c r="C4" i="41"/>
  <c r="D3" i="41"/>
  <c r="C3" i="41"/>
  <c r="D2" i="41"/>
  <c r="C2" i="41"/>
  <c r="F1" i="41"/>
  <c r="E1" i="41"/>
  <c r="D1" i="41"/>
  <c r="C1" i="41"/>
  <c r="A157" i="41"/>
  <c r="L157" i="41" s="1"/>
  <c r="F150" i="5" s="1"/>
  <c r="A156" i="41"/>
  <c r="L156" i="41" s="1"/>
  <c r="F149" i="5" s="1"/>
  <c r="A155" i="41"/>
  <c r="L155" i="41" s="1"/>
  <c r="F148" i="5" s="1"/>
  <c r="A154" i="41"/>
  <c r="L154" i="41" s="1"/>
  <c r="A153" i="41"/>
  <c r="L153" i="41" s="1"/>
  <c r="F147" i="5" s="1"/>
  <c r="A152" i="41"/>
  <c r="L152" i="41" s="1"/>
  <c r="F146" i="5" s="1"/>
  <c r="A151" i="41"/>
  <c r="L151" i="41" s="1"/>
  <c r="F145" i="5" s="1"/>
  <c r="A150" i="41"/>
  <c r="L150" i="41" s="1"/>
  <c r="F144" i="5" s="1"/>
  <c r="A149" i="41"/>
  <c r="L149" i="41" s="1"/>
  <c r="F143" i="5" s="1"/>
  <c r="A148" i="41"/>
  <c r="L148" i="41" s="1"/>
  <c r="F142" i="5" s="1"/>
  <c r="A147" i="41"/>
  <c r="L147" i="41" s="1"/>
  <c r="F141" i="5" s="1"/>
  <c r="A146" i="41"/>
  <c r="L146" i="41" s="1"/>
  <c r="F140" i="5" s="1"/>
  <c r="A145" i="41"/>
  <c r="L145" i="41" s="1"/>
  <c r="F139" i="5" s="1"/>
  <c r="A144" i="41"/>
  <c r="L144" i="41" s="1"/>
  <c r="F138" i="5" s="1"/>
  <c r="A143" i="41"/>
  <c r="L143" i="41" s="1"/>
  <c r="F137" i="5" s="1"/>
  <c r="A142" i="41"/>
  <c r="L142" i="41" s="1"/>
  <c r="F136" i="5" s="1"/>
  <c r="A141" i="41"/>
  <c r="L141" i="41" s="1"/>
  <c r="F135" i="5" s="1"/>
  <c r="A140" i="41"/>
  <c r="L140" i="41" s="1"/>
  <c r="F134" i="5" s="1"/>
  <c r="A139" i="41"/>
  <c r="L139" i="41" s="1"/>
  <c r="F133" i="5" s="1"/>
  <c r="A138" i="41"/>
  <c r="L138" i="41" s="1"/>
  <c r="F132" i="5" s="1"/>
  <c r="A137" i="41"/>
  <c r="L137" i="41" s="1"/>
  <c r="F131" i="5" s="1"/>
  <c r="A136" i="41"/>
  <c r="L136" i="41" s="1"/>
  <c r="F130" i="5" s="1"/>
  <c r="A135" i="41"/>
  <c r="L135" i="41" s="1"/>
  <c r="F129" i="5" s="1"/>
  <c r="A134" i="41"/>
  <c r="L134" i="41" s="1"/>
  <c r="F128" i="5" s="1"/>
  <c r="A133" i="41"/>
  <c r="L133" i="41" s="1"/>
  <c r="F127" i="5" s="1"/>
  <c r="A132" i="41"/>
  <c r="L132" i="41" s="1"/>
  <c r="F126" i="5" s="1"/>
  <c r="A131" i="41"/>
  <c r="L131" i="41" s="1"/>
  <c r="F125" i="5" s="1"/>
  <c r="A130" i="41"/>
  <c r="L130" i="41" s="1"/>
  <c r="F124" i="5" s="1"/>
  <c r="A129" i="41"/>
  <c r="L129" i="41" s="1"/>
  <c r="F123" i="5" s="1"/>
  <c r="A128" i="41"/>
  <c r="L128" i="41" s="1"/>
  <c r="F122" i="5" s="1"/>
  <c r="A127" i="41"/>
  <c r="L127" i="41" s="1"/>
  <c r="F121" i="5" s="1"/>
  <c r="A126" i="41"/>
  <c r="L126" i="41" s="1"/>
  <c r="A125" i="41"/>
  <c r="L125" i="41" s="1"/>
  <c r="F120" i="5" s="1"/>
  <c r="A124" i="41"/>
  <c r="L124" i="41" s="1"/>
  <c r="F119" i="5" s="1"/>
  <c r="A123" i="41"/>
  <c r="L123" i="41" s="1"/>
  <c r="F118" i="5" s="1"/>
  <c r="A122" i="41"/>
  <c r="L122" i="41" s="1"/>
  <c r="F117" i="5" s="1"/>
  <c r="A121" i="41"/>
  <c r="L121" i="41" s="1"/>
  <c r="F116" i="5" s="1"/>
  <c r="A120" i="41"/>
  <c r="L120" i="41" s="1"/>
  <c r="F115" i="5" s="1"/>
  <c r="A119" i="41"/>
  <c r="L119" i="41" s="1"/>
  <c r="F114" i="5" s="1"/>
  <c r="A118" i="41"/>
  <c r="L118" i="41" s="1"/>
  <c r="F113" i="5" s="1"/>
  <c r="A117" i="41"/>
  <c r="L117" i="41" s="1"/>
  <c r="F112" i="5" s="1"/>
  <c r="A116" i="41"/>
  <c r="L116" i="41" s="1"/>
  <c r="F111" i="5" s="1"/>
  <c r="A115" i="41"/>
  <c r="L115" i="41" s="1"/>
  <c r="F110" i="5" s="1"/>
  <c r="A114" i="41"/>
  <c r="L114" i="41" s="1"/>
  <c r="F109" i="5" s="1"/>
  <c r="A113" i="41"/>
  <c r="L113" i="41" s="1"/>
  <c r="F108" i="5" s="1"/>
  <c r="A112" i="41"/>
  <c r="L112" i="41" s="1"/>
  <c r="F107" i="5" s="1"/>
  <c r="A111" i="41"/>
  <c r="L111" i="41" s="1"/>
  <c r="F106" i="5" s="1"/>
  <c r="A110" i="41"/>
  <c r="L110" i="41" s="1"/>
  <c r="F105" i="5" s="1"/>
  <c r="A109" i="41"/>
  <c r="L109" i="41" s="1"/>
  <c r="F104" i="5" s="1"/>
  <c r="A108" i="41"/>
  <c r="L108" i="41" s="1"/>
  <c r="F103" i="5" s="1"/>
  <c r="A107" i="41"/>
  <c r="L107" i="41" s="1"/>
  <c r="F102" i="5" s="1"/>
  <c r="A106" i="41"/>
  <c r="L106" i="41" s="1"/>
  <c r="F101" i="5" s="1"/>
  <c r="A105" i="41"/>
  <c r="L105" i="41" s="1"/>
  <c r="F100" i="5" s="1"/>
  <c r="A104" i="41"/>
  <c r="L104" i="41" s="1"/>
  <c r="F99" i="5" s="1"/>
  <c r="A103" i="41"/>
  <c r="L103" i="41" s="1"/>
  <c r="F98" i="5" s="1"/>
  <c r="A102" i="41"/>
  <c r="L102" i="41" s="1"/>
  <c r="F97" i="5" s="1"/>
  <c r="A101" i="41"/>
  <c r="L101" i="41" s="1"/>
  <c r="F96" i="5" s="1"/>
  <c r="A100" i="41"/>
  <c r="L100" i="41" s="1"/>
  <c r="F95" i="5" s="1"/>
  <c r="A99" i="41"/>
  <c r="L99" i="41" s="1"/>
  <c r="F94" i="5" s="1"/>
  <c r="A98" i="41"/>
  <c r="L98" i="41" s="1"/>
  <c r="F93" i="5" s="1"/>
  <c r="A97" i="41"/>
  <c r="L97" i="41" s="1"/>
  <c r="F92" i="5" s="1"/>
  <c r="A96" i="41"/>
  <c r="L96" i="41" s="1"/>
  <c r="F91" i="5" s="1"/>
  <c r="A95" i="41"/>
  <c r="L95" i="41" s="1"/>
  <c r="F90" i="5" s="1"/>
  <c r="A94" i="41"/>
  <c r="L94" i="41" s="1"/>
  <c r="F89" i="5" s="1"/>
  <c r="A93" i="41"/>
  <c r="L93" i="41" s="1"/>
  <c r="F88" i="5" s="1"/>
  <c r="A92" i="41"/>
  <c r="L92" i="41" s="1"/>
  <c r="F87" i="5" s="1"/>
  <c r="A91" i="41"/>
  <c r="L91" i="41" s="1"/>
  <c r="F86" i="5" s="1"/>
  <c r="A90" i="41"/>
  <c r="L90" i="41" s="1"/>
  <c r="F85" i="5" s="1"/>
  <c r="A89" i="41"/>
  <c r="L89" i="41" s="1"/>
  <c r="F84" i="5" s="1"/>
  <c r="A88" i="41"/>
  <c r="L88" i="41" s="1"/>
  <c r="A87" i="41"/>
  <c r="L87" i="41" s="1"/>
  <c r="F83" i="5" s="1"/>
  <c r="A86" i="41"/>
  <c r="L86" i="41" s="1"/>
  <c r="F82" i="5" s="1"/>
  <c r="A85" i="41"/>
  <c r="L85" i="41" s="1"/>
  <c r="F81" i="5" s="1"/>
  <c r="A84" i="41"/>
  <c r="L84" i="41" s="1"/>
  <c r="F80" i="5" s="1"/>
  <c r="A83" i="41"/>
  <c r="L83" i="41" s="1"/>
  <c r="F79" i="5" s="1"/>
  <c r="A82" i="41"/>
  <c r="L82" i="41" s="1"/>
  <c r="A81" i="41"/>
  <c r="L81" i="41" s="1"/>
  <c r="F78" i="5" s="1"/>
  <c r="A80" i="41"/>
  <c r="L80" i="41" s="1"/>
  <c r="F77" i="5" s="1"/>
  <c r="A79" i="41"/>
  <c r="L79" i="41" s="1"/>
  <c r="F76" i="5" s="1"/>
  <c r="A78" i="41"/>
  <c r="L78" i="41" s="1"/>
  <c r="A77" i="41"/>
  <c r="L77" i="41" s="1"/>
  <c r="F75" i="5" s="1"/>
  <c r="A76" i="41"/>
  <c r="L76" i="41" s="1"/>
  <c r="F74" i="5" s="1"/>
  <c r="A75" i="41"/>
  <c r="L75" i="41" s="1"/>
  <c r="F73" i="5" s="1"/>
  <c r="A74" i="41"/>
  <c r="L74" i="41" s="1"/>
  <c r="F72" i="5" s="1"/>
  <c r="A73" i="41"/>
  <c r="L73" i="41" s="1"/>
  <c r="F71" i="5" s="1"/>
  <c r="A72" i="41"/>
  <c r="L72" i="41" s="1"/>
  <c r="F70" i="5" s="1"/>
  <c r="A71" i="41"/>
  <c r="L71" i="41" s="1"/>
  <c r="F69" i="5" s="1"/>
  <c r="A70" i="41"/>
  <c r="L70" i="41" s="1"/>
  <c r="F68" i="5" s="1"/>
  <c r="A69" i="41"/>
  <c r="L69" i="41" s="1"/>
  <c r="F67" i="5" s="1"/>
  <c r="A68" i="41"/>
  <c r="L68" i="41" s="1"/>
  <c r="F66" i="5" s="1"/>
  <c r="A67" i="41"/>
  <c r="L67" i="41" s="1"/>
  <c r="F65" i="5" s="1"/>
  <c r="A66" i="41"/>
  <c r="L66" i="41" s="1"/>
  <c r="F64" i="5" s="1"/>
  <c r="A65" i="41"/>
  <c r="L65" i="41" s="1"/>
  <c r="F63" i="5" s="1"/>
  <c r="A64" i="41"/>
  <c r="L64" i="41" s="1"/>
  <c r="F62" i="5" s="1"/>
  <c r="A63" i="41"/>
  <c r="L63" i="41" s="1"/>
  <c r="F61" i="5" s="1"/>
  <c r="A62" i="41"/>
  <c r="L62" i="41" s="1"/>
  <c r="F60" i="5" s="1"/>
  <c r="A61" i="41"/>
  <c r="L61" i="41" s="1"/>
  <c r="F59" i="5" s="1"/>
  <c r="A60" i="41"/>
  <c r="L60" i="41" s="1"/>
  <c r="F58" i="5" s="1"/>
  <c r="A59" i="41"/>
  <c r="L59" i="41" s="1"/>
  <c r="F57" i="5" s="1"/>
  <c r="A58" i="41"/>
  <c r="L58" i="41" s="1"/>
  <c r="F56" i="5" s="1"/>
  <c r="A57" i="41"/>
  <c r="L57" i="41" s="1"/>
  <c r="A56" i="41"/>
  <c r="L56" i="41" s="1"/>
  <c r="F55" i="5" s="1"/>
  <c r="A55" i="41"/>
  <c r="L55" i="41" s="1"/>
  <c r="F54" i="5" s="1"/>
  <c r="A54" i="41"/>
  <c r="L54" i="41" s="1"/>
  <c r="F53" i="5" s="1"/>
  <c r="A53" i="41"/>
  <c r="L53" i="41" s="1"/>
  <c r="F52" i="5" s="1"/>
  <c r="A52" i="41"/>
  <c r="L52" i="41" s="1"/>
  <c r="F51" i="5" s="1"/>
  <c r="A51" i="41"/>
  <c r="L51" i="41" s="1"/>
  <c r="F50" i="5" s="1"/>
  <c r="A50" i="41"/>
  <c r="L50" i="41" s="1"/>
  <c r="F49" i="5" s="1"/>
  <c r="A49" i="41"/>
  <c r="L49" i="41" s="1"/>
  <c r="F48" i="5" s="1"/>
  <c r="A48" i="41"/>
  <c r="L48" i="41" s="1"/>
  <c r="F47" i="5" s="1"/>
  <c r="A47" i="41"/>
  <c r="L47" i="41" s="1"/>
  <c r="F46" i="5" s="1"/>
  <c r="A46" i="41"/>
  <c r="L46" i="41" s="1"/>
  <c r="F45" i="5" s="1"/>
  <c r="A45" i="41"/>
  <c r="L45" i="41" s="1"/>
  <c r="F44" i="5" s="1"/>
  <c r="A44" i="41"/>
  <c r="L44" i="41" s="1"/>
  <c r="F43" i="5" s="1"/>
  <c r="A43" i="41"/>
  <c r="L43" i="41" s="1"/>
  <c r="F42" i="5" s="1"/>
  <c r="A42" i="41"/>
  <c r="L42" i="41" s="1"/>
  <c r="F41" i="5" s="1"/>
  <c r="A41" i="41"/>
  <c r="L41" i="41" s="1"/>
  <c r="F40" i="5" s="1"/>
  <c r="A40" i="41"/>
  <c r="L40" i="41" s="1"/>
  <c r="F39" i="5" s="1"/>
  <c r="A39" i="41"/>
  <c r="L39" i="41" s="1"/>
  <c r="F38" i="5" s="1"/>
  <c r="A38" i="41"/>
  <c r="L38" i="41" s="1"/>
  <c r="F37" i="5" s="1"/>
  <c r="A37" i="41"/>
  <c r="L37" i="41" s="1"/>
  <c r="F36" i="5" s="1"/>
  <c r="A36" i="41"/>
  <c r="L36" i="41" s="1"/>
  <c r="F35" i="5" s="1"/>
  <c r="A35" i="41"/>
  <c r="L35" i="41" s="1"/>
  <c r="F34" i="5" s="1"/>
  <c r="A34" i="41"/>
  <c r="L34" i="41" s="1"/>
  <c r="F33" i="5" s="1"/>
  <c r="A33" i="41"/>
  <c r="L33" i="41" s="1"/>
  <c r="F32" i="5" s="1"/>
  <c r="A32" i="41"/>
  <c r="L32" i="41" s="1"/>
  <c r="F31" i="5" s="1"/>
  <c r="A31" i="41"/>
  <c r="L31" i="41" s="1"/>
  <c r="F30" i="5" s="1"/>
  <c r="A30" i="41"/>
  <c r="L30" i="41" s="1"/>
  <c r="F29" i="5" s="1"/>
  <c r="A29" i="41"/>
  <c r="L29" i="41" s="1"/>
  <c r="F28" i="5" s="1"/>
  <c r="A28" i="41"/>
  <c r="L28" i="41" s="1"/>
  <c r="F27" i="5" s="1"/>
  <c r="A27" i="41"/>
  <c r="L27" i="41" s="1"/>
  <c r="F26" i="5" s="1"/>
  <c r="A26" i="41"/>
  <c r="L26" i="41" s="1"/>
  <c r="F25" i="5" s="1"/>
  <c r="A25" i="41"/>
  <c r="L25" i="41" s="1"/>
  <c r="F24" i="5" s="1"/>
  <c r="A24" i="41"/>
  <c r="L24" i="41" s="1"/>
  <c r="A23" i="41"/>
  <c r="L23" i="41" s="1"/>
  <c r="F23" i="5" s="1"/>
  <c r="A22" i="41"/>
  <c r="L22" i="41" s="1"/>
  <c r="F22" i="5" s="1"/>
  <c r="A21" i="41"/>
  <c r="L21" i="41" s="1"/>
  <c r="F21" i="5" s="1"/>
  <c r="A20" i="41"/>
  <c r="L20" i="41" s="1"/>
  <c r="F20" i="5" s="1"/>
  <c r="A19" i="41"/>
  <c r="L19" i="41" s="1"/>
  <c r="F19" i="5" s="1"/>
  <c r="A18" i="41"/>
  <c r="L18" i="41" s="1"/>
  <c r="F18" i="5" s="1"/>
  <c r="A17" i="41"/>
  <c r="L17" i="41" s="1"/>
  <c r="F17" i="5" s="1"/>
  <c r="A16" i="41"/>
  <c r="L16" i="41" s="1"/>
  <c r="F16" i="5" s="1"/>
  <c r="A15" i="41"/>
  <c r="L15" i="41" s="1"/>
  <c r="F15" i="5" s="1"/>
  <c r="A14" i="41"/>
  <c r="L14" i="41" s="1"/>
  <c r="F14" i="5" s="1"/>
  <c r="A13" i="41"/>
  <c r="L13" i="41" s="1"/>
  <c r="F13" i="5" s="1"/>
  <c r="A12" i="41"/>
  <c r="L12" i="41" s="1"/>
  <c r="F12" i="5" s="1"/>
  <c r="A11" i="41"/>
  <c r="L11" i="41" s="1"/>
  <c r="F11" i="5" s="1"/>
  <c r="A10" i="41"/>
  <c r="L10" i="41" s="1"/>
  <c r="F10" i="5" s="1"/>
  <c r="A9" i="41"/>
  <c r="L9" i="41" s="1"/>
  <c r="F9" i="5" s="1"/>
  <c r="A8" i="41"/>
  <c r="L8" i="41" s="1"/>
  <c r="F8" i="5" s="1"/>
  <c r="A7" i="41"/>
  <c r="L7" i="41" s="1"/>
  <c r="F7" i="5" s="1"/>
  <c r="A6" i="41"/>
  <c r="L6" i="41" s="1"/>
  <c r="F6" i="5" s="1"/>
  <c r="A5" i="41"/>
  <c r="L5" i="41" s="1"/>
  <c r="F5" i="5" s="1"/>
  <c r="A4" i="41"/>
  <c r="L4" i="41" s="1"/>
  <c r="F4" i="5" s="1"/>
  <c r="A3" i="41"/>
  <c r="L3" i="41" s="1"/>
  <c r="F3" i="5" s="1"/>
  <c r="A2" i="41"/>
  <c r="L2" i="41" s="1"/>
  <c r="F2" i="5" s="1"/>
  <c r="B1" i="41"/>
  <c r="A1" i="41"/>
  <c r="AJ160" i="40"/>
  <c r="AK160" i="40" s="1"/>
  <c r="F157" i="41" s="1"/>
  <c r="K157" i="41" s="1"/>
  <c r="B150" i="5" s="1"/>
  <c r="AJ159" i="40"/>
  <c r="AK159" i="40" s="1"/>
  <c r="F156" i="41" s="1"/>
  <c r="K156" i="41" s="1"/>
  <c r="B149" i="5" s="1"/>
  <c r="AJ158" i="40"/>
  <c r="AK158" i="40" s="1"/>
  <c r="F155" i="41" s="1"/>
  <c r="K155" i="41" s="1"/>
  <c r="B148" i="5" s="1"/>
  <c r="AJ157" i="40"/>
  <c r="AK157" i="40" s="1"/>
  <c r="F154" i="41" s="1"/>
  <c r="K154" i="41" s="1"/>
  <c r="AJ156" i="40"/>
  <c r="AK156" i="40" s="1"/>
  <c r="F153" i="41" s="1"/>
  <c r="K153" i="41" s="1"/>
  <c r="B147" i="5" s="1"/>
  <c r="AJ155" i="40"/>
  <c r="AK155" i="40" s="1"/>
  <c r="F152" i="41" s="1"/>
  <c r="K152" i="41" s="1"/>
  <c r="B146" i="5" s="1"/>
  <c r="AJ154" i="40"/>
  <c r="AK154" i="40" s="1"/>
  <c r="F151" i="41" s="1"/>
  <c r="K151" i="41" s="1"/>
  <c r="B145" i="5" s="1"/>
  <c r="AJ153" i="40"/>
  <c r="AK153" i="40" s="1"/>
  <c r="F150" i="41" s="1"/>
  <c r="K150" i="41" s="1"/>
  <c r="B144" i="5" s="1"/>
  <c r="AJ152" i="40"/>
  <c r="AK152" i="40" s="1"/>
  <c r="F149" i="41" s="1"/>
  <c r="K149" i="41" s="1"/>
  <c r="B143" i="5" s="1"/>
  <c r="AJ151" i="40"/>
  <c r="AK151" i="40" s="1"/>
  <c r="F148" i="41" s="1"/>
  <c r="K148" i="41" s="1"/>
  <c r="B142" i="5" s="1"/>
  <c r="AJ150" i="40"/>
  <c r="AK150" i="40" s="1"/>
  <c r="F147" i="41" s="1"/>
  <c r="K147" i="41" s="1"/>
  <c r="B141" i="5" s="1"/>
  <c r="AJ149" i="40"/>
  <c r="AK149" i="40" s="1"/>
  <c r="F146" i="41" s="1"/>
  <c r="K146" i="41" s="1"/>
  <c r="B140" i="5" s="1"/>
  <c r="AJ148" i="40"/>
  <c r="AK148" i="40" s="1"/>
  <c r="F145" i="41" s="1"/>
  <c r="K145" i="41" s="1"/>
  <c r="B139" i="5" s="1"/>
  <c r="AJ147" i="40"/>
  <c r="AK147" i="40" s="1"/>
  <c r="F144" i="41" s="1"/>
  <c r="K144" i="41" s="1"/>
  <c r="B138" i="5" s="1"/>
  <c r="AJ146" i="40"/>
  <c r="AK146" i="40" s="1"/>
  <c r="F143" i="41" s="1"/>
  <c r="K143" i="41" s="1"/>
  <c r="B137" i="5" s="1"/>
  <c r="AJ145" i="40"/>
  <c r="AK145" i="40" s="1"/>
  <c r="F142" i="41" s="1"/>
  <c r="K142" i="41" s="1"/>
  <c r="B136" i="5" s="1"/>
  <c r="AJ144" i="40"/>
  <c r="AK144" i="40" s="1"/>
  <c r="F141" i="41" s="1"/>
  <c r="K141" i="41" s="1"/>
  <c r="B135" i="5" s="1"/>
  <c r="AJ143" i="40"/>
  <c r="AK143" i="40" s="1"/>
  <c r="F140" i="41" s="1"/>
  <c r="K140" i="41" s="1"/>
  <c r="B134" i="5" s="1"/>
  <c r="AJ142" i="40"/>
  <c r="AK142" i="40" s="1"/>
  <c r="F139" i="41" s="1"/>
  <c r="K139" i="41" s="1"/>
  <c r="B133" i="5" s="1"/>
  <c r="AJ141" i="40"/>
  <c r="AK141" i="40" s="1"/>
  <c r="F138" i="41" s="1"/>
  <c r="K138" i="41" s="1"/>
  <c r="B132" i="5" s="1"/>
  <c r="AJ140" i="40"/>
  <c r="AK140" i="40" s="1"/>
  <c r="F137" i="41" s="1"/>
  <c r="K137" i="41" s="1"/>
  <c r="B131" i="5" s="1"/>
  <c r="AJ139" i="40"/>
  <c r="AK139" i="40" s="1"/>
  <c r="F136" i="41" s="1"/>
  <c r="K136" i="41" s="1"/>
  <c r="B130" i="5" s="1"/>
  <c r="AJ138" i="40"/>
  <c r="AK138" i="40" s="1"/>
  <c r="F135" i="41" s="1"/>
  <c r="K135" i="41" s="1"/>
  <c r="B129" i="5" s="1"/>
  <c r="AJ137" i="40"/>
  <c r="AK137" i="40" s="1"/>
  <c r="F134" i="41" s="1"/>
  <c r="K134" i="41" s="1"/>
  <c r="B128" i="5" s="1"/>
  <c r="AJ136" i="40"/>
  <c r="AK136" i="40" s="1"/>
  <c r="F133" i="41" s="1"/>
  <c r="K133" i="41" s="1"/>
  <c r="B127" i="5" s="1"/>
  <c r="AJ135" i="40"/>
  <c r="AK135" i="40" s="1"/>
  <c r="F132" i="41" s="1"/>
  <c r="K132" i="41" s="1"/>
  <c r="B126" i="5" s="1"/>
  <c r="AJ134" i="40"/>
  <c r="AK134" i="40" s="1"/>
  <c r="F131" i="41" s="1"/>
  <c r="K131" i="41" s="1"/>
  <c r="B125" i="5" s="1"/>
  <c r="AJ133" i="40"/>
  <c r="AK133" i="40" s="1"/>
  <c r="F130" i="41" s="1"/>
  <c r="K130" i="41" s="1"/>
  <c r="B124" i="5" s="1"/>
  <c r="AJ132" i="40"/>
  <c r="AK132" i="40" s="1"/>
  <c r="F129" i="41" s="1"/>
  <c r="K129" i="41" s="1"/>
  <c r="B123" i="5" s="1"/>
  <c r="AJ131" i="40"/>
  <c r="AK131" i="40" s="1"/>
  <c r="F128" i="41" s="1"/>
  <c r="K128" i="41" s="1"/>
  <c r="B122" i="5" s="1"/>
  <c r="AJ130" i="40"/>
  <c r="AK130" i="40" s="1"/>
  <c r="F127" i="41" s="1"/>
  <c r="K127" i="41" s="1"/>
  <c r="B121" i="5" s="1"/>
  <c r="AJ129" i="40"/>
  <c r="AK129" i="40" s="1"/>
  <c r="F126" i="41" s="1"/>
  <c r="K126" i="41" s="1"/>
  <c r="AJ128" i="40"/>
  <c r="AK128" i="40" s="1"/>
  <c r="F125" i="41" s="1"/>
  <c r="K125" i="41" s="1"/>
  <c r="B120" i="5" s="1"/>
  <c r="AJ127" i="40"/>
  <c r="AK127" i="40" s="1"/>
  <c r="F124" i="41" s="1"/>
  <c r="K124" i="41" s="1"/>
  <c r="B119" i="5" s="1"/>
  <c r="AJ126" i="40"/>
  <c r="AK126" i="40" s="1"/>
  <c r="F123" i="41" s="1"/>
  <c r="K123" i="41" s="1"/>
  <c r="B118" i="5" s="1"/>
  <c r="AJ125" i="40"/>
  <c r="AK125" i="40" s="1"/>
  <c r="F122" i="41" s="1"/>
  <c r="K122" i="41" s="1"/>
  <c r="B117" i="5" s="1"/>
  <c r="AJ124" i="40"/>
  <c r="AK124" i="40" s="1"/>
  <c r="F121" i="41" s="1"/>
  <c r="K121" i="41" s="1"/>
  <c r="B116" i="5" s="1"/>
  <c r="AJ123" i="40"/>
  <c r="AK123" i="40" s="1"/>
  <c r="F120" i="41" s="1"/>
  <c r="K120" i="41" s="1"/>
  <c r="B115" i="5" s="1"/>
  <c r="AJ122" i="40"/>
  <c r="AK122" i="40" s="1"/>
  <c r="F119" i="41" s="1"/>
  <c r="K119" i="41" s="1"/>
  <c r="B114" i="5" s="1"/>
  <c r="AJ121" i="40"/>
  <c r="AK121" i="40" s="1"/>
  <c r="F118" i="41" s="1"/>
  <c r="K118" i="41" s="1"/>
  <c r="B113" i="5" s="1"/>
  <c r="AJ120" i="40"/>
  <c r="AK120" i="40" s="1"/>
  <c r="F117" i="41" s="1"/>
  <c r="K117" i="41" s="1"/>
  <c r="B112" i="5" s="1"/>
  <c r="AJ119" i="40"/>
  <c r="AK119" i="40" s="1"/>
  <c r="F116" i="41" s="1"/>
  <c r="K116" i="41" s="1"/>
  <c r="B111" i="5" s="1"/>
  <c r="AJ118" i="40"/>
  <c r="AK118" i="40" s="1"/>
  <c r="F115" i="41" s="1"/>
  <c r="K115" i="41" s="1"/>
  <c r="B110" i="5" s="1"/>
  <c r="AJ117" i="40"/>
  <c r="AK117" i="40" s="1"/>
  <c r="F114" i="41" s="1"/>
  <c r="K114" i="41" s="1"/>
  <c r="B109" i="5" s="1"/>
  <c r="AJ116" i="40"/>
  <c r="AK116" i="40" s="1"/>
  <c r="F113" i="41" s="1"/>
  <c r="K113" i="41" s="1"/>
  <c r="B108" i="5" s="1"/>
  <c r="AJ115" i="40"/>
  <c r="AK115" i="40" s="1"/>
  <c r="F112" i="41" s="1"/>
  <c r="K112" i="41" s="1"/>
  <c r="B107" i="5" s="1"/>
  <c r="AJ114" i="40"/>
  <c r="AK114" i="40" s="1"/>
  <c r="F111" i="41" s="1"/>
  <c r="K111" i="41" s="1"/>
  <c r="B106" i="5" s="1"/>
  <c r="AJ113" i="40"/>
  <c r="AK113" i="40" s="1"/>
  <c r="F110" i="41" s="1"/>
  <c r="K110" i="41" s="1"/>
  <c r="B105" i="5" s="1"/>
  <c r="AJ112" i="40"/>
  <c r="AK112" i="40" s="1"/>
  <c r="F109" i="41" s="1"/>
  <c r="K109" i="41" s="1"/>
  <c r="B104" i="5" s="1"/>
  <c r="AJ111" i="40"/>
  <c r="AK111" i="40" s="1"/>
  <c r="F108" i="41" s="1"/>
  <c r="K108" i="41" s="1"/>
  <c r="B103" i="5" s="1"/>
  <c r="AJ110" i="40"/>
  <c r="AK110" i="40" s="1"/>
  <c r="F107" i="41" s="1"/>
  <c r="K107" i="41" s="1"/>
  <c r="B102" i="5" s="1"/>
  <c r="AJ109" i="40"/>
  <c r="AK109" i="40" s="1"/>
  <c r="F106" i="41" s="1"/>
  <c r="K106" i="41" s="1"/>
  <c r="B101" i="5" s="1"/>
  <c r="AJ108" i="40"/>
  <c r="AK108" i="40" s="1"/>
  <c r="F105" i="41" s="1"/>
  <c r="K105" i="41" s="1"/>
  <c r="B100" i="5" s="1"/>
  <c r="AJ107" i="40"/>
  <c r="AK107" i="40" s="1"/>
  <c r="F104" i="41" s="1"/>
  <c r="K104" i="41" s="1"/>
  <c r="B99" i="5" s="1"/>
  <c r="AJ106" i="40"/>
  <c r="AK106" i="40" s="1"/>
  <c r="F103" i="41" s="1"/>
  <c r="K103" i="41" s="1"/>
  <c r="B98" i="5" s="1"/>
  <c r="AJ105" i="40"/>
  <c r="AK105" i="40" s="1"/>
  <c r="F102" i="41" s="1"/>
  <c r="K102" i="41" s="1"/>
  <c r="B97" i="5" s="1"/>
  <c r="AJ104" i="40"/>
  <c r="AK104" i="40" s="1"/>
  <c r="F101" i="41" s="1"/>
  <c r="K101" i="41" s="1"/>
  <c r="B96" i="5" s="1"/>
  <c r="AJ103" i="40"/>
  <c r="AK103" i="40" s="1"/>
  <c r="F100" i="41" s="1"/>
  <c r="K100" i="41" s="1"/>
  <c r="B95" i="5" s="1"/>
  <c r="AJ102" i="40"/>
  <c r="AK102" i="40" s="1"/>
  <c r="F99" i="41" s="1"/>
  <c r="K99" i="41" s="1"/>
  <c r="B94" i="5" s="1"/>
  <c r="AJ101" i="40"/>
  <c r="AK101" i="40" s="1"/>
  <c r="F98" i="41" s="1"/>
  <c r="K98" i="41" s="1"/>
  <c r="B93" i="5" s="1"/>
  <c r="AJ100" i="40"/>
  <c r="AK100" i="40" s="1"/>
  <c r="F97" i="41" s="1"/>
  <c r="K97" i="41" s="1"/>
  <c r="B92" i="5" s="1"/>
  <c r="AJ99" i="40"/>
  <c r="AK99" i="40" s="1"/>
  <c r="F96" i="41" s="1"/>
  <c r="K96" i="41" s="1"/>
  <c r="B91" i="5" s="1"/>
  <c r="AJ98" i="40"/>
  <c r="AK98" i="40" s="1"/>
  <c r="F95" i="41" s="1"/>
  <c r="K95" i="41" s="1"/>
  <c r="B90" i="5" s="1"/>
  <c r="AJ97" i="40"/>
  <c r="AK97" i="40" s="1"/>
  <c r="F94" i="41" s="1"/>
  <c r="K94" i="41" s="1"/>
  <c r="B89" i="5" s="1"/>
  <c r="AJ96" i="40"/>
  <c r="AK96" i="40" s="1"/>
  <c r="F93" i="41" s="1"/>
  <c r="K93" i="41" s="1"/>
  <c r="B88" i="5" s="1"/>
  <c r="AJ95" i="40"/>
  <c r="AK95" i="40" s="1"/>
  <c r="F92" i="41" s="1"/>
  <c r="K92" i="41" s="1"/>
  <c r="B87" i="5" s="1"/>
  <c r="AJ94" i="40"/>
  <c r="AK94" i="40" s="1"/>
  <c r="F91" i="41" s="1"/>
  <c r="K91" i="41" s="1"/>
  <c r="B86" i="5" s="1"/>
  <c r="AJ93" i="40"/>
  <c r="AK93" i="40" s="1"/>
  <c r="F90" i="41" s="1"/>
  <c r="K90" i="41" s="1"/>
  <c r="B85" i="5" s="1"/>
  <c r="AJ92" i="40"/>
  <c r="AK92" i="40" s="1"/>
  <c r="F89" i="41" s="1"/>
  <c r="K89" i="41" s="1"/>
  <c r="B84" i="5" s="1"/>
  <c r="AJ91" i="40"/>
  <c r="AK91" i="40" s="1"/>
  <c r="F88" i="41" s="1"/>
  <c r="K88" i="41" s="1"/>
  <c r="AJ90" i="40"/>
  <c r="AK90" i="40" s="1"/>
  <c r="F87" i="41" s="1"/>
  <c r="K87" i="41" s="1"/>
  <c r="B83" i="5" s="1"/>
  <c r="AJ89" i="40"/>
  <c r="AK89" i="40" s="1"/>
  <c r="F86" i="41" s="1"/>
  <c r="K86" i="41" s="1"/>
  <c r="B82" i="5" s="1"/>
  <c r="AJ88" i="40"/>
  <c r="AK88" i="40" s="1"/>
  <c r="F85" i="41" s="1"/>
  <c r="K85" i="41" s="1"/>
  <c r="B81" i="5" s="1"/>
  <c r="AJ87" i="40"/>
  <c r="AK87" i="40" s="1"/>
  <c r="F84" i="41" s="1"/>
  <c r="K84" i="41" s="1"/>
  <c r="B80" i="5" s="1"/>
  <c r="AJ86" i="40"/>
  <c r="AK86" i="40" s="1"/>
  <c r="F83" i="41" s="1"/>
  <c r="K83" i="41" s="1"/>
  <c r="B79" i="5" s="1"/>
  <c r="AJ85" i="40"/>
  <c r="AK85" i="40" s="1"/>
  <c r="F82" i="41" s="1"/>
  <c r="K82" i="41" s="1"/>
  <c r="AJ84" i="40"/>
  <c r="AK84" i="40" s="1"/>
  <c r="F81" i="41" s="1"/>
  <c r="K81" i="41" s="1"/>
  <c r="B78" i="5" s="1"/>
  <c r="AJ83" i="40"/>
  <c r="AK83" i="40" s="1"/>
  <c r="F80" i="41" s="1"/>
  <c r="K80" i="41" s="1"/>
  <c r="B77" i="5" s="1"/>
  <c r="AJ82" i="40"/>
  <c r="AK82" i="40" s="1"/>
  <c r="F79" i="41" s="1"/>
  <c r="K79" i="41" s="1"/>
  <c r="B76" i="5" s="1"/>
  <c r="AJ81" i="40"/>
  <c r="AK81" i="40" s="1"/>
  <c r="F78" i="41" s="1"/>
  <c r="K78" i="41" s="1"/>
  <c r="AJ80" i="40"/>
  <c r="AK80" i="40" s="1"/>
  <c r="F77" i="41" s="1"/>
  <c r="K77" i="41" s="1"/>
  <c r="B75" i="5" s="1"/>
  <c r="AJ79" i="40"/>
  <c r="AK79" i="40" s="1"/>
  <c r="F76" i="41" s="1"/>
  <c r="K76" i="41" s="1"/>
  <c r="B74" i="5" s="1"/>
  <c r="AJ78" i="40"/>
  <c r="AK78" i="40" s="1"/>
  <c r="F75" i="41" s="1"/>
  <c r="K75" i="41" s="1"/>
  <c r="B73" i="5" s="1"/>
  <c r="AJ77" i="40"/>
  <c r="AK77" i="40" s="1"/>
  <c r="F74" i="41" s="1"/>
  <c r="K74" i="41" s="1"/>
  <c r="B72" i="5" s="1"/>
  <c r="AJ76" i="40"/>
  <c r="AK76" i="40" s="1"/>
  <c r="F73" i="41" s="1"/>
  <c r="K73" i="41" s="1"/>
  <c r="B71" i="5" s="1"/>
  <c r="AJ75" i="40"/>
  <c r="AK75" i="40" s="1"/>
  <c r="F72" i="41" s="1"/>
  <c r="K72" i="41" s="1"/>
  <c r="B70" i="5" s="1"/>
  <c r="AJ74" i="40"/>
  <c r="AK74" i="40" s="1"/>
  <c r="F71" i="41" s="1"/>
  <c r="K71" i="41" s="1"/>
  <c r="B69" i="5" s="1"/>
  <c r="AJ73" i="40"/>
  <c r="AK73" i="40" s="1"/>
  <c r="F70" i="41" s="1"/>
  <c r="K70" i="41" s="1"/>
  <c r="B68" i="5" s="1"/>
  <c r="AJ72" i="40"/>
  <c r="AK72" i="40" s="1"/>
  <c r="F69" i="41" s="1"/>
  <c r="K69" i="41" s="1"/>
  <c r="B67" i="5" s="1"/>
  <c r="AJ71" i="40"/>
  <c r="AK71" i="40" s="1"/>
  <c r="F68" i="41" s="1"/>
  <c r="K68" i="41" s="1"/>
  <c r="B66" i="5" s="1"/>
  <c r="AJ70" i="40"/>
  <c r="AK70" i="40" s="1"/>
  <c r="F67" i="41" s="1"/>
  <c r="K67" i="41" s="1"/>
  <c r="B65" i="5" s="1"/>
  <c r="AJ69" i="40"/>
  <c r="AK69" i="40" s="1"/>
  <c r="F66" i="41" s="1"/>
  <c r="K66" i="41" s="1"/>
  <c r="B64" i="5" s="1"/>
  <c r="AJ68" i="40"/>
  <c r="AK68" i="40" s="1"/>
  <c r="F65" i="41" s="1"/>
  <c r="K65" i="41" s="1"/>
  <c r="B63" i="5" s="1"/>
  <c r="AJ67" i="40"/>
  <c r="AK67" i="40" s="1"/>
  <c r="F64" i="41" s="1"/>
  <c r="K64" i="41" s="1"/>
  <c r="B62" i="5" s="1"/>
  <c r="AJ66" i="40"/>
  <c r="AK66" i="40" s="1"/>
  <c r="F63" i="41" s="1"/>
  <c r="K63" i="41" s="1"/>
  <c r="B61" i="5" s="1"/>
  <c r="AJ65" i="40"/>
  <c r="AK65" i="40" s="1"/>
  <c r="F62" i="41" s="1"/>
  <c r="K62" i="41" s="1"/>
  <c r="B60" i="5" s="1"/>
  <c r="AJ64" i="40"/>
  <c r="AK64" i="40" s="1"/>
  <c r="F61" i="41" s="1"/>
  <c r="K61" i="41" s="1"/>
  <c r="B59" i="5" s="1"/>
  <c r="AJ63" i="40"/>
  <c r="AK63" i="40" s="1"/>
  <c r="F60" i="41" s="1"/>
  <c r="K60" i="41" s="1"/>
  <c r="B58" i="5" s="1"/>
  <c r="AJ62" i="40"/>
  <c r="AK62" i="40" s="1"/>
  <c r="F59" i="41" s="1"/>
  <c r="K59" i="41" s="1"/>
  <c r="B57" i="5" s="1"/>
  <c r="AJ61" i="40"/>
  <c r="AK61" i="40" s="1"/>
  <c r="F58" i="41" s="1"/>
  <c r="K58" i="41" s="1"/>
  <c r="B56" i="5" s="1"/>
  <c r="AJ60" i="40"/>
  <c r="AK60" i="40" s="1"/>
  <c r="F57" i="41" s="1"/>
  <c r="K57" i="41" s="1"/>
  <c r="AJ59" i="40"/>
  <c r="AK59" i="40" s="1"/>
  <c r="F56" i="41" s="1"/>
  <c r="K56" i="41" s="1"/>
  <c r="B55" i="5" s="1"/>
  <c r="AJ58" i="40"/>
  <c r="AK58" i="40" s="1"/>
  <c r="F55" i="41" s="1"/>
  <c r="K55" i="41" s="1"/>
  <c r="B54" i="5" s="1"/>
  <c r="AJ57" i="40"/>
  <c r="AK57" i="40" s="1"/>
  <c r="F54" i="41" s="1"/>
  <c r="K54" i="41" s="1"/>
  <c r="B53" i="5" s="1"/>
  <c r="AJ56" i="40"/>
  <c r="AK56" i="40" s="1"/>
  <c r="F53" i="41" s="1"/>
  <c r="K53" i="41" s="1"/>
  <c r="B52" i="5" s="1"/>
  <c r="AJ55" i="40"/>
  <c r="AK55" i="40" s="1"/>
  <c r="F52" i="41" s="1"/>
  <c r="K52" i="41" s="1"/>
  <c r="B51" i="5" s="1"/>
  <c r="AJ54" i="40"/>
  <c r="AK54" i="40" s="1"/>
  <c r="F51" i="41" s="1"/>
  <c r="K51" i="41" s="1"/>
  <c r="B50" i="5" s="1"/>
  <c r="AJ53" i="40"/>
  <c r="AK53" i="40" s="1"/>
  <c r="F50" i="41" s="1"/>
  <c r="K50" i="41" s="1"/>
  <c r="B49" i="5" s="1"/>
  <c r="AJ52" i="40"/>
  <c r="AK52" i="40" s="1"/>
  <c r="F49" i="41" s="1"/>
  <c r="K49" i="41" s="1"/>
  <c r="B48" i="5" s="1"/>
  <c r="AJ51" i="40"/>
  <c r="AK51" i="40" s="1"/>
  <c r="F48" i="41" s="1"/>
  <c r="K48" i="41" s="1"/>
  <c r="B47" i="5" s="1"/>
  <c r="AJ50" i="40"/>
  <c r="AK50" i="40" s="1"/>
  <c r="F47" i="41" s="1"/>
  <c r="K47" i="41" s="1"/>
  <c r="B46" i="5" s="1"/>
  <c r="AJ49" i="40"/>
  <c r="AK49" i="40" s="1"/>
  <c r="F46" i="41" s="1"/>
  <c r="K46" i="41" s="1"/>
  <c r="B45" i="5" s="1"/>
  <c r="AJ48" i="40"/>
  <c r="AK48" i="40" s="1"/>
  <c r="F45" i="41" s="1"/>
  <c r="K45" i="41" s="1"/>
  <c r="B44" i="5" s="1"/>
  <c r="AJ47" i="40"/>
  <c r="AK47" i="40" s="1"/>
  <c r="F44" i="41" s="1"/>
  <c r="K44" i="41" s="1"/>
  <c r="B43" i="5" s="1"/>
  <c r="AJ46" i="40"/>
  <c r="AK46" i="40" s="1"/>
  <c r="F43" i="41" s="1"/>
  <c r="K43" i="41" s="1"/>
  <c r="B42" i="5" s="1"/>
  <c r="AJ45" i="40"/>
  <c r="AK45" i="40" s="1"/>
  <c r="F42" i="41" s="1"/>
  <c r="K42" i="41" s="1"/>
  <c r="B41" i="5" s="1"/>
  <c r="AJ44" i="40"/>
  <c r="AK44" i="40" s="1"/>
  <c r="F41" i="41" s="1"/>
  <c r="K41" i="41" s="1"/>
  <c r="B40" i="5" s="1"/>
  <c r="AJ43" i="40"/>
  <c r="AK43" i="40" s="1"/>
  <c r="F40" i="41" s="1"/>
  <c r="K40" i="41" s="1"/>
  <c r="B39" i="5" s="1"/>
  <c r="AJ42" i="40"/>
  <c r="AK42" i="40" s="1"/>
  <c r="F39" i="41" s="1"/>
  <c r="K39" i="41" s="1"/>
  <c r="B38" i="5" s="1"/>
  <c r="AJ41" i="40"/>
  <c r="AK41" i="40" s="1"/>
  <c r="F38" i="41" s="1"/>
  <c r="K38" i="41" s="1"/>
  <c r="B37" i="5" s="1"/>
  <c r="AJ40" i="40"/>
  <c r="AK40" i="40" s="1"/>
  <c r="F37" i="41" s="1"/>
  <c r="K37" i="41" s="1"/>
  <c r="B36" i="5" s="1"/>
  <c r="AJ39" i="40"/>
  <c r="AK39" i="40" s="1"/>
  <c r="F36" i="41" s="1"/>
  <c r="K36" i="41" s="1"/>
  <c r="B35" i="5" s="1"/>
  <c r="AJ38" i="40"/>
  <c r="AK38" i="40" s="1"/>
  <c r="F35" i="41" s="1"/>
  <c r="K35" i="41" s="1"/>
  <c r="B34" i="5" s="1"/>
  <c r="AJ37" i="40"/>
  <c r="AK37" i="40" s="1"/>
  <c r="F34" i="41" s="1"/>
  <c r="K34" i="41" s="1"/>
  <c r="B33" i="5" s="1"/>
  <c r="AJ36" i="40"/>
  <c r="AK36" i="40" s="1"/>
  <c r="F33" i="41" s="1"/>
  <c r="K33" i="41" s="1"/>
  <c r="B32" i="5" s="1"/>
  <c r="AJ35" i="40"/>
  <c r="AK35" i="40" s="1"/>
  <c r="F32" i="41" s="1"/>
  <c r="K32" i="41" s="1"/>
  <c r="B31" i="5" s="1"/>
  <c r="AJ34" i="40"/>
  <c r="AK34" i="40" s="1"/>
  <c r="F31" i="41" s="1"/>
  <c r="K31" i="41" s="1"/>
  <c r="B30" i="5" s="1"/>
  <c r="AJ33" i="40"/>
  <c r="AK33" i="40" s="1"/>
  <c r="F30" i="41" s="1"/>
  <c r="K30" i="41" s="1"/>
  <c r="B29" i="5" s="1"/>
  <c r="AJ32" i="40"/>
  <c r="AK32" i="40" s="1"/>
  <c r="F29" i="41" s="1"/>
  <c r="K29" i="41" s="1"/>
  <c r="B28" i="5" s="1"/>
  <c r="AJ31" i="40"/>
  <c r="AK31" i="40" s="1"/>
  <c r="F28" i="41" s="1"/>
  <c r="K28" i="41" s="1"/>
  <c r="B27" i="5" s="1"/>
  <c r="AJ30" i="40"/>
  <c r="AK30" i="40" s="1"/>
  <c r="F27" i="41" s="1"/>
  <c r="K27" i="41" s="1"/>
  <c r="B26" i="5" s="1"/>
  <c r="AJ29" i="40"/>
  <c r="AK29" i="40" s="1"/>
  <c r="F26" i="41" s="1"/>
  <c r="K26" i="41" s="1"/>
  <c r="B25" i="5" s="1"/>
  <c r="AJ28" i="40"/>
  <c r="AK28" i="40" s="1"/>
  <c r="F25" i="41" s="1"/>
  <c r="K25" i="41" s="1"/>
  <c r="B24" i="5" s="1"/>
  <c r="AJ27" i="40"/>
  <c r="AK27" i="40" s="1"/>
  <c r="F24" i="41" s="1"/>
  <c r="K24" i="41" s="1"/>
  <c r="AJ26" i="40"/>
  <c r="AK26" i="40" s="1"/>
  <c r="AL26" i="40" s="1"/>
  <c r="AJ25" i="40"/>
  <c r="AK25" i="40" s="1"/>
  <c r="AL25" i="40" s="1"/>
  <c r="AJ24" i="40"/>
  <c r="AK24" i="40" s="1"/>
  <c r="AL24" i="40" s="1"/>
  <c r="AJ23" i="40"/>
  <c r="AK23" i="40" s="1"/>
  <c r="AL23" i="40" s="1"/>
  <c r="AJ22" i="40"/>
  <c r="AK22" i="40" s="1"/>
  <c r="AL22" i="40" s="1"/>
  <c r="AJ21" i="40"/>
  <c r="AK21" i="40" s="1"/>
  <c r="AL21" i="40" s="1"/>
  <c r="AJ20" i="40"/>
  <c r="AK20" i="40" s="1"/>
  <c r="AL20" i="40" s="1"/>
  <c r="AJ19" i="40"/>
  <c r="AK19" i="40" s="1"/>
  <c r="AL19" i="40" s="1"/>
  <c r="AJ18" i="40"/>
  <c r="AK18" i="40" s="1"/>
  <c r="AL18" i="40" s="1"/>
  <c r="AJ17" i="40"/>
  <c r="AK17" i="40" s="1"/>
  <c r="AL17" i="40" s="1"/>
  <c r="AJ16" i="40"/>
  <c r="AK16" i="40" s="1"/>
  <c r="AL16" i="40" s="1"/>
  <c r="AJ15" i="40"/>
  <c r="AK15" i="40" s="1"/>
  <c r="AL15" i="40" s="1"/>
  <c r="AJ14" i="40"/>
  <c r="AK14" i="40" s="1"/>
  <c r="AL14" i="40" s="1"/>
  <c r="AJ13" i="40"/>
  <c r="AK13" i="40" s="1"/>
  <c r="AL13" i="40" s="1"/>
  <c r="AJ12" i="40"/>
  <c r="AK12" i="40" s="1"/>
  <c r="AL12" i="40" s="1"/>
  <c r="AJ11" i="40"/>
  <c r="AK11" i="40" s="1"/>
  <c r="AL11" i="40" s="1"/>
  <c r="AJ10" i="40"/>
  <c r="AK10" i="40" s="1"/>
  <c r="AL10" i="40" s="1"/>
  <c r="AJ9" i="40"/>
  <c r="AK9" i="40" s="1"/>
  <c r="AL9" i="40" s="1"/>
  <c r="AJ8" i="40"/>
  <c r="AK8" i="40" s="1"/>
  <c r="AL8" i="40" s="1"/>
  <c r="AJ7" i="40"/>
  <c r="AK7" i="40" s="1"/>
  <c r="AL7" i="40" s="1"/>
  <c r="AJ6" i="40"/>
  <c r="AK6" i="40" s="1"/>
  <c r="AL6" i="40" s="1"/>
  <c r="AJ5" i="40"/>
  <c r="AK5" i="40" s="1"/>
  <c r="AL5" i="40" s="1"/>
  <c r="E2" i="41" l="1"/>
  <c r="E3" i="41"/>
  <c r="E4" i="41"/>
  <c r="E5" i="41"/>
  <c r="E6" i="41"/>
  <c r="E7" i="41"/>
  <c r="E8" i="41"/>
  <c r="E9" i="41"/>
  <c r="E10" i="41"/>
  <c r="E11" i="41"/>
  <c r="E12" i="41"/>
  <c r="E13" i="41"/>
  <c r="E14" i="41"/>
  <c r="E15" i="41"/>
  <c r="E16" i="41"/>
  <c r="E17" i="41"/>
  <c r="E18" i="41"/>
  <c r="E19" i="41"/>
  <c r="E20" i="41"/>
  <c r="E21" i="41"/>
  <c r="E22" i="41"/>
  <c r="E23" i="41"/>
  <c r="E24" i="41"/>
  <c r="E25" i="41"/>
  <c r="E26" i="41"/>
  <c r="E27" i="41"/>
  <c r="E28" i="41"/>
  <c r="E29" i="41"/>
  <c r="E30" i="41"/>
  <c r="E31" i="41"/>
  <c r="E32" i="41"/>
  <c r="E33" i="41"/>
  <c r="E34" i="41"/>
  <c r="E35" i="41"/>
  <c r="E36" i="41"/>
  <c r="E37" i="41"/>
  <c r="E38" i="41"/>
  <c r="E39" i="41"/>
  <c r="E40" i="41"/>
  <c r="E41" i="41"/>
  <c r="E42" i="41"/>
  <c r="E43" i="41"/>
  <c r="E44" i="41"/>
  <c r="E45" i="41"/>
  <c r="E46" i="41"/>
  <c r="E47" i="41"/>
  <c r="E48" i="41"/>
  <c r="E49" i="41"/>
  <c r="E50" i="41"/>
  <c r="E51" i="41"/>
  <c r="E52" i="41"/>
  <c r="E53" i="41"/>
  <c r="E54" i="41"/>
  <c r="E55" i="41"/>
  <c r="E56" i="41"/>
  <c r="E57" i="41"/>
  <c r="E58" i="41"/>
  <c r="E59" i="41"/>
  <c r="E60" i="41"/>
  <c r="E62" i="41"/>
  <c r="E63" i="41"/>
  <c r="E64" i="41"/>
  <c r="E66" i="41"/>
  <c r="E67" i="41"/>
  <c r="E68" i="41"/>
  <c r="E70" i="41"/>
  <c r="E71" i="41"/>
  <c r="E72" i="41"/>
  <c r="E74" i="41"/>
  <c r="E75" i="41"/>
  <c r="E76" i="41"/>
  <c r="E78" i="41"/>
  <c r="E79" i="41"/>
  <c r="E80" i="41"/>
  <c r="E82" i="41"/>
  <c r="E83" i="41"/>
  <c r="E84" i="41"/>
  <c r="E86" i="41"/>
  <c r="E87" i="41"/>
  <c r="E88" i="41"/>
  <c r="E90" i="41"/>
  <c r="E91" i="41"/>
  <c r="E94" i="41"/>
  <c r="E95" i="41"/>
  <c r="E98" i="41"/>
  <c r="E99" i="41"/>
  <c r="E102" i="41"/>
  <c r="E103" i="41"/>
  <c r="E106" i="41"/>
  <c r="E107" i="41"/>
  <c r="E110" i="41"/>
  <c r="E111" i="41"/>
  <c r="E113" i="41"/>
  <c r="E114" i="41"/>
  <c r="E115" i="41"/>
  <c r="E117" i="41"/>
  <c r="E118" i="41"/>
  <c r="E119" i="41"/>
  <c r="E121" i="41"/>
  <c r="E122" i="41"/>
  <c r="E123" i="41"/>
  <c r="E125" i="41"/>
  <c r="E126" i="41"/>
  <c r="E127" i="41"/>
  <c r="E129" i="41"/>
  <c r="E130" i="41"/>
  <c r="E131" i="41"/>
  <c r="E133" i="41"/>
  <c r="E134" i="41"/>
  <c r="E135" i="41"/>
  <c r="E136" i="41"/>
  <c r="E137" i="41"/>
  <c r="E138" i="41"/>
  <c r="E139" i="41"/>
  <c r="E140" i="41"/>
  <c r="E141" i="41"/>
  <c r="E142" i="41"/>
  <c r="E143" i="41"/>
  <c r="E144" i="41"/>
  <c r="E145" i="41"/>
  <c r="E146" i="41"/>
  <c r="E147" i="41"/>
  <c r="E148" i="41"/>
  <c r="E149" i="41"/>
  <c r="E150" i="41"/>
  <c r="E151" i="41"/>
  <c r="E152" i="41"/>
  <c r="E153" i="41"/>
  <c r="E154" i="41"/>
  <c r="E155" i="41"/>
  <c r="E156" i="41"/>
  <c r="E157" i="41"/>
  <c r="F2" i="41"/>
  <c r="K2" i="41" s="1"/>
  <c r="B2" i="5" s="1"/>
  <c r="F3" i="41"/>
  <c r="K3" i="41" s="1"/>
  <c r="B3" i="5" s="1"/>
  <c r="F4" i="41"/>
  <c r="K4" i="41" s="1"/>
  <c r="B4" i="5" s="1"/>
  <c r="F5" i="41"/>
  <c r="K5" i="41" s="1"/>
  <c r="B5" i="5" s="1"/>
  <c r="F6" i="41"/>
  <c r="K6" i="41" s="1"/>
  <c r="B6" i="5" s="1"/>
  <c r="F7" i="41"/>
  <c r="K7" i="41" s="1"/>
  <c r="B7" i="5" s="1"/>
  <c r="F8" i="41"/>
  <c r="K8" i="41" s="1"/>
  <c r="B8" i="5" s="1"/>
  <c r="F9" i="41"/>
  <c r="K9" i="41" s="1"/>
  <c r="B9" i="5" s="1"/>
  <c r="F10" i="41"/>
  <c r="K10" i="41" s="1"/>
  <c r="B10" i="5" s="1"/>
  <c r="F11" i="41"/>
  <c r="K11" i="41" s="1"/>
  <c r="B11" i="5" s="1"/>
  <c r="F12" i="41"/>
  <c r="K12" i="41" s="1"/>
  <c r="B12" i="5" s="1"/>
  <c r="F13" i="41"/>
  <c r="K13" i="41" s="1"/>
  <c r="B13" i="5" s="1"/>
  <c r="F14" i="41"/>
  <c r="K14" i="41" s="1"/>
  <c r="B14" i="5" s="1"/>
  <c r="F15" i="41"/>
  <c r="K15" i="41" s="1"/>
  <c r="B15" i="5" s="1"/>
  <c r="F16" i="41"/>
  <c r="K16" i="41" s="1"/>
  <c r="B16" i="5" s="1"/>
  <c r="F17" i="41"/>
  <c r="K17" i="41" s="1"/>
  <c r="B17" i="5" s="1"/>
  <c r="F18" i="41"/>
  <c r="K18" i="41" s="1"/>
  <c r="B18" i="5" s="1"/>
  <c r="F19" i="41"/>
  <c r="K19" i="41" s="1"/>
  <c r="B19" i="5" s="1"/>
  <c r="F20" i="41"/>
  <c r="K20" i="41" s="1"/>
  <c r="B20" i="5" s="1"/>
  <c r="F21" i="41"/>
  <c r="K21" i="41" s="1"/>
  <c r="B21" i="5" s="1"/>
  <c r="F22" i="41"/>
  <c r="K22" i="41" s="1"/>
  <c r="B22" i="5" s="1"/>
  <c r="F23" i="41"/>
  <c r="K23" i="41" s="1"/>
  <c r="B23" i="5" s="1"/>
  <c r="Z63" i="11"/>
  <c r="L6" i="19" l="1"/>
  <c r="D6" i="6" l="1"/>
  <c r="E6" i="6"/>
  <c r="C6" i="6"/>
  <c r="B6" i="6"/>
  <c r="A3" i="1"/>
  <c r="B3" i="1"/>
  <c r="C3" i="1"/>
  <c r="D3" i="1"/>
  <c r="E3" i="1"/>
  <c r="F3" i="1"/>
  <c r="G3" i="1"/>
  <c r="H3" i="1"/>
  <c r="I3" i="1"/>
  <c r="A4" i="1"/>
  <c r="B4" i="1"/>
  <c r="C4" i="1"/>
  <c r="D4" i="1"/>
  <c r="E4" i="1"/>
  <c r="F4" i="1"/>
  <c r="G4" i="1"/>
  <c r="H4" i="1"/>
  <c r="I4" i="1"/>
  <c r="A5" i="1"/>
  <c r="B5" i="1"/>
  <c r="C5" i="1"/>
  <c r="D5" i="1"/>
  <c r="E5" i="1"/>
  <c r="F5" i="1"/>
  <c r="G5" i="1"/>
  <c r="H5" i="1"/>
  <c r="I5" i="1"/>
  <c r="A6" i="1"/>
  <c r="B6" i="1"/>
  <c r="C6" i="1"/>
  <c r="D6" i="1"/>
  <c r="E6" i="1"/>
  <c r="F6" i="1"/>
  <c r="G6" i="1"/>
  <c r="H6" i="1"/>
  <c r="I6" i="1"/>
  <c r="A7" i="1"/>
  <c r="B7" i="1"/>
  <c r="C7" i="1"/>
  <c r="D7" i="1"/>
  <c r="E7" i="1"/>
  <c r="F7" i="1"/>
  <c r="G7" i="1"/>
  <c r="H7" i="1"/>
  <c r="I7" i="1"/>
  <c r="A8" i="1"/>
  <c r="B8" i="1"/>
  <c r="C8" i="1"/>
  <c r="D8" i="1"/>
  <c r="E8" i="1"/>
  <c r="F8" i="1"/>
  <c r="G8" i="1"/>
  <c r="H8" i="1"/>
  <c r="I8" i="1"/>
  <c r="A9" i="1"/>
  <c r="B9" i="1"/>
  <c r="C9" i="1"/>
  <c r="D9" i="1"/>
  <c r="E9" i="1"/>
  <c r="F9" i="1"/>
  <c r="G9" i="1"/>
  <c r="H9" i="1"/>
  <c r="I9" i="1"/>
  <c r="A10" i="1"/>
  <c r="B10" i="1"/>
  <c r="C10" i="1"/>
  <c r="D10" i="1"/>
  <c r="E10" i="1"/>
  <c r="F10" i="1"/>
  <c r="G10" i="1"/>
  <c r="H10" i="1"/>
  <c r="I10" i="1"/>
  <c r="A11" i="1"/>
  <c r="B11" i="1"/>
  <c r="C11" i="1"/>
  <c r="D11" i="1"/>
  <c r="E11" i="1"/>
  <c r="F11" i="1"/>
  <c r="G11" i="1"/>
  <c r="H11" i="1"/>
  <c r="I11" i="1"/>
  <c r="A12" i="1"/>
  <c r="B12" i="1"/>
  <c r="C12" i="1"/>
  <c r="D12" i="1"/>
  <c r="E12" i="1"/>
  <c r="F12" i="1"/>
  <c r="G12" i="1"/>
  <c r="H12" i="1"/>
  <c r="I12" i="1"/>
  <c r="A13" i="1"/>
  <c r="B13" i="1"/>
  <c r="C13" i="1"/>
  <c r="D13" i="1"/>
  <c r="E13" i="1"/>
  <c r="F13" i="1"/>
  <c r="G13" i="1"/>
  <c r="H13" i="1"/>
  <c r="I13" i="1"/>
  <c r="A14" i="1"/>
  <c r="B14" i="1"/>
  <c r="C14" i="1"/>
  <c r="D14" i="1"/>
  <c r="E14" i="1"/>
  <c r="F14" i="1"/>
  <c r="G14" i="1"/>
  <c r="H14" i="1"/>
  <c r="I14" i="1"/>
  <c r="A15" i="1"/>
  <c r="B15" i="1"/>
  <c r="C15" i="1"/>
  <c r="D15" i="1"/>
  <c r="E15" i="1"/>
  <c r="F15" i="1"/>
  <c r="G15" i="1"/>
  <c r="H15" i="1"/>
  <c r="I15" i="1"/>
  <c r="A16" i="1"/>
  <c r="B16" i="1"/>
  <c r="C16" i="1"/>
  <c r="D16" i="1"/>
  <c r="E16" i="1"/>
  <c r="F16" i="1"/>
  <c r="G16" i="1"/>
  <c r="H16" i="1"/>
  <c r="I16" i="1"/>
  <c r="A17" i="1"/>
  <c r="B17" i="1"/>
  <c r="C17" i="1"/>
  <c r="D17" i="1"/>
  <c r="E17" i="1"/>
  <c r="F17" i="1"/>
  <c r="G17" i="1"/>
  <c r="H17" i="1"/>
  <c r="I17" i="1"/>
  <c r="A18" i="1"/>
  <c r="B18" i="1"/>
  <c r="C18" i="1"/>
  <c r="D18" i="1"/>
  <c r="E18" i="1"/>
  <c r="F18" i="1"/>
  <c r="G18" i="1"/>
  <c r="H18" i="1"/>
  <c r="I18" i="1"/>
  <c r="A19" i="1"/>
  <c r="B19" i="1"/>
  <c r="C19" i="1"/>
  <c r="D19" i="1"/>
  <c r="E19" i="1"/>
  <c r="F19" i="1"/>
  <c r="G19" i="1"/>
  <c r="H19" i="1"/>
  <c r="I19" i="1"/>
  <c r="A20" i="1"/>
  <c r="B20" i="1"/>
  <c r="C20" i="1"/>
  <c r="D20" i="1"/>
  <c r="E20" i="1"/>
  <c r="F20" i="1"/>
  <c r="G20" i="1"/>
  <c r="H20" i="1"/>
  <c r="I20" i="1"/>
  <c r="A21" i="1"/>
  <c r="B21" i="1"/>
  <c r="C21" i="1"/>
  <c r="D21" i="1"/>
  <c r="E21" i="1"/>
  <c r="F21" i="1"/>
  <c r="G21" i="1"/>
  <c r="H21" i="1"/>
  <c r="I21" i="1"/>
  <c r="A22" i="1"/>
  <c r="B22" i="1"/>
  <c r="C22" i="1"/>
  <c r="D22" i="1"/>
  <c r="E22" i="1"/>
  <c r="F22" i="1"/>
  <c r="G22" i="1"/>
  <c r="H22" i="1"/>
  <c r="I22" i="1"/>
  <c r="A23" i="1"/>
  <c r="B23" i="1"/>
  <c r="C23" i="1"/>
  <c r="D23" i="1"/>
  <c r="E23" i="1"/>
  <c r="F23" i="1"/>
  <c r="G23" i="1"/>
  <c r="H23" i="1"/>
  <c r="I23" i="1"/>
  <c r="A24" i="1"/>
  <c r="B24" i="1"/>
  <c r="C24" i="1"/>
  <c r="D24" i="1"/>
  <c r="E24" i="1"/>
  <c r="F24" i="1"/>
  <c r="G24" i="1"/>
  <c r="H24" i="1"/>
  <c r="I24" i="1"/>
  <c r="A25" i="1"/>
  <c r="B25" i="1"/>
  <c r="C25" i="1"/>
  <c r="D25" i="1"/>
  <c r="E25" i="1"/>
  <c r="F25" i="1"/>
  <c r="G25" i="1"/>
  <c r="H25" i="1"/>
  <c r="I25" i="1"/>
  <c r="A26" i="1"/>
  <c r="B26" i="1"/>
  <c r="C26" i="1"/>
  <c r="D26" i="1"/>
  <c r="E26" i="1"/>
  <c r="F26" i="1"/>
  <c r="G26" i="1"/>
  <c r="H26" i="1"/>
  <c r="I26" i="1"/>
  <c r="A27" i="1"/>
  <c r="B27" i="1"/>
  <c r="C27" i="1"/>
  <c r="D27" i="1"/>
  <c r="E27" i="1"/>
  <c r="F27" i="1"/>
  <c r="G27" i="1"/>
  <c r="H27" i="1"/>
  <c r="I27" i="1"/>
  <c r="A28" i="1"/>
  <c r="B28" i="1"/>
  <c r="C28" i="1"/>
  <c r="D28" i="1"/>
  <c r="E28" i="1"/>
  <c r="F28" i="1"/>
  <c r="G28" i="1"/>
  <c r="H28" i="1"/>
  <c r="I28" i="1"/>
  <c r="A29" i="1"/>
  <c r="B29" i="1"/>
  <c r="C29" i="1"/>
  <c r="D29" i="1"/>
  <c r="E29" i="1"/>
  <c r="F29" i="1"/>
  <c r="G29" i="1"/>
  <c r="H29" i="1"/>
  <c r="I29" i="1"/>
  <c r="A30" i="1"/>
  <c r="B30" i="1"/>
  <c r="C30" i="1"/>
  <c r="D30" i="1"/>
  <c r="E30" i="1"/>
  <c r="F30" i="1"/>
  <c r="G30" i="1"/>
  <c r="H30" i="1"/>
  <c r="I30" i="1"/>
  <c r="A31" i="1"/>
  <c r="B31" i="1"/>
  <c r="C31" i="1"/>
  <c r="D31" i="1"/>
  <c r="E31" i="1"/>
  <c r="F31" i="1"/>
  <c r="G31" i="1"/>
  <c r="H31" i="1"/>
  <c r="I31" i="1"/>
  <c r="A32" i="1"/>
  <c r="B32" i="1"/>
  <c r="C32" i="1"/>
  <c r="D32" i="1"/>
  <c r="E32" i="1"/>
  <c r="F32" i="1"/>
  <c r="G32" i="1"/>
  <c r="H32" i="1"/>
  <c r="I32" i="1"/>
  <c r="A33" i="1"/>
  <c r="B33" i="1"/>
  <c r="C33" i="1"/>
  <c r="D33" i="1"/>
  <c r="E33" i="1"/>
  <c r="F33" i="1"/>
  <c r="G33" i="1"/>
  <c r="H33" i="1"/>
  <c r="I33" i="1"/>
  <c r="A34" i="1"/>
  <c r="B34" i="1"/>
  <c r="C34" i="1"/>
  <c r="D34" i="1"/>
  <c r="E34" i="1"/>
  <c r="F34" i="1"/>
  <c r="G34" i="1"/>
  <c r="H34" i="1"/>
  <c r="I34" i="1"/>
  <c r="A35" i="1"/>
  <c r="B35" i="1"/>
  <c r="C35" i="1"/>
  <c r="D35" i="1"/>
  <c r="E35" i="1"/>
  <c r="F35" i="1"/>
  <c r="G35" i="1"/>
  <c r="H35" i="1"/>
  <c r="I35" i="1"/>
  <c r="A36" i="1"/>
  <c r="B36" i="1"/>
  <c r="C36" i="1"/>
  <c r="D36" i="1"/>
  <c r="E36" i="1"/>
  <c r="F36" i="1"/>
  <c r="G36" i="1"/>
  <c r="H36" i="1"/>
  <c r="I36" i="1"/>
  <c r="A37" i="1"/>
  <c r="B37" i="1"/>
  <c r="C37" i="1"/>
  <c r="D37" i="1"/>
  <c r="E37" i="1"/>
  <c r="F37" i="1"/>
  <c r="G37" i="1"/>
  <c r="H37" i="1"/>
  <c r="I37" i="1"/>
  <c r="A38" i="1"/>
  <c r="B38" i="1"/>
  <c r="C38" i="1"/>
  <c r="D38" i="1"/>
  <c r="E38" i="1"/>
  <c r="F38" i="1"/>
  <c r="G38" i="1"/>
  <c r="H38" i="1"/>
  <c r="I38" i="1"/>
  <c r="A39" i="1"/>
  <c r="B39" i="1"/>
  <c r="C39" i="1"/>
  <c r="D39" i="1"/>
  <c r="E39" i="1"/>
  <c r="F39" i="1"/>
  <c r="G39" i="1"/>
  <c r="H39" i="1"/>
  <c r="I39" i="1"/>
  <c r="A40" i="1"/>
  <c r="B40" i="1"/>
  <c r="C40" i="1"/>
  <c r="D40" i="1"/>
  <c r="E40" i="1"/>
  <c r="F40" i="1"/>
  <c r="G40" i="1"/>
  <c r="H40" i="1"/>
  <c r="I40" i="1"/>
  <c r="A41" i="1"/>
  <c r="B41" i="1"/>
  <c r="C41" i="1"/>
  <c r="D41" i="1"/>
  <c r="E41" i="1"/>
  <c r="F41" i="1"/>
  <c r="G41" i="1"/>
  <c r="H41" i="1"/>
  <c r="I41" i="1"/>
  <c r="A42" i="1"/>
  <c r="B42" i="1"/>
  <c r="C42" i="1"/>
  <c r="D42" i="1"/>
  <c r="E42" i="1"/>
  <c r="F42" i="1"/>
  <c r="G42" i="1"/>
  <c r="H42" i="1"/>
  <c r="I42" i="1"/>
  <c r="A43" i="1"/>
  <c r="B43" i="1"/>
  <c r="C43" i="1"/>
  <c r="D43" i="1"/>
  <c r="E43" i="1"/>
  <c r="F43" i="1"/>
  <c r="G43" i="1"/>
  <c r="H43" i="1"/>
  <c r="I43" i="1"/>
  <c r="A44" i="1"/>
  <c r="B44" i="1"/>
  <c r="C44" i="1"/>
  <c r="D44" i="1"/>
  <c r="E44" i="1"/>
  <c r="F44" i="1"/>
  <c r="G44" i="1"/>
  <c r="H44" i="1"/>
  <c r="I44" i="1"/>
  <c r="A45" i="1"/>
  <c r="B45" i="1"/>
  <c r="C45" i="1"/>
  <c r="D45" i="1"/>
  <c r="E45" i="1"/>
  <c r="F45" i="1"/>
  <c r="G45" i="1"/>
  <c r="H45" i="1"/>
  <c r="I45" i="1"/>
  <c r="A46" i="1"/>
  <c r="B46" i="1"/>
  <c r="C46" i="1"/>
  <c r="D46" i="1"/>
  <c r="E46" i="1"/>
  <c r="F46" i="1"/>
  <c r="G46" i="1"/>
  <c r="H46" i="1"/>
  <c r="I46" i="1"/>
  <c r="A47" i="1"/>
  <c r="B47" i="1"/>
  <c r="C47" i="1"/>
  <c r="D47" i="1"/>
  <c r="E47" i="1"/>
  <c r="F47" i="1"/>
  <c r="G47" i="1"/>
  <c r="H47" i="1"/>
  <c r="I47" i="1"/>
  <c r="A48" i="1"/>
  <c r="B48" i="1"/>
  <c r="F48" i="1"/>
  <c r="G48" i="1"/>
  <c r="H48" i="1"/>
  <c r="I48" i="1"/>
  <c r="A49" i="1"/>
  <c r="B49" i="1"/>
  <c r="C49" i="1"/>
  <c r="D49" i="1"/>
  <c r="E49" i="1"/>
  <c r="F49" i="1"/>
  <c r="G49" i="1"/>
  <c r="H49" i="1"/>
  <c r="I49" i="1"/>
  <c r="A50" i="1"/>
  <c r="B50" i="1"/>
  <c r="C50" i="1"/>
  <c r="D50" i="1"/>
  <c r="E50" i="1"/>
  <c r="F50" i="1"/>
  <c r="G50" i="1"/>
  <c r="H50" i="1"/>
  <c r="I50" i="1"/>
  <c r="A51" i="1"/>
  <c r="B51" i="1"/>
  <c r="C51" i="1"/>
  <c r="D51" i="1"/>
  <c r="E51" i="1"/>
  <c r="F51" i="1"/>
  <c r="G51" i="1"/>
  <c r="H51" i="1"/>
  <c r="I51" i="1"/>
  <c r="A52" i="1"/>
  <c r="B52" i="1"/>
  <c r="C52" i="1"/>
  <c r="D52" i="1"/>
  <c r="E52" i="1"/>
  <c r="F52" i="1"/>
  <c r="G52" i="1"/>
  <c r="H52" i="1"/>
  <c r="I52" i="1"/>
  <c r="A53" i="1"/>
  <c r="B53" i="1"/>
  <c r="C53" i="1"/>
  <c r="D53" i="1"/>
  <c r="E53" i="1"/>
  <c r="F53" i="1"/>
  <c r="G53" i="1"/>
  <c r="H53" i="1"/>
  <c r="I53" i="1"/>
  <c r="A54" i="1"/>
  <c r="B54" i="1"/>
  <c r="C54" i="1"/>
  <c r="D54" i="1"/>
  <c r="E54" i="1"/>
  <c r="F54" i="1"/>
  <c r="G54" i="1"/>
  <c r="H54" i="1"/>
  <c r="I54" i="1"/>
  <c r="A55" i="1"/>
  <c r="B55" i="1"/>
  <c r="C55" i="1"/>
  <c r="D55" i="1"/>
  <c r="E55" i="1"/>
  <c r="F55" i="1"/>
  <c r="G55" i="1"/>
  <c r="H55" i="1"/>
  <c r="I55" i="1"/>
  <c r="A56" i="1"/>
  <c r="B56" i="1"/>
  <c r="C56" i="1"/>
  <c r="D56" i="1"/>
  <c r="E56" i="1"/>
  <c r="F56" i="1"/>
  <c r="G56" i="1"/>
  <c r="H56" i="1"/>
  <c r="I56" i="1"/>
  <c r="A57" i="1"/>
  <c r="B57" i="1"/>
  <c r="C57" i="1"/>
  <c r="D57" i="1"/>
  <c r="E57" i="1"/>
  <c r="F57" i="1"/>
  <c r="G57" i="1"/>
  <c r="H57" i="1"/>
  <c r="I57" i="1"/>
  <c r="A58" i="1"/>
  <c r="B58" i="1"/>
  <c r="C58" i="1"/>
  <c r="D58" i="1"/>
  <c r="E58" i="1"/>
  <c r="F58" i="1"/>
  <c r="G58" i="1"/>
  <c r="H58" i="1"/>
  <c r="I58" i="1"/>
  <c r="A59" i="1"/>
  <c r="B59" i="1"/>
  <c r="C59" i="1"/>
  <c r="D59" i="1"/>
  <c r="E59" i="1"/>
  <c r="F59" i="1"/>
  <c r="G59" i="1"/>
  <c r="H59" i="1"/>
  <c r="I59" i="1"/>
  <c r="A60" i="1"/>
  <c r="B60" i="1"/>
  <c r="C60" i="1"/>
  <c r="D60" i="1"/>
  <c r="E60" i="1"/>
  <c r="F60" i="1"/>
  <c r="G60" i="1"/>
  <c r="H60" i="1"/>
  <c r="I60" i="1"/>
  <c r="A61" i="1"/>
  <c r="B61" i="1"/>
  <c r="C61" i="1"/>
  <c r="D61" i="1"/>
  <c r="E61" i="1"/>
  <c r="F61" i="1"/>
  <c r="G61" i="1"/>
  <c r="H61" i="1"/>
  <c r="I61" i="1"/>
  <c r="A62" i="1"/>
  <c r="B62" i="1"/>
  <c r="C62" i="1"/>
  <c r="D62" i="1"/>
  <c r="E62" i="1"/>
  <c r="F62" i="1"/>
  <c r="G62" i="1"/>
  <c r="H62" i="1"/>
  <c r="I62" i="1"/>
  <c r="A63" i="1"/>
  <c r="B63" i="1"/>
  <c r="C63" i="1"/>
  <c r="D63" i="1"/>
  <c r="E63" i="1"/>
  <c r="F63" i="1"/>
  <c r="G63" i="1"/>
  <c r="H63" i="1"/>
  <c r="I63" i="1"/>
  <c r="A64" i="1"/>
  <c r="B64" i="1"/>
  <c r="C64" i="1"/>
  <c r="D64" i="1"/>
  <c r="E64" i="1"/>
  <c r="F64" i="1"/>
  <c r="G64" i="1"/>
  <c r="H64" i="1"/>
  <c r="I64" i="1"/>
  <c r="A65" i="1"/>
  <c r="B65" i="1"/>
  <c r="C65" i="1"/>
  <c r="D65" i="1"/>
  <c r="E65" i="1"/>
  <c r="F65" i="1"/>
  <c r="G65" i="1"/>
  <c r="H65" i="1"/>
  <c r="I65" i="1"/>
  <c r="A66" i="1"/>
  <c r="B66" i="1"/>
  <c r="C66" i="1"/>
  <c r="D66" i="1"/>
  <c r="E66" i="1"/>
  <c r="F66" i="1"/>
  <c r="G66" i="1"/>
  <c r="H66" i="1"/>
  <c r="I66" i="1"/>
  <c r="A67" i="1"/>
  <c r="B67" i="1"/>
  <c r="C67" i="1"/>
  <c r="D67" i="1"/>
  <c r="E67" i="1"/>
  <c r="F67" i="1"/>
  <c r="G67" i="1"/>
  <c r="H67" i="1"/>
  <c r="I67" i="1"/>
  <c r="A68" i="1"/>
  <c r="B68" i="1"/>
  <c r="C68" i="1"/>
  <c r="D68" i="1"/>
  <c r="E68" i="1"/>
  <c r="F68" i="1"/>
  <c r="G68" i="1"/>
  <c r="H68" i="1"/>
  <c r="I68" i="1"/>
  <c r="A69" i="1"/>
  <c r="B69" i="1"/>
  <c r="C69" i="1"/>
  <c r="D69" i="1"/>
  <c r="E69" i="1"/>
  <c r="F69" i="1"/>
  <c r="G69" i="1"/>
  <c r="H69" i="1"/>
  <c r="I69" i="1"/>
  <c r="A70" i="1"/>
  <c r="B70" i="1"/>
  <c r="C70" i="1"/>
  <c r="D70" i="1"/>
  <c r="E70" i="1"/>
  <c r="F70" i="1"/>
  <c r="G70" i="1"/>
  <c r="H70" i="1"/>
  <c r="I70" i="1"/>
  <c r="A71" i="1"/>
  <c r="B71" i="1"/>
  <c r="C71" i="1"/>
  <c r="D71" i="1"/>
  <c r="E71" i="1"/>
  <c r="F71" i="1"/>
  <c r="G71" i="1"/>
  <c r="H71" i="1"/>
  <c r="I71" i="1"/>
  <c r="A72" i="1"/>
  <c r="B72" i="1"/>
  <c r="C72" i="1"/>
  <c r="D72" i="1"/>
  <c r="E72" i="1"/>
  <c r="F72" i="1"/>
  <c r="G72" i="1"/>
  <c r="H72" i="1"/>
  <c r="I72" i="1"/>
  <c r="A73" i="1"/>
  <c r="B73" i="1"/>
  <c r="C73" i="1"/>
  <c r="D73" i="1"/>
  <c r="E73" i="1"/>
  <c r="F73" i="1"/>
  <c r="G73" i="1"/>
  <c r="H73" i="1"/>
  <c r="I73" i="1"/>
  <c r="A74" i="1"/>
  <c r="B74" i="1"/>
  <c r="C74" i="1"/>
  <c r="D74" i="1"/>
  <c r="E74" i="1"/>
  <c r="F74" i="1"/>
  <c r="G74" i="1"/>
  <c r="H74" i="1"/>
  <c r="I74" i="1"/>
  <c r="A75" i="1"/>
  <c r="B75" i="1"/>
  <c r="C75" i="1"/>
  <c r="D75" i="1"/>
  <c r="E75" i="1"/>
  <c r="F75" i="1"/>
  <c r="G75" i="1"/>
  <c r="H75" i="1"/>
  <c r="I75" i="1"/>
  <c r="A76" i="1"/>
  <c r="B76" i="1"/>
  <c r="C76" i="1"/>
  <c r="D76" i="1"/>
  <c r="E76" i="1"/>
  <c r="F76" i="1"/>
  <c r="G76" i="1"/>
  <c r="H76" i="1"/>
  <c r="I76" i="1"/>
  <c r="A77" i="1"/>
  <c r="B77" i="1"/>
  <c r="C77" i="1"/>
  <c r="D77" i="1"/>
  <c r="E77" i="1"/>
  <c r="F77" i="1"/>
  <c r="G77" i="1"/>
  <c r="H77" i="1"/>
  <c r="I77" i="1"/>
  <c r="A78" i="1"/>
  <c r="B78" i="1"/>
  <c r="C78" i="1"/>
  <c r="D78" i="1"/>
  <c r="E78" i="1"/>
  <c r="F78" i="1"/>
  <c r="G78" i="1"/>
  <c r="H78" i="1"/>
  <c r="I78" i="1"/>
  <c r="A79" i="1"/>
  <c r="B79" i="1"/>
  <c r="C79" i="1"/>
  <c r="D79" i="1"/>
  <c r="E79" i="1"/>
  <c r="F79" i="1"/>
  <c r="G79" i="1"/>
  <c r="H79" i="1"/>
  <c r="I79" i="1"/>
  <c r="A80" i="1"/>
  <c r="B80" i="1"/>
  <c r="C80" i="1"/>
  <c r="D80" i="1"/>
  <c r="E80" i="1"/>
  <c r="F80" i="1"/>
  <c r="G80" i="1"/>
  <c r="H80" i="1"/>
  <c r="I80" i="1"/>
  <c r="A81" i="1"/>
  <c r="B81" i="1"/>
  <c r="C81" i="1"/>
  <c r="D81" i="1"/>
  <c r="E81" i="1"/>
  <c r="F81" i="1"/>
  <c r="G81" i="1"/>
  <c r="H81" i="1"/>
  <c r="I81" i="1"/>
  <c r="A82" i="1"/>
  <c r="B82" i="1"/>
  <c r="C82" i="1"/>
  <c r="D82" i="1"/>
  <c r="E82" i="1"/>
  <c r="F82" i="1"/>
  <c r="G82" i="1"/>
  <c r="H82" i="1"/>
  <c r="I82" i="1"/>
  <c r="A83" i="1"/>
  <c r="B83" i="1"/>
  <c r="C83" i="1"/>
  <c r="D83" i="1"/>
  <c r="E83" i="1"/>
  <c r="F83" i="1"/>
  <c r="G83" i="1"/>
  <c r="H83" i="1"/>
  <c r="I83" i="1"/>
  <c r="A84" i="1"/>
  <c r="B84" i="1"/>
  <c r="C84" i="1"/>
  <c r="D84" i="1"/>
  <c r="E84" i="1"/>
  <c r="F84" i="1"/>
  <c r="G84" i="1"/>
  <c r="H84" i="1"/>
  <c r="I84" i="1"/>
  <c r="A85" i="1"/>
  <c r="B85" i="1"/>
  <c r="C85" i="1"/>
  <c r="D85" i="1"/>
  <c r="E85" i="1"/>
  <c r="F85" i="1"/>
  <c r="G85" i="1"/>
  <c r="H85" i="1"/>
  <c r="I85" i="1"/>
  <c r="A86" i="1"/>
  <c r="B86" i="1"/>
  <c r="C86" i="1"/>
  <c r="D86" i="1"/>
  <c r="E86" i="1"/>
  <c r="F86" i="1"/>
  <c r="G86" i="1"/>
  <c r="H86" i="1"/>
  <c r="I86" i="1"/>
  <c r="A87" i="1"/>
  <c r="B87" i="1"/>
  <c r="C87" i="1"/>
  <c r="D87" i="1"/>
  <c r="E87" i="1"/>
  <c r="F87" i="1"/>
  <c r="G87" i="1"/>
  <c r="H87" i="1"/>
  <c r="I87" i="1"/>
  <c r="A88" i="1"/>
  <c r="B88" i="1"/>
  <c r="C88" i="1"/>
  <c r="D88" i="1"/>
  <c r="E88" i="1"/>
  <c r="F88" i="1"/>
  <c r="G88" i="1"/>
  <c r="H88" i="1"/>
  <c r="I88" i="1"/>
  <c r="A89" i="1"/>
  <c r="B89" i="1"/>
  <c r="C89" i="1"/>
  <c r="D89" i="1"/>
  <c r="E89" i="1"/>
  <c r="F89" i="1"/>
  <c r="G89" i="1"/>
  <c r="H89" i="1"/>
  <c r="I89" i="1"/>
  <c r="A90" i="1"/>
  <c r="B90" i="1"/>
  <c r="C90" i="1"/>
  <c r="D90" i="1"/>
  <c r="E90" i="1"/>
  <c r="F90" i="1"/>
  <c r="G90" i="1"/>
  <c r="H90" i="1"/>
  <c r="I90" i="1"/>
  <c r="A91" i="1"/>
  <c r="B91" i="1"/>
  <c r="C91" i="1"/>
  <c r="D91" i="1"/>
  <c r="E91" i="1"/>
  <c r="F91" i="1"/>
  <c r="G91" i="1"/>
  <c r="H91" i="1"/>
  <c r="I91" i="1"/>
  <c r="A92" i="1"/>
  <c r="B92" i="1"/>
  <c r="C92" i="1"/>
  <c r="D92" i="1"/>
  <c r="E92" i="1"/>
  <c r="F92" i="1"/>
  <c r="G92" i="1"/>
  <c r="H92" i="1"/>
  <c r="I92" i="1"/>
  <c r="A93" i="1"/>
  <c r="B93" i="1"/>
  <c r="C93" i="1"/>
  <c r="D93" i="1"/>
  <c r="E93" i="1"/>
  <c r="F93" i="1"/>
  <c r="G93" i="1"/>
  <c r="H93" i="1"/>
  <c r="I93" i="1"/>
  <c r="A94" i="1"/>
  <c r="B94" i="1"/>
  <c r="C94" i="1"/>
  <c r="D94" i="1"/>
  <c r="E94" i="1"/>
  <c r="F94" i="1"/>
  <c r="G94" i="1"/>
  <c r="H94" i="1"/>
  <c r="I94" i="1"/>
  <c r="A95" i="1"/>
  <c r="B95" i="1"/>
  <c r="C95" i="1"/>
  <c r="D95" i="1"/>
  <c r="E95" i="1"/>
  <c r="F95" i="1"/>
  <c r="G95" i="1"/>
  <c r="H95" i="1"/>
  <c r="I95" i="1"/>
  <c r="A96" i="1"/>
  <c r="B96" i="1"/>
  <c r="C96" i="1"/>
  <c r="D96" i="1"/>
  <c r="E96" i="1"/>
  <c r="F96" i="1"/>
  <c r="G96" i="1"/>
  <c r="H96" i="1"/>
  <c r="I96" i="1"/>
  <c r="A97" i="1"/>
  <c r="B97" i="1"/>
  <c r="C97" i="1"/>
  <c r="D97" i="1"/>
  <c r="E97" i="1"/>
  <c r="F97" i="1"/>
  <c r="G97" i="1"/>
  <c r="H97" i="1"/>
  <c r="I97" i="1"/>
  <c r="A98" i="1"/>
  <c r="B98" i="1"/>
  <c r="C98" i="1"/>
  <c r="D98" i="1"/>
  <c r="E98" i="1"/>
  <c r="F98" i="1"/>
  <c r="G98" i="1"/>
  <c r="H98" i="1"/>
  <c r="I98" i="1"/>
  <c r="A99" i="1"/>
  <c r="B99" i="1"/>
  <c r="C99" i="1"/>
  <c r="D99" i="1"/>
  <c r="E99" i="1"/>
  <c r="F99" i="1"/>
  <c r="G99" i="1"/>
  <c r="H99" i="1"/>
  <c r="I99" i="1"/>
  <c r="A100" i="1"/>
  <c r="B100" i="1"/>
  <c r="C100" i="1"/>
  <c r="D100" i="1"/>
  <c r="E100" i="1"/>
  <c r="F100" i="1"/>
  <c r="G100" i="1"/>
  <c r="H100" i="1"/>
  <c r="I100" i="1"/>
  <c r="A101" i="1"/>
  <c r="B101" i="1"/>
  <c r="C101" i="1"/>
  <c r="D101" i="1"/>
  <c r="E101" i="1"/>
  <c r="F101" i="1"/>
  <c r="G101" i="1"/>
  <c r="H101" i="1"/>
  <c r="I101" i="1"/>
  <c r="A102" i="1"/>
  <c r="B102" i="1"/>
  <c r="C102" i="1"/>
  <c r="D102" i="1"/>
  <c r="E102" i="1"/>
  <c r="F102" i="1"/>
  <c r="G102" i="1"/>
  <c r="H102" i="1"/>
  <c r="I102" i="1"/>
  <c r="A103" i="1"/>
  <c r="B103" i="1"/>
  <c r="C103" i="1"/>
  <c r="D103" i="1"/>
  <c r="E103" i="1"/>
  <c r="F103" i="1"/>
  <c r="G103" i="1"/>
  <c r="H103" i="1"/>
  <c r="I103" i="1"/>
  <c r="A104" i="1"/>
  <c r="B104" i="1"/>
  <c r="C104" i="1"/>
  <c r="D104" i="1"/>
  <c r="E104" i="1"/>
  <c r="F104" i="1"/>
  <c r="G104" i="1"/>
  <c r="H104" i="1"/>
  <c r="I104" i="1"/>
  <c r="A105" i="1"/>
  <c r="B105" i="1"/>
  <c r="C105" i="1"/>
  <c r="D105" i="1"/>
  <c r="E105" i="1"/>
  <c r="F105" i="1"/>
  <c r="G105" i="1"/>
  <c r="H105" i="1"/>
  <c r="I105" i="1"/>
  <c r="A106" i="1"/>
  <c r="B106" i="1"/>
  <c r="C106" i="1"/>
  <c r="D106" i="1"/>
  <c r="E106" i="1"/>
  <c r="F106" i="1"/>
  <c r="G106" i="1"/>
  <c r="H106" i="1"/>
  <c r="I106" i="1"/>
  <c r="A107" i="1"/>
  <c r="B107" i="1"/>
  <c r="C107" i="1"/>
  <c r="D107" i="1"/>
  <c r="E107" i="1"/>
  <c r="F107" i="1"/>
  <c r="G107" i="1"/>
  <c r="H107" i="1"/>
  <c r="I107" i="1"/>
  <c r="A108" i="1"/>
  <c r="B108" i="1"/>
  <c r="C108" i="1"/>
  <c r="D108" i="1"/>
  <c r="E108" i="1"/>
  <c r="F108" i="1"/>
  <c r="G108" i="1"/>
  <c r="H108" i="1"/>
  <c r="I108" i="1"/>
  <c r="A109" i="1"/>
  <c r="B109" i="1"/>
  <c r="C109" i="1"/>
  <c r="D109" i="1"/>
  <c r="E109" i="1"/>
  <c r="F109" i="1"/>
  <c r="G109" i="1"/>
  <c r="H109" i="1"/>
  <c r="I109" i="1"/>
  <c r="A110" i="1"/>
  <c r="B110" i="1"/>
  <c r="C110" i="1"/>
  <c r="D110" i="1"/>
  <c r="E110" i="1"/>
  <c r="F110" i="1"/>
  <c r="G110" i="1"/>
  <c r="H110" i="1"/>
  <c r="I110" i="1"/>
  <c r="A111" i="1"/>
  <c r="B111" i="1"/>
  <c r="C111" i="1"/>
  <c r="D111" i="1"/>
  <c r="E111" i="1"/>
  <c r="F111" i="1"/>
  <c r="G111" i="1"/>
  <c r="H111" i="1"/>
  <c r="I111" i="1"/>
  <c r="A112" i="1"/>
  <c r="B112" i="1"/>
  <c r="C112" i="1"/>
  <c r="D112" i="1"/>
  <c r="E112" i="1"/>
  <c r="F112" i="1"/>
  <c r="G112" i="1"/>
  <c r="H112" i="1"/>
  <c r="I112" i="1"/>
  <c r="A113" i="1"/>
  <c r="B113" i="1"/>
  <c r="C113" i="1"/>
  <c r="D113" i="1"/>
  <c r="E113" i="1"/>
  <c r="F113" i="1"/>
  <c r="G113" i="1"/>
  <c r="H113" i="1"/>
  <c r="I113" i="1"/>
  <c r="A114" i="1"/>
  <c r="B114" i="1"/>
  <c r="C114" i="1"/>
  <c r="D114" i="1"/>
  <c r="E114" i="1"/>
  <c r="F114" i="1"/>
  <c r="G114" i="1"/>
  <c r="H114" i="1"/>
  <c r="I114" i="1"/>
  <c r="A115" i="1"/>
  <c r="B115" i="1"/>
  <c r="C115" i="1"/>
  <c r="D115" i="1"/>
  <c r="E115" i="1"/>
  <c r="F115" i="1"/>
  <c r="G115" i="1"/>
  <c r="H115" i="1"/>
  <c r="I115" i="1"/>
  <c r="A116" i="1"/>
  <c r="B116" i="1"/>
  <c r="C116" i="1"/>
  <c r="D116" i="1"/>
  <c r="E116" i="1"/>
  <c r="F116" i="1"/>
  <c r="G116" i="1"/>
  <c r="H116" i="1"/>
  <c r="I116" i="1"/>
  <c r="A117" i="1"/>
  <c r="B117" i="1"/>
  <c r="F117" i="1"/>
  <c r="G117" i="1"/>
  <c r="H117" i="1"/>
  <c r="I117" i="1"/>
  <c r="A118" i="1"/>
  <c r="B118" i="1"/>
  <c r="C118" i="1"/>
  <c r="D118" i="1"/>
  <c r="E118" i="1"/>
  <c r="F118" i="1"/>
  <c r="G118" i="1"/>
  <c r="H118" i="1"/>
  <c r="I118" i="1"/>
  <c r="A119" i="1"/>
  <c r="B119" i="1"/>
  <c r="C119" i="1"/>
  <c r="D119" i="1"/>
  <c r="E119" i="1"/>
  <c r="F119" i="1"/>
  <c r="G119" i="1"/>
  <c r="H119" i="1"/>
  <c r="I119" i="1"/>
  <c r="A120" i="1"/>
  <c r="B120" i="1"/>
  <c r="C120" i="1"/>
  <c r="D120" i="1"/>
  <c r="E120" i="1"/>
  <c r="F120" i="1"/>
  <c r="G120" i="1"/>
  <c r="H120" i="1"/>
  <c r="I120" i="1"/>
  <c r="A121" i="1"/>
  <c r="B121" i="1"/>
  <c r="C121" i="1"/>
  <c r="D121" i="1"/>
  <c r="E121" i="1"/>
  <c r="F121" i="1"/>
  <c r="G121" i="1"/>
  <c r="H121" i="1"/>
  <c r="I121" i="1"/>
  <c r="A122" i="1"/>
  <c r="B122" i="1"/>
  <c r="C122" i="1"/>
  <c r="D122" i="1"/>
  <c r="E122" i="1"/>
  <c r="F122" i="1"/>
  <c r="G122" i="1"/>
  <c r="H122" i="1"/>
  <c r="I122" i="1"/>
  <c r="A123" i="1"/>
  <c r="B123" i="1"/>
  <c r="C123" i="1"/>
  <c r="D123" i="1"/>
  <c r="E123" i="1"/>
  <c r="F123" i="1"/>
  <c r="G123" i="1"/>
  <c r="H123" i="1"/>
  <c r="I123" i="1"/>
  <c r="A124" i="1"/>
  <c r="B124" i="1"/>
  <c r="C124" i="1"/>
  <c r="D124" i="1"/>
  <c r="E124" i="1"/>
  <c r="F124" i="1"/>
  <c r="G124" i="1"/>
  <c r="H124" i="1"/>
  <c r="I124" i="1"/>
  <c r="A125" i="1"/>
  <c r="B125" i="1"/>
  <c r="C125" i="1"/>
  <c r="D125" i="1"/>
  <c r="E125" i="1"/>
  <c r="F125" i="1"/>
  <c r="G125" i="1"/>
  <c r="H125" i="1"/>
  <c r="I125" i="1"/>
  <c r="A126" i="1"/>
  <c r="B126" i="1"/>
  <c r="C126" i="1"/>
  <c r="D126" i="1"/>
  <c r="E126" i="1"/>
  <c r="F126" i="1"/>
  <c r="G126" i="1"/>
  <c r="H126" i="1"/>
  <c r="I126" i="1"/>
  <c r="A127" i="1"/>
  <c r="B127" i="1"/>
  <c r="C127" i="1"/>
  <c r="D127" i="1"/>
  <c r="E127" i="1"/>
  <c r="F127" i="1"/>
  <c r="G127" i="1"/>
  <c r="H127" i="1"/>
  <c r="I127" i="1"/>
  <c r="A128" i="1"/>
  <c r="B128" i="1"/>
  <c r="C128" i="1"/>
  <c r="D128" i="1"/>
  <c r="E128" i="1"/>
  <c r="F128" i="1"/>
  <c r="G128" i="1"/>
  <c r="H128" i="1"/>
  <c r="I128" i="1"/>
  <c r="A129" i="1"/>
  <c r="B129" i="1"/>
  <c r="C129" i="1"/>
  <c r="D129" i="1"/>
  <c r="E129" i="1"/>
  <c r="F129" i="1"/>
  <c r="G129" i="1"/>
  <c r="H129" i="1"/>
  <c r="I129" i="1"/>
  <c r="A130" i="1"/>
  <c r="B130" i="1"/>
  <c r="C130" i="1"/>
  <c r="D130" i="1"/>
  <c r="E130" i="1"/>
  <c r="F130" i="1"/>
  <c r="G130" i="1"/>
  <c r="H130" i="1"/>
  <c r="I130" i="1"/>
  <c r="A131" i="1"/>
  <c r="B131" i="1"/>
  <c r="C131" i="1"/>
  <c r="D131" i="1"/>
  <c r="E131" i="1"/>
  <c r="F131" i="1"/>
  <c r="G131" i="1"/>
  <c r="H131" i="1"/>
  <c r="I131" i="1"/>
  <c r="A132" i="1"/>
  <c r="B132" i="1"/>
  <c r="C132" i="1"/>
  <c r="D132" i="1"/>
  <c r="E132" i="1"/>
  <c r="F132" i="1"/>
  <c r="G132" i="1"/>
  <c r="H132" i="1"/>
  <c r="I132" i="1"/>
  <c r="A133" i="1"/>
  <c r="B133" i="1"/>
  <c r="C133" i="1"/>
  <c r="D133" i="1"/>
  <c r="E133" i="1"/>
  <c r="F133" i="1"/>
  <c r="G133" i="1"/>
  <c r="H133" i="1"/>
  <c r="I133" i="1"/>
  <c r="A134" i="1"/>
  <c r="B134" i="1"/>
  <c r="C134" i="1"/>
  <c r="D134" i="1"/>
  <c r="E134" i="1"/>
  <c r="F134" i="1"/>
  <c r="G134" i="1"/>
  <c r="H134" i="1"/>
  <c r="I134" i="1"/>
  <c r="A135" i="1"/>
  <c r="B135" i="1"/>
  <c r="C135" i="1"/>
  <c r="D135" i="1"/>
  <c r="E135" i="1"/>
  <c r="F135" i="1"/>
  <c r="G135" i="1"/>
  <c r="H135" i="1"/>
  <c r="I135" i="1"/>
  <c r="A136" i="1"/>
  <c r="B136" i="1"/>
  <c r="C136" i="1"/>
  <c r="D136" i="1"/>
  <c r="E136" i="1"/>
  <c r="F136" i="1"/>
  <c r="G136" i="1"/>
  <c r="H136" i="1"/>
  <c r="I136" i="1"/>
  <c r="A137" i="1"/>
  <c r="B137" i="1"/>
  <c r="C137" i="1"/>
  <c r="D137" i="1"/>
  <c r="E137" i="1"/>
  <c r="F137" i="1"/>
  <c r="G137" i="1"/>
  <c r="H137" i="1"/>
  <c r="I137" i="1"/>
  <c r="A138" i="1"/>
  <c r="B138" i="1"/>
  <c r="C138" i="1"/>
  <c r="D138" i="1"/>
  <c r="E138" i="1"/>
  <c r="F138" i="1"/>
  <c r="G138" i="1"/>
  <c r="H138" i="1"/>
  <c r="I138" i="1"/>
  <c r="A139" i="1"/>
  <c r="B139" i="1"/>
  <c r="C139" i="1"/>
  <c r="D139" i="1"/>
  <c r="E139" i="1"/>
  <c r="F139" i="1"/>
  <c r="G139" i="1"/>
  <c r="H139" i="1"/>
  <c r="I139" i="1"/>
  <c r="A140" i="1"/>
  <c r="B140" i="1"/>
  <c r="C140" i="1"/>
  <c r="D140" i="1"/>
  <c r="E140" i="1"/>
  <c r="F140" i="1"/>
  <c r="G140" i="1"/>
  <c r="H140" i="1"/>
  <c r="I140" i="1"/>
  <c r="A141" i="1"/>
  <c r="B141" i="1"/>
  <c r="C141" i="1"/>
  <c r="D141" i="1"/>
  <c r="E141" i="1"/>
  <c r="F141" i="1"/>
  <c r="G141" i="1"/>
  <c r="H141" i="1"/>
  <c r="I141" i="1"/>
  <c r="A142" i="1"/>
  <c r="B142" i="1"/>
  <c r="C142" i="1"/>
  <c r="D142" i="1"/>
  <c r="E142" i="1"/>
  <c r="F142" i="1"/>
  <c r="G142" i="1"/>
  <c r="H142" i="1"/>
  <c r="I142" i="1"/>
  <c r="A143" i="1"/>
  <c r="B143" i="1"/>
  <c r="C143" i="1"/>
  <c r="D143" i="1"/>
  <c r="E143" i="1"/>
  <c r="F143" i="1"/>
  <c r="G143" i="1"/>
  <c r="H143" i="1"/>
  <c r="I143" i="1"/>
  <c r="A144" i="1"/>
  <c r="B144" i="1"/>
  <c r="C144" i="1"/>
  <c r="D144" i="1"/>
  <c r="E144" i="1"/>
  <c r="F144" i="1"/>
  <c r="G144" i="1"/>
  <c r="H144" i="1"/>
  <c r="I144" i="1"/>
  <c r="A145" i="1"/>
  <c r="B145" i="1"/>
  <c r="C145" i="1"/>
  <c r="D145" i="1"/>
  <c r="E145" i="1"/>
  <c r="F145" i="1"/>
  <c r="G145" i="1"/>
  <c r="H145" i="1"/>
  <c r="I145" i="1"/>
  <c r="A146" i="1"/>
  <c r="B146" i="1"/>
  <c r="C146" i="1"/>
  <c r="D146" i="1"/>
  <c r="E146" i="1"/>
  <c r="F146" i="1"/>
  <c r="G146" i="1"/>
  <c r="H146" i="1"/>
  <c r="I146" i="1"/>
  <c r="A147" i="1"/>
  <c r="B147" i="1"/>
  <c r="C147" i="1"/>
  <c r="D147" i="1"/>
  <c r="E147" i="1"/>
  <c r="F147" i="1"/>
  <c r="G147" i="1"/>
  <c r="H147" i="1"/>
  <c r="I147" i="1"/>
  <c r="A148" i="1"/>
  <c r="B148" i="1"/>
  <c r="C148" i="1"/>
  <c r="D148" i="1"/>
  <c r="E148" i="1"/>
  <c r="F148" i="1"/>
  <c r="G148" i="1"/>
  <c r="H148" i="1"/>
  <c r="I148" i="1"/>
  <c r="A149" i="1"/>
  <c r="B149" i="1"/>
  <c r="C149" i="1"/>
  <c r="D149" i="1"/>
  <c r="E149" i="1"/>
  <c r="F149" i="1"/>
  <c r="G149" i="1"/>
  <c r="H149" i="1"/>
  <c r="I149" i="1"/>
  <c r="A150" i="1"/>
  <c r="B150" i="1"/>
  <c r="C150" i="1"/>
  <c r="D150" i="1"/>
  <c r="E150" i="1"/>
  <c r="F150" i="1"/>
  <c r="G150" i="1"/>
  <c r="H150" i="1"/>
  <c r="I150" i="1"/>
  <c r="A151" i="1"/>
  <c r="B151" i="1"/>
  <c r="C151" i="1"/>
  <c r="D151" i="1"/>
  <c r="E151" i="1"/>
  <c r="F151" i="1"/>
  <c r="G151" i="1"/>
  <c r="H151" i="1"/>
  <c r="I151" i="1"/>
  <c r="A152" i="1"/>
  <c r="B152" i="1"/>
  <c r="C152" i="1"/>
  <c r="D152" i="1"/>
  <c r="E152" i="1"/>
  <c r="F152" i="1"/>
  <c r="G152" i="1"/>
  <c r="H152" i="1"/>
  <c r="I152" i="1"/>
  <c r="A153" i="1"/>
  <c r="B153" i="1"/>
  <c r="C153" i="1"/>
  <c r="D153" i="1"/>
  <c r="E153" i="1"/>
  <c r="F153" i="1"/>
  <c r="G153" i="1"/>
  <c r="H153" i="1"/>
  <c r="I153" i="1"/>
  <c r="A154" i="1"/>
  <c r="B154" i="1"/>
  <c r="C154" i="1"/>
  <c r="D154" i="1"/>
  <c r="E154" i="1"/>
  <c r="F154" i="1"/>
  <c r="G154" i="1"/>
  <c r="H154" i="1"/>
  <c r="I154" i="1"/>
  <c r="A155" i="1"/>
  <c r="B155" i="1"/>
  <c r="C155" i="1"/>
  <c r="D155" i="1"/>
  <c r="E155" i="1"/>
  <c r="F155" i="1"/>
  <c r="G155" i="1"/>
  <c r="H155" i="1"/>
  <c r="I155" i="1"/>
  <c r="A156" i="1"/>
  <c r="B156" i="1"/>
  <c r="C156" i="1"/>
  <c r="D156" i="1"/>
  <c r="E156" i="1"/>
  <c r="F156" i="1"/>
  <c r="G156" i="1"/>
  <c r="H156" i="1"/>
  <c r="I156" i="1"/>
  <c r="A157" i="1"/>
  <c r="B157" i="1"/>
  <c r="C157" i="1"/>
  <c r="D157" i="1"/>
  <c r="E157" i="1"/>
  <c r="F157" i="1"/>
  <c r="G157" i="1"/>
  <c r="H157" i="1"/>
  <c r="I157" i="1"/>
  <c r="A158" i="1"/>
  <c r="B158" i="1"/>
  <c r="C158" i="1"/>
  <c r="D158" i="1"/>
  <c r="E158" i="1"/>
  <c r="F158" i="1"/>
  <c r="G158" i="1"/>
  <c r="H158" i="1"/>
  <c r="I158" i="1"/>
  <c r="A159" i="1"/>
  <c r="B159" i="1"/>
  <c r="C159" i="1"/>
  <c r="D159" i="1"/>
  <c r="E159" i="1"/>
  <c r="F159" i="1"/>
  <c r="G159" i="1"/>
  <c r="H159" i="1"/>
  <c r="I159" i="1"/>
  <c r="A160" i="1"/>
  <c r="B160" i="1"/>
  <c r="C160" i="1"/>
  <c r="D160" i="1"/>
  <c r="E160" i="1"/>
  <c r="F160" i="1"/>
  <c r="G160" i="1"/>
  <c r="H160" i="1"/>
  <c r="I160" i="1"/>
  <c r="A161" i="1"/>
  <c r="B161" i="1"/>
  <c r="C161" i="1"/>
  <c r="D161" i="1"/>
  <c r="E161" i="1"/>
  <c r="F161" i="1"/>
  <c r="G161" i="1"/>
  <c r="H161" i="1"/>
  <c r="I161" i="1"/>
  <c r="A162" i="1"/>
  <c r="B162" i="1"/>
  <c r="C162" i="1"/>
  <c r="D162" i="1"/>
  <c r="E162" i="1"/>
  <c r="F162" i="1"/>
  <c r="G162" i="1"/>
  <c r="H162" i="1"/>
  <c r="I162" i="1"/>
  <c r="A163" i="1"/>
  <c r="B163" i="1"/>
  <c r="C163" i="1"/>
  <c r="D163" i="1"/>
  <c r="E163" i="1"/>
  <c r="F163" i="1"/>
  <c r="G163" i="1"/>
  <c r="H163" i="1"/>
  <c r="I163" i="1"/>
  <c r="A164" i="1"/>
  <c r="B164" i="1"/>
  <c r="C164" i="1"/>
  <c r="D164" i="1"/>
  <c r="E164" i="1"/>
  <c r="F164" i="1"/>
  <c r="G164" i="1"/>
  <c r="H164" i="1"/>
  <c r="I164" i="1"/>
  <c r="A165" i="1"/>
  <c r="B165" i="1"/>
  <c r="C165" i="1"/>
  <c r="D165" i="1"/>
  <c r="E165" i="1"/>
  <c r="F165" i="1"/>
  <c r="G165" i="1"/>
  <c r="H165" i="1"/>
  <c r="I165" i="1"/>
  <c r="A166" i="1"/>
  <c r="B166" i="1"/>
  <c r="C166" i="1"/>
  <c r="D166" i="1"/>
  <c r="E166" i="1"/>
  <c r="F166" i="1"/>
  <c r="G166" i="1"/>
  <c r="H166" i="1"/>
  <c r="I166" i="1"/>
  <c r="A167" i="1"/>
  <c r="B167" i="1"/>
  <c r="C167" i="1"/>
  <c r="D167" i="1"/>
  <c r="E167" i="1"/>
  <c r="F167" i="1"/>
  <c r="G167" i="1"/>
  <c r="H167" i="1"/>
  <c r="I167" i="1"/>
  <c r="A168" i="1"/>
  <c r="B168" i="1"/>
  <c r="C168" i="1"/>
  <c r="D168" i="1"/>
  <c r="E168" i="1"/>
  <c r="F168" i="1"/>
  <c r="G168" i="1"/>
  <c r="H168" i="1"/>
  <c r="I168" i="1"/>
  <c r="A169" i="1"/>
  <c r="B169" i="1"/>
  <c r="C169" i="1"/>
  <c r="D169" i="1"/>
  <c r="E169" i="1"/>
  <c r="F169" i="1"/>
  <c r="G169" i="1"/>
  <c r="H169" i="1"/>
  <c r="I169" i="1"/>
  <c r="A170" i="1"/>
  <c r="B170" i="1"/>
  <c r="C170" i="1"/>
  <c r="D170" i="1"/>
  <c r="E170" i="1"/>
  <c r="F170" i="1"/>
  <c r="G170" i="1"/>
  <c r="H170" i="1"/>
  <c r="I170" i="1"/>
  <c r="A171" i="1"/>
  <c r="B171" i="1"/>
  <c r="C171" i="1"/>
  <c r="D171" i="1"/>
  <c r="E171" i="1"/>
  <c r="F171" i="1"/>
  <c r="G171" i="1"/>
  <c r="H171" i="1"/>
  <c r="I171" i="1"/>
  <c r="A172" i="1"/>
  <c r="B172" i="1"/>
  <c r="C172" i="1"/>
  <c r="D172" i="1"/>
  <c r="E172" i="1"/>
  <c r="F172" i="1"/>
  <c r="G172" i="1"/>
  <c r="H172" i="1"/>
  <c r="I172" i="1"/>
  <c r="A173" i="1"/>
  <c r="B173" i="1"/>
  <c r="C173" i="1"/>
  <c r="D173" i="1"/>
  <c r="E173" i="1"/>
  <c r="F173" i="1"/>
  <c r="G173" i="1"/>
  <c r="H173" i="1"/>
  <c r="I173" i="1"/>
  <c r="A174" i="1"/>
  <c r="B174" i="1"/>
  <c r="C174" i="1"/>
  <c r="D174" i="1"/>
  <c r="E174" i="1"/>
  <c r="F174" i="1"/>
  <c r="G174" i="1"/>
  <c r="H174" i="1"/>
  <c r="I174" i="1"/>
  <c r="A175" i="1"/>
  <c r="B175" i="1"/>
  <c r="C175" i="1"/>
  <c r="D175" i="1"/>
  <c r="E175" i="1"/>
  <c r="F175" i="1"/>
  <c r="G175" i="1"/>
  <c r="H175" i="1"/>
  <c r="I175" i="1"/>
  <c r="A176" i="1"/>
  <c r="B176" i="1"/>
  <c r="C176" i="1"/>
  <c r="D176" i="1"/>
  <c r="E176" i="1"/>
  <c r="F176" i="1"/>
  <c r="G176" i="1"/>
  <c r="H176" i="1"/>
  <c r="I176" i="1"/>
  <c r="A177" i="1"/>
  <c r="B177" i="1"/>
  <c r="C177" i="1"/>
  <c r="D177" i="1"/>
  <c r="E177" i="1"/>
  <c r="F177" i="1"/>
  <c r="G177" i="1"/>
  <c r="H177" i="1"/>
  <c r="I177" i="1"/>
  <c r="A178" i="1"/>
  <c r="B178" i="1"/>
  <c r="C178" i="1"/>
  <c r="D178" i="1"/>
  <c r="E178" i="1"/>
  <c r="F178" i="1"/>
  <c r="G178" i="1"/>
  <c r="H178" i="1"/>
  <c r="I178" i="1"/>
  <c r="A179" i="1"/>
  <c r="C179" i="1"/>
  <c r="D179" i="1"/>
  <c r="E179" i="1"/>
  <c r="F179" i="1"/>
  <c r="G179" i="1"/>
  <c r="H179" i="1"/>
  <c r="I179" i="1"/>
  <c r="A180" i="1"/>
  <c r="B180" i="1"/>
  <c r="C180" i="1"/>
  <c r="D180" i="1"/>
  <c r="E180" i="1"/>
  <c r="F180" i="1"/>
  <c r="G180" i="1"/>
  <c r="H180" i="1"/>
  <c r="I180" i="1"/>
  <c r="A181" i="1"/>
  <c r="B181" i="1"/>
  <c r="C181" i="1"/>
  <c r="D181" i="1"/>
  <c r="E181" i="1"/>
  <c r="F181" i="1"/>
  <c r="G181" i="1"/>
  <c r="H181" i="1"/>
  <c r="I181" i="1"/>
  <c r="A182" i="1"/>
  <c r="C182" i="1"/>
  <c r="D182" i="1"/>
  <c r="E182" i="1"/>
  <c r="F182" i="1"/>
  <c r="G182" i="1"/>
  <c r="H182" i="1"/>
  <c r="I182" i="1"/>
  <c r="A183" i="1"/>
  <c r="B183" i="1"/>
  <c r="C183" i="1"/>
  <c r="D183" i="1"/>
  <c r="E183" i="1"/>
  <c r="F183" i="1"/>
  <c r="G183" i="1"/>
  <c r="H183" i="1"/>
  <c r="I183" i="1"/>
  <c r="A184" i="1"/>
  <c r="B184" i="1"/>
  <c r="C184" i="1"/>
  <c r="D184" i="1"/>
  <c r="E184" i="1"/>
  <c r="F184" i="1"/>
  <c r="G184" i="1"/>
  <c r="H184" i="1"/>
  <c r="I184" i="1"/>
  <c r="A185" i="1"/>
  <c r="B185" i="1"/>
  <c r="C185" i="1"/>
  <c r="D185" i="1"/>
  <c r="E185" i="1"/>
  <c r="F185" i="1"/>
  <c r="G185" i="1"/>
  <c r="H185" i="1"/>
  <c r="I185" i="1"/>
  <c r="A186" i="1"/>
  <c r="B186" i="1"/>
  <c r="C186" i="1"/>
  <c r="D186" i="1"/>
  <c r="E186" i="1"/>
  <c r="F186" i="1"/>
  <c r="G186" i="1"/>
  <c r="H186" i="1"/>
  <c r="I186" i="1"/>
  <c r="A187" i="1"/>
  <c r="B187" i="1"/>
  <c r="C187" i="1"/>
  <c r="D187" i="1"/>
  <c r="E187" i="1"/>
  <c r="F187" i="1"/>
  <c r="G187" i="1"/>
  <c r="H187" i="1"/>
  <c r="I187" i="1"/>
  <c r="A188" i="1"/>
  <c r="B188" i="1"/>
  <c r="C188" i="1"/>
  <c r="D188" i="1"/>
  <c r="E188" i="1"/>
  <c r="F188" i="1"/>
  <c r="G188" i="1"/>
  <c r="H188" i="1"/>
  <c r="I188" i="1"/>
  <c r="A189" i="1"/>
  <c r="B189" i="1"/>
  <c r="C189" i="1"/>
  <c r="D189" i="1"/>
  <c r="E189" i="1"/>
  <c r="F189" i="1"/>
  <c r="G189" i="1"/>
  <c r="H189" i="1"/>
  <c r="I189" i="1"/>
  <c r="A190" i="1"/>
  <c r="B190" i="1"/>
  <c r="C190" i="1"/>
  <c r="D190" i="1"/>
  <c r="E190" i="1"/>
  <c r="F190" i="1"/>
  <c r="G190" i="1"/>
  <c r="H190" i="1"/>
  <c r="I190" i="1"/>
  <c r="A191" i="1"/>
  <c r="B191" i="1"/>
  <c r="C191" i="1"/>
  <c r="D191" i="1"/>
  <c r="E191" i="1"/>
  <c r="F191" i="1"/>
  <c r="G191" i="1"/>
  <c r="H191" i="1"/>
  <c r="I191" i="1"/>
  <c r="A192" i="1"/>
  <c r="B192" i="1"/>
  <c r="C192" i="1"/>
  <c r="D192" i="1"/>
  <c r="E192" i="1"/>
  <c r="F192" i="1"/>
  <c r="G192" i="1"/>
  <c r="H192" i="1"/>
  <c r="I192" i="1"/>
  <c r="A193" i="1"/>
  <c r="B193" i="1"/>
  <c r="C193" i="1"/>
  <c r="D193" i="1"/>
  <c r="E193" i="1"/>
  <c r="F193" i="1"/>
  <c r="G193" i="1"/>
  <c r="H193" i="1"/>
  <c r="I193" i="1"/>
  <c r="A194" i="1"/>
  <c r="B194" i="1"/>
  <c r="C194" i="1"/>
  <c r="D194" i="1"/>
  <c r="E194" i="1"/>
  <c r="F194" i="1"/>
  <c r="G194" i="1"/>
  <c r="H194" i="1"/>
  <c r="I194" i="1"/>
  <c r="A195" i="1"/>
  <c r="B195" i="1"/>
  <c r="C195" i="1"/>
  <c r="D195" i="1"/>
  <c r="E195" i="1"/>
  <c r="F195" i="1"/>
  <c r="G195" i="1"/>
  <c r="H195" i="1"/>
  <c r="I195" i="1"/>
  <c r="A196" i="1"/>
  <c r="B196" i="1"/>
  <c r="C196" i="1"/>
  <c r="D196" i="1"/>
  <c r="E196" i="1"/>
  <c r="F196" i="1"/>
  <c r="G196" i="1"/>
  <c r="H196" i="1"/>
  <c r="I196" i="1"/>
  <c r="A197" i="1"/>
  <c r="B197" i="1"/>
  <c r="C197" i="1"/>
  <c r="D197" i="1"/>
  <c r="E197" i="1"/>
  <c r="F197" i="1"/>
  <c r="G197" i="1"/>
  <c r="H197" i="1"/>
  <c r="I197" i="1"/>
  <c r="A198" i="1"/>
  <c r="B198" i="1"/>
  <c r="C198" i="1"/>
  <c r="D198" i="1"/>
  <c r="E198" i="1"/>
  <c r="F198" i="1"/>
  <c r="G198" i="1"/>
  <c r="H198" i="1"/>
  <c r="I198" i="1"/>
  <c r="A199" i="1"/>
  <c r="B199" i="1"/>
  <c r="C199" i="1"/>
  <c r="D199" i="1"/>
  <c r="E199" i="1"/>
  <c r="F199" i="1"/>
  <c r="G199" i="1"/>
  <c r="H199" i="1"/>
  <c r="I199" i="1"/>
  <c r="A200" i="1"/>
  <c r="B200" i="1"/>
  <c r="C200" i="1"/>
  <c r="D200" i="1"/>
  <c r="E200" i="1"/>
  <c r="F200" i="1"/>
  <c r="G200" i="1"/>
  <c r="H200" i="1"/>
  <c r="I200" i="1"/>
  <c r="A201" i="1"/>
  <c r="B201" i="1"/>
  <c r="C201" i="1"/>
  <c r="D201" i="1"/>
  <c r="E201" i="1"/>
  <c r="F201" i="1"/>
  <c r="G201" i="1"/>
  <c r="H201" i="1"/>
  <c r="I201" i="1"/>
  <c r="A202" i="1"/>
  <c r="B202" i="1"/>
  <c r="C202" i="1"/>
  <c r="D202" i="1"/>
  <c r="E202" i="1"/>
  <c r="F202" i="1"/>
  <c r="G202" i="1"/>
  <c r="H202" i="1"/>
  <c r="I202" i="1"/>
  <c r="A203" i="1"/>
  <c r="B203" i="1"/>
  <c r="F203" i="1"/>
  <c r="G203" i="1"/>
  <c r="H203" i="1"/>
  <c r="I203" i="1"/>
  <c r="A204" i="1"/>
  <c r="B204" i="1"/>
  <c r="C204" i="1"/>
  <c r="D204" i="1"/>
  <c r="E204" i="1"/>
  <c r="F204" i="1"/>
  <c r="G204" i="1"/>
  <c r="H204" i="1"/>
  <c r="I204" i="1"/>
  <c r="A205" i="1"/>
  <c r="B205" i="1"/>
  <c r="C205" i="1"/>
  <c r="D205" i="1"/>
  <c r="E205" i="1"/>
  <c r="F205" i="1"/>
  <c r="G205" i="1"/>
  <c r="H205" i="1"/>
  <c r="I205" i="1"/>
  <c r="A206" i="1"/>
  <c r="B206" i="1"/>
  <c r="C206" i="1"/>
  <c r="D206" i="1"/>
  <c r="E206" i="1"/>
  <c r="F206" i="1"/>
  <c r="G206" i="1"/>
  <c r="H206" i="1"/>
  <c r="I206" i="1"/>
  <c r="A207" i="1"/>
  <c r="B207" i="1"/>
  <c r="C207" i="1"/>
  <c r="D207" i="1"/>
  <c r="E207" i="1"/>
  <c r="F207" i="1"/>
  <c r="G207" i="1"/>
  <c r="H207" i="1"/>
  <c r="I207" i="1"/>
  <c r="A208" i="1"/>
  <c r="B208" i="1"/>
  <c r="C208" i="1"/>
  <c r="D208" i="1"/>
  <c r="E208" i="1"/>
  <c r="F208" i="1"/>
  <c r="G208" i="1"/>
  <c r="H208" i="1"/>
  <c r="I208" i="1"/>
  <c r="A209" i="1"/>
  <c r="B209" i="1"/>
  <c r="C209" i="1"/>
  <c r="D209" i="1"/>
  <c r="E209" i="1"/>
  <c r="F209" i="1"/>
  <c r="G209" i="1"/>
  <c r="H209" i="1"/>
  <c r="I209" i="1"/>
  <c r="A210" i="1"/>
  <c r="B210" i="1"/>
  <c r="C210" i="1"/>
  <c r="D210" i="1"/>
  <c r="E210" i="1"/>
  <c r="F210" i="1"/>
  <c r="G210" i="1"/>
  <c r="H210" i="1"/>
  <c r="I210" i="1"/>
  <c r="A211" i="1"/>
  <c r="B211" i="1"/>
  <c r="C211" i="1"/>
  <c r="D211" i="1"/>
  <c r="E211" i="1"/>
  <c r="F211" i="1"/>
  <c r="G211" i="1"/>
  <c r="H211" i="1"/>
  <c r="I211" i="1"/>
  <c r="A212" i="1"/>
  <c r="B212" i="1"/>
  <c r="C212" i="1"/>
  <c r="D212" i="1"/>
  <c r="E212" i="1"/>
  <c r="F212" i="1"/>
  <c r="G212" i="1"/>
  <c r="H212" i="1"/>
  <c r="I212" i="1"/>
  <c r="A213" i="1"/>
  <c r="B213" i="1"/>
  <c r="C213" i="1"/>
  <c r="D213" i="1"/>
  <c r="E213" i="1"/>
  <c r="F213" i="1"/>
  <c r="G213" i="1"/>
  <c r="H213" i="1"/>
  <c r="I213" i="1"/>
  <c r="A214" i="1"/>
  <c r="B214" i="1"/>
  <c r="C214" i="1"/>
  <c r="D214" i="1"/>
  <c r="E214" i="1"/>
  <c r="F214" i="1"/>
  <c r="G214" i="1"/>
  <c r="H214" i="1"/>
  <c r="I214" i="1"/>
  <c r="A215" i="1"/>
  <c r="B215" i="1"/>
  <c r="C215" i="1"/>
  <c r="D215" i="1"/>
  <c r="E215" i="1"/>
  <c r="F215" i="1"/>
  <c r="G215" i="1"/>
  <c r="H215" i="1"/>
  <c r="I215" i="1"/>
  <c r="A216" i="1"/>
  <c r="B216" i="1"/>
  <c r="C216" i="1"/>
  <c r="D216" i="1"/>
  <c r="E216" i="1"/>
  <c r="F216" i="1"/>
  <c r="G216" i="1"/>
  <c r="H216" i="1"/>
  <c r="I216" i="1"/>
  <c r="A217" i="1"/>
  <c r="B217" i="1"/>
  <c r="C217" i="1"/>
  <c r="D217" i="1"/>
  <c r="E217" i="1"/>
  <c r="F217" i="1"/>
  <c r="G217" i="1"/>
  <c r="H217" i="1"/>
  <c r="I217" i="1"/>
  <c r="A218" i="1"/>
  <c r="B218" i="1"/>
  <c r="C218" i="1"/>
  <c r="D218" i="1"/>
  <c r="E218" i="1"/>
  <c r="F218" i="1"/>
  <c r="G218" i="1"/>
  <c r="H218" i="1"/>
  <c r="I218" i="1"/>
  <c r="A219" i="1"/>
  <c r="B219" i="1"/>
  <c r="C219" i="1"/>
  <c r="D219" i="1"/>
  <c r="E219" i="1"/>
  <c r="F219" i="1"/>
  <c r="G219" i="1"/>
  <c r="H219" i="1"/>
  <c r="I219" i="1"/>
  <c r="A220" i="1"/>
  <c r="B220" i="1"/>
  <c r="C220" i="1"/>
  <c r="D220" i="1"/>
  <c r="E220" i="1"/>
  <c r="F220" i="1"/>
  <c r="G220" i="1"/>
  <c r="H220" i="1"/>
  <c r="I220" i="1"/>
  <c r="A221" i="1"/>
  <c r="B221" i="1"/>
  <c r="C221" i="1"/>
  <c r="D221" i="1"/>
  <c r="E221" i="1"/>
  <c r="F221" i="1"/>
  <c r="G221" i="1"/>
  <c r="H221" i="1"/>
  <c r="I221" i="1"/>
  <c r="A222" i="1"/>
  <c r="B222" i="1"/>
  <c r="C222" i="1"/>
  <c r="D222" i="1"/>
  <c r="E222" i="1"/>
  <c r="F222" i="1"/>
  <c r="G222" i="1"/>
  <c r="H222" i="1"/>
  <c r="I222" i="1"/>
  <c r="A223" i="1"/>
  <c r="B223" i="1"/>
  <c r="C223" i="1"/>
  <c r="D223" i="1"/>
  <c r="E223" i="1"/>
  <c r="F223" i="1"/>
  <c r="G223" i="1"/>
  <c r="H223" i="1"/>
  <c r="I223" i="1"/>
  <c r="A224" i="1"/>
  <c r="B224" i="1"/>
  <c r="C224" i="1"/>
  <c r="D224" i="1"/>
  <c r="E224" i="1"/>
  <c r="F224" i="1"/>
  <c r="G224" i="1"/>
  <c r="H224" i="1"/>
  <c r="I224" i="1"/>
  <c r="A225" i="1"/>
  <c r="B225" i="1"/>
  <c r="C225" i="1"/>
  <c r="D225" i="1"/>
  <c r="E225" i="1"/>
  <c r="F225" i="1"/>
  <c r="G225" i="1"/>
  <c r="H225" i="1"/>
  <c r="I225" i="1"/>
  <c r="A226" i="1"/>
  <c r="B226" i="1"/>
  <c r="C226" i="1"/>
  <c r="D226" i="1"/>
  <c r="E226" i="1"/>
  <c r="F226" i="1"/>
  <c r="G226" i="1"/>
  <c r="H226" i="1"/>
  <c r="I226" i="1"/>
  <c r="A227" i="1"/>
  <c r="B227" i="1"/>
  <c r="C227" i="1"/>
  <c r="D227" i="1"/>
  <c r="E227" i="1"/>
  <c r="F227" i="1"/>
  <c r="G227" i="1"/>
  <c r="H227" i="1"/>
  <c r="I227" i="1"/>
  <c r="A228" i="1"/>
  <c r="B228" i="1"/>
  <c r="C228" i="1"/>
  <c r="D228" i="1"/>
  <c r="E228" i="1"/>
  <c r="F228" i="1"/>
  <c r="G228" i="1"/>
  <c r="H228" i="1"/>
  <c r="I228" i="1"/>
  <c r="A229" i="1"/>
  <c r="B229" i="1"/>
  <c r="C229" i="1"/>
  <c r="D229" i="1"/>
  <c r="E229" i="1"/>
  <c r="F229" i="1"/>
  <c r="G229" i="1"/>
  <c r="H229" i="1"/>
  <c r="I229" i="1"/>
  <c r="A230" i="1"/>
  <c r="B230" i="1"/>
  <c r="C230" i="1"/>
  <c r="D230" i="1"/>
  <c r="E230" i="1"/>
  <c r="F230" i="1"/>
  <c r="G230" i="1"/>
  <c r="H230" i="1"/>
  <c r="I230" i="1"/>
  <c r="A231" i="1"/>
  <c r="B231" i="1"/>
  <c r="C231" i="1"/>
  <c r="D231" i="1"/>
  <c r="E231" i="1"/>
  <c r="F231" i="1"/>
  <c r="G231" i="1"/>
  <c r="H231" i="1"/>
  <c r="I231" i="1"/>
  <c r="A232" i="1"/>
  <c r="B232" i="1"/>
  <c r="C232" i="1"/>
  <c r="D232" i="1"/>
  <c r="E232" i="1"/>
  <c r="F232" i="1"/>
  <c r="G232" i="1"/>
  <c r="H232" i="1"/>
  <c r="I232" i="1"/>
  <c r="A233" i="1"/>
  <c r="B233" i="1"/>
  <c r="C233" i="1"/>
  <c r="D233" i="1"/>
  <c r="E233" i="1"/>
  <c r="F233" i="1"/>
  <c r="G233" i="1"/>
  <c r="H233" i="1"/>
  <c r="I233" i="1"/>
  <c r="A234" i="1"/>
  <c r="B234" i="1"/>
  <c r="C234" i="1"/>
  <c r="D234" i="1"/>
  <c r="E234" i="1"/>
  <c r="F234" i="1"/>
  <c r="G234" i="1"/>
  <c r="H234" i="1"/>
  <c r="I234" i="1"/>
  <c r="A235" i="1"/>
  <c r="B235" i="1"/>
  <c r="C235" i="1"/>
  <c r="D235" i="1"/>
  <c r="E235" i="1"/>
  <c r="F235" i="1"/>
  <c r="G235" i="1"/>
  <c r="H235" i="1"/>
  <c r="I235" i="1"/>
  <c r="A236" i="1"/>
  <c r="B236" i="1"/>
  <c r="C236" i="1"/>
  <c r="D236" i="1"/>
  <c r="E236" i="1"/>
  <c r="F236" i="1"/>
  <c r="G236" i="1"/>
  <c r="H236" i="1"/>
  <c r="I236" i="1"/>
  <c r="A237" i="1"/>
  <c r="B237" i="1"/>
  <c r="C237" i="1"/>
  <c r="D237" i="1"/>
  <c r="E237" i="1"/>
  <c r="F237" i="1"/>
  <c r="G237" i="1"/>
  <c r="H237" i="1"/>
  <c r="I237" i="1"/>
  <c r="A238" i="1"/>
  <c r="B238" i="1"/>
  <c r="C238" i="1"/>
  <c r="D238" i="1"/>
  <c r="E238" i="1"/>
  <c r="F238" i="1"/>
  <c r="G238" i="1"/>
  <c r="H238" i="1"/>
  <c r="I238" i="1"/>
  <c r="A239" i="1"/>
  <c r="B239" i="1"/>
  <c r="C239" i="1"/>
  <c r="D239" i="1"/>
  <c r="E239" i="1"/>
  <c r="F239" i="1"/>
  <c r="G239" i="1"/>
  <c r="H239" i="1"/>
  <c r="I239" i="1"/>
  <c r="A240" i="1"/>
  <c r="B240" i="1"/>
  <c r="C240" i="1"/>
  <c r="D240" i="1"/>
  <c r="E240" i="1"/>
  <c r="F240" i="1"/>
  <c r="G240" i="1"/>
  <c r="H240" i="1"/>
  <c r="I240" i="1"/>
  <c r="A241" i="1"/>
  <c r="B241" i="1"/>
  <c r="C241" i="1"/>
  <c r="D241" i="1"/>
  <c r="E241" i="1"/>
  <c r="F241" i="1"/>
  <c r="G241" i="1"/>
  <c r="H241" i="1"/>
  <c r="I241" i="1"/>
  <c r="A242" i="1"/>
  <c r="B242" i="1"/>
  <c r="C242" i="1"/>
  <c r="D242" i="1"/>
  <c r="E242" i="1"/>
  <c r="F242" i="1"/>
  <c r="G242" i="1"/>
  <c r="H242" i="1"/>
  <c r="I242" i="1"/>
  <c r="A243" i="1"/>
  <c r="B243" i="1"/>
  <c r="C243" i="1"/>
  <c r="D243" i="1"/>
  <c r="E243" i="1"/>
  <c r="F243" i="1"/>
  <c r="G243" i="1"/>
  <c r="H243" i="1"/>
  <c r="I243" i="1"/>
  <c r="A244" i="1"/>
  <c r="B244" i="1"/>
  <c r="C244" i="1"/>
  <c r="D244" i="1"/>
  <c r="E244" i="1"/>
  <c r="F244" i="1"/>
  <c r="G244" i="1"/>
  <c r="H244" i="1"/>
  <c r="I244" i="1"/>
  <c r="A245" i="1"/>
  <c r="B245" i="1"/>
  <c r="C245" i="1"/>
  <c r="D245" i="1"/>
  <c r="E245" i="1"/>
  <c r="F245" i="1"/>
  <c r="G245" i="1"/>
  <c r="H245" i="1"/>
  <c r="I245" i="1"/>
  <c r="A246" i="1"/>
  <c r="B246" i="1"/>
  <c r="C246" i="1"/>
  <c r="D246" i="1"/>
  <c r="E246" i="1"/>
  <c r="F246" i="1"/>
  <c r="G246" i="1"/>
  <c r="H246" i="1"/>
  <c r="I246" i="1"/>
  <c r="A247" i="1"/>
  <c r="B247" i="1"/>
  <c r="C247" i="1"/>
  <c r="D247" i="1"/>
  <c r="E247" i="1"/>
  <c r="F247" i="1"/>
  <c r="G247" i="1"/>
  <c r="H247" i="1"/>
  <c r="I247" i="1"/>
  <c r="A248" i="1"/>
  <c r="B248" i="1"/>
  <c r="F248" i="1"/>
  <c r="G248" i="1"/>
  <c r="H248" i="1"/>
  <c r="I248" i="1"/>
  <c r="A249" i="1"/>
  <c r="B249" i="1"/>
  <c r="F249" i="1"/>
  <c r="G249" i="1"/>
  <c r="H249" i="1"/>
  <c r="I249" i="1"/>
  <c r="A250" i="1"/>
  <c r="B250" i="1"/>
  <c r="F250" i="1"/>
  <c r="G250" i="1"/>
  <c r="H250" i="1"/>
  <c r="I250" i="1"/>
  <c r="A251" i="1"/>
  <c r="B251" i="1"/>
  <c r="F251" i="1"/>
  <c r="G251" i="1"/>
  <c r="H251" i="1"/>
  <c r="I251" i="1"/>
  <c r="A252" i="1"/>
  <c r="B252" i="1"/>
  <c r="C252" i="1"/>
  <c r="D252" i="1"/>
  <c r="E252" i="1"/>
  <c r="F252" i="1"/>
  <c r="G252" i="1"/>
  <c r="H252" i="1"/>
  <c r="I252" i="1"/>
  <c r="Q145" i="9" l="1"/>
  <c r="Q144" i="9"/>
  <c r="Q143" i="9"/>
  <c r="Q245" i="9"/>
  <c r="Q235" i="9"/>
  <c r="Q110" i="9"/>
  <c r="Q109" i="9"/>
  <c r="Q108" i="9"/>
  <c r="Q72" i="9"/>
  <c r="Q71" i="9"/>
  <c r="Q232" i="9"/>
  <c r="Q229" i="9"/>
  <c r="Q226" i="9"/>
  <c r="Q223" i="9"/>
  <c r="Q13" i="9"/>
  <c r="Q12" i="9"/>
  <c r="Q6" i="9"/>
  <c r="Q217" i="9"/>
  <c r="C3" i="6"/>
  <c r="D3" i="6"/>
  <c r="E3" i="6"/>
  <c r="C4" i="6"/>
  <c r="D4" i="6"/>
  <c r="E4" i="6"/>
  <c r="C5" i="6"/>
  <c r="D5" i="6"/>
  <c r="E5" i="6"/>
  <c r="D2" i="6"/>
  <c r="E2" i="6"/>
  <c r="C2" i="6"/>
  <c r="B4" i="6"/>
  <c r="B5" i="6"/>
  <c r="B3" i="6"/>
  <c r="B2" i="6"/>
  <c r="J7" i="11" l="1"/>
  <c r="AA7" i="11" s="1"/>
  <c r="K7" i="11"/>
  <c r="AB7" i="11" s="1"/>
  <c r="J8" i="11"/>
  <c r="AA8" i="11" s="1"/>
  <c r="K8" i="11"/>
  <c r="AB8" i="11" s="1"/>
  <c r="J9" i="11"/>
  <c r="AA9" i="11" s="1"/>
  <c r="K9" i="11"/>
  <c r="AB9" i="11" s="1"/>
  <c r="J10" i="11"/>
  <c r="AA10" i="11" s="1"/>
  <c r="K10" i="11"/>
  <c r="AB10" i="11" s="1"/>
  <c r="J11" i="11"/>
  <c r="AA11" i="11" s="1"/>
  <c r="K11" i="11"/>
  <c r="AB11" i="11" s="1"/>
  <c r="J12" i="11"/>
  <c r="AA12" i="11" s="1"/>
  <c r="K12" i="11"/>
  <c r="AB12" i="11" s="1"/>
  <c r="J13" i="11"/>
  <c r="AA13" i="11" s="1"/>
  <c r="K13" i="11"/>
  <c r="AB13" i="11" s="1"/>
  <c r="J14" i="11"/>
  <c r="AA14" i="11" s="1"/>
  <c r="K14" i="11"/>
  <c r="AB14" i="11" s="1"/>
  <c r="J15" i="11"/>
  <c r="AA15" i="11" s="1"/>
  <c r="K15" i="11"/>
  <c r="AB15" i="11" s="1"/>
  <c r="J16" i="11"/>
  <c r="AA16" i="11" s="1"/>
  <c r="K16" i="11"/>
  <c r="AB16" i="11" s="1"/>
  <c r="J17" i="11"/>
  <c r="AA17" i="11" s="1"/>
  <c r="K17" i="11"/>
  <c r="AB17" i="11" s="1"/>
  <c r="J18" i="11"/>
  <c r="AA18" i="11" s="1"/>
  <c r="K18" i="11"/>
  <c r="AB18" i="11" s="1"/>
  <c r="J19" i="11"/>
  <c r="AA19" i="11" s="1"/>
  <c r="K19" i="11"/>
  <c r="AB19" i="11" s="1"/>
  <c r="J20" i="11"/>
  <c r="AA20" i="11" s="1"/>
  <c r="K20" i="11"/>
  <c r="AB20" i="11" s="1"/>
  <c r="J21" i="11"/>
  <c r="AA21" i="11" s="1"/>
  <c r="K21" i="11"/>
  <c r="AB21" i="11" s="1"/>
  <c r="J22" i="11"/>
  <c r="AA22" i="11" s="1"/>
  <c r="K22" i="11"/>
  <c r="AB22" i="11" s="1"/>
  <c r="J23" i="11"/>
  <c r="AA23" i="11" s="1"/>
  <c r="K23" i="11"/>
  <c r="AB23" i="11" s="1"/>
  <c r="J24" i="11"/>
  <c r="AA24" i="11" s="1"/>
  <c r="K24" i="11"/>
  <c r="AB24" i="11" s="1"/>
  <c r="J25" i="11"/>
  <c r="AA25" i="11" s="1"/>
  <c r="K25" i="11"/>
  <c r="AB25" i="11" s="1"/>
  <c r="J26" i="11"/>
  <c r="AA26" i="11" s="1"/>
  <c r="K26" i="11"/>
  <c r="AB26" i="11" s="1"/>
  <c r="J27" i="11"/>
  <c r="AA27" i="11" s="1"/>
  <c r="K27" i="11"/>
  <c r="AB27" i="11" s="1"/>
  <c r="J28" i="11"/>
  <c r="AA28" i="11" s="1"/>
  <c r="K28" i="11"/>
  <c r="AB28" i="11" s="1"/>
  <c r="J29" i="11"/>
  <c r="AA29" i="11" s="1"/>
  <c r="K29" i="11"/>
  <c r="AB29" i="11" s="1"/>
  <c r="J30" i="11"/>
  <c r="AA30" i="11" s="1"/>
  <c r="K30" i="11"/>
  <c r="AB30" i="11" s="1"/>
  <c r="J31" i="11"/>
  <c r="AA31" i="11" s="1"/>
  <c r="K31" i="11"/>
  <c r="AB31" i="11" s="1"/>
  <c r="J32" i="11"/>
  <c r="AA32" i="11" s="1"/>
  <c r="K32" i="11"/>
  <c r="AB32" i="11" s="1"/>
  <c r="J33" i="11"/>
  <c r="AA33" i="11" s="1"/>
  <c r="K33" i="11"/>
  <c r="AB33" i="11" s="1"/>
  <c r="J34" i="11"/>
  <c r="AA34" i="11" s="1"/>
  <c r="K34" i="11"/>
  <c r="AB34" i="11" s="1"/>
  <c r="J35" i="11"/>
  <c r="AA35" i="11" s="1"/>
  <c r="K35" i="11"/>
  <c r="AB35" i="11" s="1"/>
  <c r="J36" i="11"/>
  <c r="AA36" i="11" s="1"/>
  <c r="K36" i="11"/>
  <c r="AB36" i="11" s="1"/>
  <c r="J37" i="11"/>
  <c r="AA37" i="11" s="1"/>
  <c r="K37" i="11"/>
  <c r="AB37" i="11" s="1"/>
  <c r="J38" i="11"/>
  <c r="AA38" i="11" s="1"/>
  <c r="K38" i="11"/>
  <c r="AB38" i="11" s="1"/>
  <c r="J39" i="11"/>
  <c r="AA39" i="11" s="1"/>
  <c r="K39" i="11"/>
  <c r="AB39" i="11" s="1"/>
  <c r="J40" i="11"/>
  <c r="AA40" i="11" s="1"/>
  <c r="K40" i="11"/>
  <c r="AB40" i="11" s="1"/>
  <c r="J41" i="11"/>
  <c r="AA41" i="11" s="1"/>
  <c r="K41" i="11"/>
  <c r="AB41" i="11" s="1"/>
  <c r="J42" i="11"/>
  <c r="AA42" i="11" s="1"/>
  <c r="K42" i="11"/>
  <c r="AB42" i="11" s="1"/>
  <c r="J43" i="11"/>
  <c r="AA43" i="11" s="1"/>
  <c r="K43" i="11"/>
  <c r="AB43" i="11" s="1"/>
  <c r="J44" i="11"/>
  <c r="AA44" i="11" s="1"/>
  <c r="K44" i="11"/>
  <c r="AB44" i="11" s="1"/>
  <c r="J45" i="11"/>
  <c r="AA45" i="11" s="1"/>
  <c r="K45" i="11"/>
  <c r="AB45" i="11" s="1"/>
  <c r="J46" i="11"/>
  <c r="AA46" i="11" s="1"/>
  <c r="K46" i="11"/>
  <c r="AB46" i="11" s="1"/>
  <c r="J47" i="11"/>
  <c r="AA47" i="11" s="1"/>
  <c r="K47" i="11"/>
  <c r="AB47" i="11" s="1"/>
  <c r="J48" i="11"/>
  <c r="AA48" i="11" s="1"/>
  <c r="K48" i="11"/>
  <c r="AB48" i="11" s="1"/>
  <c r="J49" i="11"/>
  <c r="AA49" i="11" s="1"/>
  <c r="K49" i="11"/>
  <c r="AB49" i="11" s="1"/>
  <c r="J50" i="11"/>
  <c r="AA50" i="11" s="1"/>
  <c r="K50" i="11"/>
  <c r="AB50" i="11" s="1"/>
  <c r="J51" i="11"/>
  <c r="AA51" i="11" s="1"/>
  <c r="K51" i="11"/>
  <c r="AB51" i="11" s="1"/>
  <c r="J52" i="11"/>
  <c r="AA52" i="11" s="1"/>
  <c r="K52" i="11"/>
  <c r="AB52" i="11" s="1"/>
  <c r="J53" i="11"/>
  <c r="AA53" i="11" s="1"/>
  <c r="K53" i="11"/>
  <c r="AB53" i="11" s="1"/>
  <c r="J54" i="11"/>
  <c r="AA54" i="11" s="1"/>
  <c r="K54" i="11"/>
  <c r="AB54" i="11" s="1"/>
  <c r="J55" i="11"/>
  <c r="AA55" i="11" s="1"/>
  <c r="K55" i="11"/>
  <c r="AB55" i="11" s="1"/>
  <c r="J56" i="11"/>
  <c r="AA56" i="11" s="1"/>
  <c r="K56" i="11"/>
  <c r="AB56" i="11" s="1"/>
  <c r="J57" i="11"/>
  <c r="AA57" i="11" s="1"/>
  <c r="K57" i="11"/>
  <c r="AB57" i="11" s="1"/>
  <c r="J58" i="11"/>
  <c r="AA58" i="11" s="1"/>
  <c r="K58" i="11"/>
  <c r="AB58" i="11" s="1"/>
  <c r="J59" i="11"/>
  <c r="AA59" i="11" s="1"/>
  <c r="K59" i="11"/>
  <c r="AB59" i="11" s="1"/>
  <c r="J60" i="11"/>
  <c r="AA60" i="11" s="1"/>
  <c r="K60" i="11"/>
  <c r="AB60" i="11" s="1"/>
  <c r="J61" i="11"/>
  <c r="AA61" i="11" s="1"/>
  <c r="K61" i="11"/>
  <c r="AB61" i="11" s="1"/>
  <c r="J62" i="11"/>
  <c r="AA62" i="11" s="1"/>
  <c r="K62" i="11"/>
  <c r="AB62" i="11" s="1"/>
  <c r="J63" i="11"/>
  <c r="AA63" i="11" s="1"/>
  <c r="K63" i="11"/>
  <c r="AB63" i="11" s="1"/>
  <c r="J65" i="11"/>
  <c r="K65" i="11"/>
  <c r="K5" i="11"/>
  <c r="AB5" i="11" s="1"/>
  <c r="K6" i="11"/>
  <c r="AB6" i="11" s="1"/>
  <c r="J6" i="11"/>
  <c r="AA6" i="11" s="1"/>
  <c r="J5" i="11"/>
  <c r="AA5" i="11" s="1"/>
  <c r="A5" i="6" l="1"/>
  <c r="A4" i="6"/>
  <c r="A3" i="6"/>
  <c r="A2" i="6"/>
  <c r="G63" i="11" l="1"/>
  <c r="B64" i="20"/>
  <c r="C63" i="20"/>
  <c r="D63" i="20"/>
  <c r="E63" i="20"/>
  <c r="D62" i="20"/>
  <c r="E62" i="20"/>
  <c r="C62" i="20"/>
  <c r="D58" i="20"/>
  <c r="E58" i="20"/>
  <c r="C58" i="20"/>
  <c r="C53" i="20"/>
  <c r="D53" i="20"/>
  <c r="E53" i="20"/>
  <c r="C54" i="20"/>
  <c r="D54" i="20"/>
  <c r="E54" i="20"/>
  <c r="C55" i="20"/>
  <c r="D55" i="20"/>
  <c r="E55" i="20"/>
  <c r="C56" i="20"/>
  <c r="D56" i="20"/>
  <c r="E56" i="20"/>
  <c r="D52" i="20"/>
  <c r="E52" i="20"/>
  <c r="C52" i="20"/>
  <c r="C49" i="20"/>
  <c r="D49" i="20"/>
  <c r="E49" i="20"/>
  <c r="D48" i="20"/>
  <c r="E48" i="20"/>
  <c r="C48" i="20"/>
  <c r="C45" i="20"/>
  <c r="D45" i="20"/>
  <c r="E45" i="20"/>
  <c r="C46" i="20"/>
  <c r="D46" i="20"/>
  <c r="E46" i="20"/>
  <c r="D44" i="20"/>
  <c r="E44" i="20"/>
  <c r="C44" i="20"/>
  <c r="C29" i="20"/>
  <c r="D29" i="20"/>
  <c r="E29" i="20"/>
  <c r="C30" i="20"/>
  <c r="D30" i="20"/>
  <c r="E30" i="20"/>
  <c r="C31" i="20"/>
  <c r="D31" i="20"/>
  <c r="E31" i="20"/>
  <c r="C32" i="20"/>
  <c r="D32" i="20"/>
  <c r="E32" i="20"/>
  <c r="C33" i="20"/>
  <c r="D33" i="20"/>
  <c r="E33" i="20"/>
  <c r="C34" i="20"/>
  <c r="D34" i="20"/>
  <c r="E34" i="20"/>
  <c r="C35" i="20"/>
  <c r="D35" i="20"/>
  <c r="E35" i="20"/>
  <c r="C36" i="20"/>
  <c r="D36" i="20"/>
  <c r="E36" i="20"/>
  <c r="C37" i="20"/>
  <c r="D37" i="20"/>
  <c r="E37" i="20"/>
  <c r="C38" i="20"/>
  <c r="D38" i="20"/>
  <c r="E38" i="20"/>
  <c r="C39" i="20"/>
  <c r="D39" i="20"/>
  <c r="E39" i="20"/>
  <c r="C40" i="20"/>
  <c r="D40" i="20"/>
  <c r="E40" i="20"/>
  <c r="C41" i="20"/>
  <c r="D41" i="20"/>
  <c r="E41" i="20"/>
  <c r="C42" i="20"/>
  <c r="D42" i="20"/>
  <c r="E42" i="20"/>
  <c r="D28" i="20"/>
  <c r="E28" i="20"/>
  <c r="C28" i="20"/>
  <c r="C13" i="20"/>
  <c r="D13" i="20"/>
  <c r="E13" i="20"/>
  <c r="C14" i="20"/>
  <c r="D14" i="20"/>
  <c r="E14" i="20"/>
  <c r="C15" i="20"/>
  <c r="D15" i="20"/>
  <c r="E15" i="20"/>
  <c r="C16" i="20"/>
  <c r="D16" i="20"/>
  <c r="E16" i="20"/>
  <c r="C17" i="20"/>
  <c r="D17" i="20"/>
  <c r="E17" i="20"/>
  <c r="C18" i="20"/>
  <c r="D18" i="20"/>
  <c r="E18" i="20"/>
  <c r="C19" i="20"/>
  <c r="D19" i="20"/>
  <c r="E19" i="20"/>
  <c r="C20" i="20"/>
  <c r="D20" i="20"/>
  <c r="E20" i="20"/>
  <c r="C21" i="20"/>
  <c r="D21" i="20"/>
  <c r="E21" i="20"/>
  <c r="C22" i="20"/>
  <c r="D22" i="20"/>
  <c r="E22" i="20"/>
  <c r="C23" i="20"/>
  <c r="D23" i="20"/>
  <c r="E23" i="20"/>
  <c r="C24" i="20"/>
  <c r="D24" i="20"/>
  <c r="E24" i="20"/>
  <c r="C25" i="20"/>
  <c r="D25" i="20"/>
  <c r="E25" i="20"/>
  <c r="C26" i="20"/>
  <c r="D26" i="20"/>
  <c r="E26" i="20"/>
  <c r="D12" i="20"/>
  <c r="E12" i="20"/>
  <c r="C12" i="20"/>
  <c r="C4" i="20"/>
  <c r="D4" i="20"/>
  <c r="E4" i="20"/>
  <c r="C5" i="20"/>
  <c r="D5" i="20"/>
  <c r="E5" i="20"/>
  <c r="C6" i="20"/>
  <c r="D6" i="20"/>
  <c r="E6" i="20"/>
  <c r="C7" i="20"/>
  <c r="D7" i="20"/>
  <c r="E7" i="20"/>
  <c r="C8" i="20"/>
  <c r="D8" i="20"/>
  <c r="E8" i="20"/>
  <c r="C9" i="20"/>
  <c r="D9" i="20"/>
  <c r="E9" i="20"/>
  <c r="C10" i="20"/>
  <c r="D10" i="20"/>
  <c r="E10" i="20"/>
  <c r="D3" i="20"/>
  <c r="E3" i="20"/>
  <c r="C3" i="20"/>
  <c r="D58" i="21"/>
  <c r="D59" i="21"/>
  <c r="D60" i="21"/>
  <c r="D61" i="21"/>
  <c r="D65" i="21"/>
  <c r="D54" i="21"/>
  <c r="D55" i="21"/>
  <c r="D56" i="21"/>
  <c r="D57" i="21"/>
  <c r="D46" i="21"/>
  <c r="D47" i="21"/>
  <c r="D48" i="21"/>
  <c r="D49" i="21"/>
  <c r="D50" i="21"/>
  <c r="D51" i="21"/>
  <c r="D52" i="21"/>
  <c r="D53" i="21"/>
  <c r="D37" i="21"/>
  <c r="D38" i="21"/>
  <c r="D39" i="21"/>
  <c r="D40" i="21"/>
  <c r="D41" i="21"/>
  <c r="D42" i="21"/>
  <c r="D43" i="21"/>
  <c r="D44" i="21"/>
  <c r="D29" i="21"/>
  <c r="D30" i="21"/>
  <c r="D31" i="21"/>
  <c r="D32" i="21"/>
  <c r="D33" i="21"/>
  <c r="D34" i="21"/>
  <c r="D35" i="21"/>
  <c r="D36" i="21"/>
  <c r="D20" i="21"/>
  <c r="D21" i="21"/>
  <c r="D22" i="21"/>
  <c r="D23" i="21"/>
  <c r="D24" i="21"/>
  <c r="D25" i="21"/>
  <c r="D26" i="21"/>
  <c r="D27" i="21"/>
  <c r="D28" i="21"/>
  <c r="D14" i="21"/>
  <c r="D15" i="21"/>
  <c r="D16" i="21"/>
  <c r="D17" i="21"/>
  <c r="D18" i="21"/>
  <c r="D19" i="21"/>
  <c r="D6" i="21"/>
  <c r="D7" i="21"/>
  <c r="D8" i="21"/>
  <c r="D9" i="21"/>
  <c r="D10" i="21"/>
  <c r="D11" i="21"/>
  <c r="D12" i="21"/>
  <c r="D13" i="21"/>
  <c r="D5" i="21"/>
  <c r="B65" i="21"/>
  <c r="C65" i="21"/>
  <c r="C59" i="21"/>
  <c r="C60" i="21"/>
  <c r="C61" i="21"/>
  <c r="C62" i="21"/>
  <c r="C56" i="21"/>
  <c r="C57" i="21"/>
  <c r="C58" i="21"/>
  <c r="C54" i="21"/>
  <c r="C55" i="21"/>
  <c r="C47" i="21"/>
  <c r="C48" i="21"/>
  <c r="C49" i="21"/>
  <c r="C50" i="21"/>
  <c r="C51" i="21"/>
  <c r="C52" i="21"/>
  <c r="C53" i="21"/>
  <c r="C46" i="21"/>
  <c r="C43" i="21"/>
  <c r="C44" i="21"/>
  <c r="C41" i="21"/>
  <c r="C42" i="21"/>
  <c r="C39" i="21"/>
  <c r="C40" i="21"/>
  <c r="C37" i="21"/>
  <c r="C38"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 r="B7" i="21"/>
  <c r="C7" i="21"/>
  <c r="B6" i="21"/>
  <c r="C6" i="21"/>
  <c r="C5" i="21"/>
  <c r="B62" i="21"/>
  <c r="B61" i="21"/>
  <c r="B60" i="21"/>
  <c r="B59" i="21"/>
  <c r="B58" i="21"/>
  <c r="B57" i="21"/>
  <c r="B56" i="21"/>
  <c r="B55" i="21"/>
  <c r="B54" i="21"/>
  <c r="B50" i="21"/>
  <c r="B51" i="21"/>
  <c r="B52" i="21"/>
  <c r="B53" i="21"/>
  <c r="B47" i="21"/>
  <c r="B48" i="21"/>
  <c r="B49" i="21"/>
  <c r="B46" i="21"/>
  <c r="B42" i="21"/>
  <c r="B43" i="21"/>
  <c r="B44" i="21"/>
  <c r="B41" i="21"/>
  <c r="B40" i="21"/>
  <c r="B38" i="21"/>
  <c r="B39" i="21"/>
  <c r="B37" i="21"/>
  <c r="B36" i="21"/>
  <c r="B35" i="21"/>
  <c r="B33" i="21"/>
  <c r="B34" i="21"/>
  <c r="B31" i="21"/>
  <c r="B32" i="21"/>
  <c r="B29" i="21"/>
  <c r="B30" i="21"/>
  <c r="B27" i="21"/>
  <c r="B28" i="21"/>
  <c r="B25" i="21"/>
  <c r="B26" i="21"/>
  <c r="B23" i="21"/>
  <c r="B24" i="21"/>
  <c r="B21" i="21"/>
  <c r="B22" i="21"/>
  <c r="B19" i="21"/>
  <c r="B20" i="21"/>
  <c r="B17" i="21"/>
  <c r="B18" i="21"/>
  <c r="B15" i="21"/>
  <c r="B16" i="21"/>
  <c r="B13" i="21"/>
  <c r="B14" i="21"/>
  <c r="B12" i="21"/>
  <c r="B10" i="21"/>
  <c r="B11" i="21"/>
  <c r="B8" i="21"/>
  <c r="B9" i="21"/>
  <c r="B5" i="21"/>
  <c r="I6" i="11"/>
  <c r="Z6" i="11" s="1"/>
  <c r="I7" i="11"/>
  <c r="Z7" i="11" s="1"/>
  <c r="I8" i="11"/>
  <c r="Z8" i="11" s="1"/>
  <c r="I9" i="11"/>
  <c r="Z9" i="11" s="1"/>
  <c r="I5" i="11"/>
  <c r="Z5" i="11" s="1"/>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 i="19"/>
  <c r="D7" i="19"/>
  <c r="D8" i="19"/>
  <c r="D5" i="19"/>
  <c r="B6" i="19"/>
  <c r="C6" i="19"/>
  <c r="B7" i="19"/>
  <c r="C7" i="19"/>
  <c r="B8" i="19"/>
  <c r="C8" i="19"/>
  <c r="B9" i="19"/>
  <c r="C9" i="19"/>
  <c r="B10" i="19"/>
  <c r="C10" i="19"/>
  <c r="B11" i="19"/>
  <c r="C11" i="19"/>
  <c r="B12" i="19"/>
  <c r="C12" i="19"/>
  <c r="B13" i="19"/>
  <c r="C13" i="19"/>
  <c r="B14" i="19"/>
  <c r="C14" i="19"/>
  <c r="B15" i="19"/>
  <c r="C15" i="19"/>
  <c r="B16" i="19"/>
  <c r="C16" i="19"/>
  <c r="B17" i="19"/>
  <c r="C17" i="19"/>
  <c r="B18" i="19"/>
  <c r="C18" i="19"/>
  <c r="B19" i="19"/>
  <c r="C19" i="19"/>
  <c r="B20" i="19"/>
  <c r="C20" i="19"/>
  <c r="B21" i="19"/>
  <c r="C21" i="19"/>
  <c r="B22" i="19"/>
  <c r="C22" i="19"/>
  <c r="B23" i="19"/>
  <c r="C23" i="19"/>
  <c r="B24" i="19"/>
  <c r="C24" i="19"/>
  <c r="B25" i="19"/>
  <c r="C25" i="19"/>
  <c r="B26" i="19"/>
  <c r="C26" i="19"/>
  <c r="B27" i="19"/>
  <c r="C27" i="19"/>
  <c r="B28" i="19"/>
  <c r="C28" i="19"/>
  <c r="B29" i="19"/>
  <c r="C29" i="19"/>
  <c r="B30" i="19"/>
  <c r="C30" i="19"/>
  <c r="B31" i="19"/>
  <c r="C31" i="19"/>
  <c r="B32" i="19"/>
  <c r="C32" i="19"/>
  <c r="B33" i="19"/>
  <c r="C33" i="19"/>
  <c r="B34" i="19"/>
  <c r="C34" i="19"/>
  <c r="B35" i="19"/>
  <c r="C35" i="19"/>
  <c r="B36" i="19"/>
  <c r="C36" i="19"/>
  <c r="B37" i="19"/>
  <c r="C37" i="19"/>
  <c r="B38" i="19"/>
  <c r="C38" i="19"/>
  <c r="B39" i="19"/>
  <c r="C39" i="19"/>
  <c r="B40" i="19"/>
  <c r="C40" i="19"/>
  <c r="B41" i="19"/>
  <c r="C41" i="19"/>
  <c r="B42" i="19"/>
  <c r="C42" i="19"/>
  <c r="B43" i="19"/>
  <c r="C43" i="19"/>
  <c r="B44" i="19"/>
  <c r="C44" i="19"/>
  <c r="B45" i="19"/>
  <c r="C45" i="19"/>
  <c r="B46" i="19"/>
  <c r="C46" i="19"/>
  <c r="B47" i="19"/>
  <c r="C47" i="19"/>
  <c r="B48" i="19"/>
  <c r="C48" i="19"/>
  <c r="B49" i="19"/>
  <c r="C49" i="19"/>
  <c r="B50" i="19"/>
  <c r="C50" i="19"/>
  <c r="B51" i="19"/>
  <c r="C51" i="19"/>
  <c r="B52" i="19"/>
  <c r="C52" i="19"/>
  <c r="B53" i="19"/>
  <c r="C53" i="19"/>
  <c r="B54" i="19"/>
  <c r="C54" i="19"/>
  <c r="B55" i="19"/>
  <c r="C55" i="19"/>
  <c r="B56" i="19"/>
  <c r="C56" i="19"/>
  <c r="B57" i="19"/>
  <c r="C57" i="19"/>
  <c r="B58" i="19"/>
  <c r="C58" i="19"/>
  <c r="B59" i="19"/>
  <c r="C59" i="19"/>
  <c r="B60" i="19"/>
  <c r="C60" i="19"/>
  <c r="B61" i="19"/>
  <c r="C61" i="19"/>
  <c r="B62" i="19"/>
  <c r="C62" i="19"/>
  <c r="B63" i="19"/>
  <c r="C63" i="19"/>
  <c r="C5" i="19"/>
  <c r="B5" i="19"/>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5" i="11"/>
  <c r="L66" i="40"/>
  <c r="D66" i="21" s="1"/>
  <c r="K66" i="40"/>
  <c r="C66" i="21" s="1"/>
  <c r="J66" i="40"/>
  <c r="B66" i="21" s="1"/>
  <c r="I66" i="40"/>
  <c r="K66" i="11" s="1"/>
  <c r="H66" i="40"/>
  <c r="J66" i="11" s="1"/>
  <c r="G66" i="40"/>
  <c r="E66" i="40"/>
  <c r="D66" i="19" s="1"/>
  <c r="D66" i="40"/>
  <c r="G66" i="11" s="1"/>
  <c r="C66" i="40"/>
  <c r="C66" i="19" s="1"/>
  <c r="B66" i="40"/>
  <c r="B66" i="19" s="1"/>
  <c r="S56" i="40"/>
  <c r="E64" i="20" s="1"/>
  <c r="R56" i="40"/>
  <c r="D64" i="20" s="1"/>
  <c r="Q56" i="40"/>
  <c r="C64" i="20" s="1"/>
  <c r="F58" i="20" l="1"/>
  <c r="H4" i="20"/>
  <c r="I4" i="20" s="1"/>
  <c r="H5" i="20"/>
  <c r="I5" i="20" s="1"/>
  <c r="H6" i="20"/>
  <c r="I6" i="20" s="1"/>
  <c r="H7" i="20"/>
  <c r="I7" i="20" s="1"/>
  <c r="H8" i="20"/>
  <c r="I8" i="20" s="1"/>
  <c r="H9" i="20"/>
  <c r="I9" i="20" s="1"/>
  <c r="H10" i="20"/>
  <c r="H11" i="20"/>
  <c r="H12" i="20"/>
  <c r="I12" i="20" s="1"/>
  <c r="H13" i="20"/>
  <c r="I13" i="20" s="1"/>
  <c r="H14" i="20"/>
  <c r="I14" i="20" s="1"/>
  <c r="H15" i="20"/>
  <c r="I15" i="20" s="1"/>
  <c r="H16" i="20"/>
  <c r="I16" i="20" s="1"/>
  <c r="H17" i="20"/>
  <c r="I17" i="20" s="1"/>
  <c r="H18" i="20"/>
  <c r="I18" i="20" s="1"/>
  <c r="H19" i="20"/>
  <c r="I19" i="20" s="1"/>
  <c r="H20" i="20"/>
  <c r="I20" i="20" s="1"/>
  <c r="H21" i="20"/>
  <c r="I21" i="20" s="1"/>
  <c r="H22" i="20"/>
  <c r="I22" i="20" s="1"/>
  <c r="H23" i="20"/>
  <c r="I23" i="20" s="1"/>
  <c r="H24" i="20"/>
  <c r="I24" i="20" s="1"/>
  <c r="H25" i="20"/>
  <c r="I25" i="20" s="1"/>
  <c r="H26" i="20"/>
  <c r="H27" i="20"/>
  <c r="H28" i="20"/>
  <c r="I28" i="20" s="1"/>
  <c r="H29" i="20"/>
  <c r="I29" i="20" s="1"/>
  <c r="H30" i="20"/>
  <c r="I30" i="20" s="1"/>
  <c r="H31" i="20"/>
  <c r="I31" i="20" s="1"/>
  <c r="H32" i="20"/>
  <c r="I32" i="20" s="1"/>
  <c r="H33" i="20"/>
  <c r="I33" i="20" s="1"/>
  <c r="H34" i="20"/>
  <c r="I34" i="20" s="1"/>
  <c r="H35" i="20"/>
  <c r="I35" i="20" s="1"/>
  <c r="H36" i="20"/>
  <c r="I36" i="20" s="1"/>
  <c r="H37" i="20"/>
  <c r="I37" i="20" s="1"/>
  <c r="H38" i="20"/>
  <c r="I38" i="20" s="1"/>
  <c r="H39" i="20"/>
  <c r="I39" i="20" s="1"/>
  <c r="H40" i="20"/>
  <c r="I40" i="20" s="1"/>
  <c r="H41" i="20"/>
  <c r="I41" i="20" s="1"/>
  <c r="H42" i="20"/>
  <c r="H43" i="20"/>
  <c r="H44" i="20"/>
  <c r="I44" i="20" s="1"/>
  <c r="H45" i="20"/>
  <c r="I45" i="20" s="1"/>
  <c r="H46" i="20"/>
  <c r="H47" i="20"/>
  <c r="H48" i="20"/>
  <c r="I48" i="20" s="1"/>
  <c r="H49" i="20"/>
  <c r="H50" i="20"/>
  <c r="H51" i="20"/>
  <c r="H52" i="20"/>
  <c r="I52" i="20" s="1"/>
  <c r="H53" i="20"/>
  <c r="I53" i="20" s="1"/>
  <c r="H54" i="20"/>
  <c r="I54" i="20" s="1"/>
  <c r="H55" i="20"/>
  <c r="I55" i="20" s="1"/>
  <c r="H56" i="20"/>
  <c r="H57" i="20"/>
  <c r="H58" i="20"/>
  <c r="H59" i="20"/>
  <c r="H60" i="20"/>
  <c r="H61" i="20"/>
  <c r="I46" i="20" l="1"/>
  <c r="I42" i="20"/>
  <c r="I26" i="20"/>
  <c r="I10" i="20"/>
  <c r="I58" i="20"/>
  <c r="I49" i="20"/>
  <c r="I56" i="20"/>
  <c r="H3" i="20"/>
  <c r="I3" i="20" s="1"/>
  <c r="H62" i="21" l="1"/>
  <c r="E62" i="21"/>
  <c r="H61" i="21"/>
  <c r="E61" i="21"/>
  <c r="E60" i="21"/>
  <c r="E59" i="21"/>
  <c r="E58" i="21"/>
  <c r="E57" i="21"/>
  <c r="G57" i="21" s="1"/>
  <c r="E56" i="21"/>
  <c r="G56" i="21" s="1"/>
  <c r="E55" i="21"/>
  <c r="G55" i="21" s="1"/>
  <c r="E53" i="21"/>
  <c r="E52" i="21"/>
  <c r="E51" i="21"/>
  <c r="E50" i="21"/>
  <c r="G50" i="21" s="1"/>
  <c r="E49" i="21"/>
  <c r="E48" i="21"/>
  <c r="G48" i="21" s="1"/>
  <c r="E47" i="21"/>
  <c r="G47" i="21" s="1"/>
  <c r="E46" i="21"/>
  <c r="G46" i="21" s="1"/>
  <c r="E44" i="21"/>
  <c r="G44" i="21" s="1"/>
  <c r="E43" i="21"/>
  <c r="G43" i="21" s="1"/>
  <c r="E42" i="21"/>
  <c r="G42" i="21" s="1"/>
  <c r="E41" i="21"/>
  <c r="G41" i="21" s="1"/>
  <c r="E40" i="21"/>
  <c r="G40" i="21" s="1"/>
  <c r="E39" i="21"/>
  <c r="G39" i="21" s="1"/>
  <c r="E38" i="21"/>
  <c r="G38" i="21" s="1"/>
  <c r="E37" i="21"/>
  <c r="G37" i="21" s="1"/>
  <c r="E36" i="21"/>
  <c r="G36" i="21" s="1"/>
  <c r="E35" i="21"/>
  <c r="G35" i="21" s="1"/>
  <c r="E34" i="21"/>
  <c r="G34" i="21" s="1"/>
  <c r="E33" i="21"/>
  <c r="G33" i="21" s="1"/>
  <c r="E32" i="21"/>
  <c r="G32" i="21" s="1"/>
  <c r="E31" i="21"/>
  <c r="G31" i="21" s="1"/>
  <c r="E30" i="21"/>
  <c r="G30" i="21" s="1"/>
  <c r="E29" i="21"/>
  <c r="E28" i="21"/>
  <c r="E27" i="21"/>
  <c r="G27" i="21" s="1"/>
  <c r="E26" i="21"/>
  <c r="G26" i="21" s="1"/>
  <c r="E25" i="21"/>
  <c r="G25" i="21" s="1"/>
  <c r="E24" i="21"/>
  <c r="G24" i="21" s="1"/>
  <c r="E23" i="21"/>
  <c r="G23" i="21" s="1"/>
  <c r="E22" i="21"/>
  <c r="G22" i="21" s="1"/>
  <c r="E21" i="21"/>
  <c r="G21" i="21" s="1"/>
  <c r="E20" i="21"/>
  <c r="G20" i="21" s="1"/>
  <c r="E19" i="21"/>
  <c r="G19" i="21" s="1"/>
  <c r="E18" i="21"/>
  <c r="G18" i="21" s="1"/>
  <c r="E17" i="21"/>
  <c r="G17" i="21" s="1"/>
  <c r="E16" i="21"/>
  <c r="G16" i="21" s="1"/>
  <c r="E15" i="21"/>
  <c r="G15" i="21" s="1"/>
  <c r="E14" i="21"/>
  <c r="G14" i="21" s="1"/>
  <c r="E13" i="21"/>
  <c r="E12" i="21"/>
  <c r="E11" i="21"/>
  <c r="G11" i="21" s="1"/>
  <c r="E10" i="21"/>
  <c r="G10" i="21" s="1"/>
  <c r="E9" i="21"/>
  <c r="G9" i="21" s="1"/>
  <c r="E8" i="21"/>
  <c r="G8" i="21" s="1"/>
  <c r="E7" i="21"/>
  <c r="G7" i="21" s="1"/>
  <c r="E6" i="21"/>
  <c r="G6" i="21" s="1"/>
  <c r="E5" i="21"/>
  <c r="G5" i="21" s="1"/>
  <c r="F63" i="20"/>
  <c r="F62" i="20"/>
  <c r="F56" i="20"/>
  <c r="F55" i="20"/>
  <c r="F54" i="20"/>
  <c r="F53" i="20"/>
  <c r="J53" i="20" s="1"/>
  <c r="Q55" i="11" s="1"/>
  <c r="D52" i="3" s="1"/>
  <c r="F52" i="20"/>
  <c r="F49" i="20"/>
  <c r="H51" i="21" s="1"/>
  <c r="F48" i="20"/>
  <c r="J48" i="20" s="1"/>
  <c r="Q50" i="11" s="1"/>
  <c r="D47" i="3" s="1"/>
  <c r="F46" i="20"/>
  <c r="J46" i="20" s="1"/>
  <c r="F45" i="20"/>
  <c r="F44" i="20"/>
  <c r="F42" i="20"/>
  <c r="F41" i="20"/>
  <c r="J41" i="20" s="1"/>
  <c r="Q43" i="11" s="1"/>
  <c r="D40" i="3" s="1"/>
  <c r="F40" i="20"/>
  <c r="J40" i="20" s="1"/>
  <c r="Q42" i="11" s="1"/>
  <c r="D39" i="3" s="1"/>
  <c r="F39" i="20"/>
  <c r="J39" i="20" s="1"/>
  <c r="Q41" i="11" s="1"/>
  <c r="D38" i="3" s="1"/>
  <c r="F38" i="20"/>
  <c r="F37" i="20"/>
  <c r="J37" i="20" s="1"/>
  <c r="Q39" i="11" s="1"/>
  <c r="D36" i="3" s="1"/>
  <c r="F36" i="20"/>
  <c r="J36" i="20" s="1"/>
  <c r="Q38" i="11" s="1"/>
  <c r="D35" i="3" s="1"/>
  <c r="F35" i="20"/>
  <c r="J35" i="20" s="1"/>
  <c r="Q37" i="11" s="1"/>
  <c r="D34" i="3" s="1"/>
  <c r="F34" i="20"/>
  <c r="F33" i="20"/>
  <c r="J33" i="20" s="1"/>
  <c r="Q35" i="11" s="1"/>
  <c r="D32" i="3" s="1"/>
  <c r="F32" i="20"/>
  <c r="J32" i="20" s="1"/>
  <c r="Q34" i="11" s="1"/>
  <c r="D31" i="3" s="1"/>
  <c r="F31" i="20"/>
  <c r="J31" i="20" s="1"/>
  <c r="Q33" i="11" s="1"/>
  <c r="D30" i="3" s="1"/>
  <c r="F30" i="20"/>
  <c r="F29" i="20"/>
  <c r="J29" i="20" s="1"/>
  <c r="Q31" i="11" s="1"/>
  <c r="D28" i="3" s="1"/>
  <c r="F28" i="20"/>
  <c r="J28" i="20" s="1"/>
  <c r="Q30" i="11" s="1"/>
  <c r="D27" i="3" s="1"/>
  <c r="F26" i="20"/>
  <c r="F25" i="20"/>
  <c r="F24" i="20"/>
  <c r="F23" i="20"/>
  <c r="F22" i="20"/>
  <c r="F21" i="20"/>
  <c r="F20" i="20"/>
  <c r="F19" i="20"/>
  <c r="F18" i="20"/>
  <c r="F17" i="20"/>
  <c r="F16" i="20"/>
  <c r="F15" i="20"/>
  <c r="F14" i="20"/>
  <c r="F13" i="20"/>
  <c r="F12" i="20"/>
  <c r="F10" i="20"/>
  <c r="F9" i="20"/>
  <c r="F8" i="20"/>
  <c r="F7" i="20"/>
  <c r="J7" i="20" s="1"/>
  <c r="Q9" i="11" s="1"/>
  <c r="D6" i="3" s="1"/>
  <c r="F6" i="20"/>
  <c r="F5" i="20"/>
  <c r="F4" i="20"/>
  <c r="F3" i="20"/>
  <c r="J3" i="20" s="1"/>
  <c r="Q5" i="11" s="1"/>
  <c r="D2" i="3" s="1"/>
  <c r="E63" i="19"/>
  <c r="E62" i="19"/>
  <c r="N62" i="11" s="1"/>
  <c r="I59" i="3" s="1"/>
  <c r="E61" i="19"/>
  <c r="E60" i="19"/>
  <c r="E59" i="19"/>
  <c r="N59" i="11" s="1"/>
  <c r="I56" i="3" s="1"/>
  <c r="E58" i="19"/>
  <c r="N58" i="11" s="1"/>
  <c r="I55" i="3" s="1"/>
  <c r="E57" i="19"/>
  <c r="E56" i="19"/>
  <c r="E55" i="19"/>
  <c r="E54" i="19"/>
  <c r="N54" i="11" s="1"/>
  <c r="I51" i="3" s="1"/>
  <c r="E53" i="19"/>
  <c r="E52" i="19"/>
  <c r="E51" i="19"/>
  <c r="E50" i="19"/>
  <c r="N50" i="11" s="1"/>
  <c r="I47" i="3" s="1"/>
  <c r="E49" i="19"/>
  <c r="E48" i="19"/>
  <c r="E47" i="19"/>
  <c r="N47" i="11" s="1"/>
  <c r="I44" i="3" s="1"/>
  <c r="E46" i="19"/>
  <c r="N46" i="11" s="1"/>
  <c r="I43" i="3" s="1"/>
  <c r="E45" i="19"/>
  <c r="E44" i="19"/>
  <c r="E43" i="19"/>
  <c r="N43" i="11" s="1"/>
  <c r="I40" i="3" s="1"/>
  <c r="E42" i="19"/>
  <c r="N42" i="11" s="1"/>
  <c r="I39" i="3" s="1"/>
  <c r="E41" i="19"/>
  <c r="E40" i="19"/>
  <c r="E39" i="19"/>
  <c r="E38" i="19"/>
  <c r="N38" i="11" s="1"/>
  <c r="I35" i="3" s="1"/>
  <c r="E37" i="19"/>
  <c r="N37" i="11" s="1"/>
  <c r="I34" i="3" s="1"/>
  <c r="E36" i="19"/>
  <c r="E35" i="19"/>
  <c r="N35" i="11" s="1"/>
  <c r="I32" i="3" s="1"/>
  <c r="E34" i="19"/>
  <c r="N34" i="11" s="1"/>
  <c r="I31" i="3" s="1"/>
  <c r="E33" i="19"/>
  <c r="N33" i="11" s="1"/>
  <c r="E32" i="19"/>
  <c r="E31" i="19"/>
  <c r="E30" i="19"/>
  <c r="N30" i="11" s="1"/>
  <c r="I27" i="3" s="1"/>
  <c r="E29" i="19"/>
  <c r="E28" i="19"/>
  <c r="E27" i="19"/>
  <c r="N27" i="11" s="1"/>
  <c r="I24" i="3" s="1"/>
  <c r="E26" i="19"/>
  <c r="N26" i="11" s="1"/>
  <c r="I23" i="3" s="1"/>
  <c r="E25" i="19"/>
  <c r="N25" i="11" s="1"/>
  <c r="E24" i="19"/>
  <c r="E23" i="19"/>
  <c r="E22" i="19"/>
  <c r="N22" i="11" s="1"/>
  <c r="I19" i="3" s="1"/>
  <c r="E21" i="19"/>
  <c r="E20" i="19"/>
  <c r="E19" i="19"/>
  <c r="E18" i="19"/>
  <c r="N18" i="11" s="1"/>
  <c r="I15" i="3" s="1"/>
  <c r="E17" i="19"/>
  <c r="E16" i="19"/>
  <c r="E15" i="19"/>
  <c r="N15" i="11" s="1"/>
  <c r="I12" i="3" s="1"/>
  <c r="E14" i="19"/>
  <c r="N14" i="11" s="1"/>
  <c r="I11" i="3" s="1"/>
  <c r="E13" i="19"/>
  <c r="N13" i="11" s="1"/>
  <c r="I10" i="3" s="1"/>
  <c r="E12" i="19"/>
  <c r="E11" i="19"/>
  <c r="N11" i="11" s="1"/>
  <c r="I8" i="3" s="1"/>
  <c r="E10" i="19"/>
  <c r="N10" i="11" s="1"/>
  <c r="I7" i="3" s="1"/>
  <c r="E9" i="19"/>
  <c r="E8" i="19"/>
  <c r="E7" i="19"/>
  <c r="N7" i="11" s="1"/>
  <c r="I4" i="3" s="1"/>
  <c r="E6" i="19"/>
  <c r="N6" i="11" s="1"/>
  <c r="I3" i="3" s="1"/>
  <c r="E5" i="19"/>
  <c r="N5" i="11" s="1"/>
  <c r="I2" i="3" s="1"/>
  <c r="BT188" i="18"/>
  <c r="BS188" i="18"/>
  <c r="BR188" i="18"/>
  <c r="BQ188" i="18"/>
  <c r="BP188" i="18"/>
  <c r="BO188" i="18"/>
  <c r="BN188" i="18"/>
  <c r="BM188" i="18"/>
  <c r="BL188" i="18"/>
  <c r="BJ188" i="18"/>
  <c r="BI188" i="18"/>
  <c r="BH188" i="18"/>
  <c r="BG188" i="18"/>
  <c r="BF188" i="18"/>
  <c r="BE188" i="18"/>
  <c r="BD188" i="18"/>
  <c r="BC188" i="18"/>
  <c r="BB188" i="18"/>
  <c r="BA188" i="18"/>
  <c r="AZ188" i="18"/>
  <c r="AY188" i="18"/>
  <c r="AX188" i="18"/>
  <c r="AW188" i="18"/>
  <c r="AV188" i="18"/>
  <c r="AU188" i="18"/>
  <c r="AT188" i="18"/>
  <c r="AS188" i="18"/>
  <c r="AR188" i="18"/>
  <c r="AQ188" i="18"/>
  <c r="AP188" i="18"/>
  <c r="AO188" i="18"/>
  <c r="AN188" i="18"/>
  <c r="AM188" i="18"/>
  <c r="AL188" i="18"/>
  <c r="AK188" i="18"/>
  <c r="AJ188" i="18"/>
  <c r="AI188" i="18"/>
  <c r="AH188" i="18"/>
  <c r="AG188" i="18"/>
  <c r="AF188" i="18"/>
  <c r="AE188" i="18"/>
  <c r="AD188" i="18"/>
  <c r="AC188" i="18"/>
  <c r="AB188" i="18"/>
  <c r="AA188" i="18"/>
  <c r="Z188" i="18"/>
  <c r="Y188" i="18"/>
  <c r="X188" i="18"/>
  <c r="W188" i="18"/>
  <c r="V188" i="18"/>
  <c r="U188" i="18"/>
  <c r="T188" i="18"/>
  <c r="S188" i="18"/>
  <c r="R188" i="18"/>
  <c r="Q188" i="18"/>
  <c r="P188" i="18"/>
  <c r="O188" i="18"/>
  <c r="N188" i="18"/>
  <c r="M188" i="18"/>
  <c r="L188" i="18"/>
  <c r="K188" i="18"/>
  <c r="J188" i="18"/>
  <c r="I188" i="18"/>
  <c r="H188" i="18"/>
  <c r="G188" i="18"/>
  <c r="F188" i="18"/>
  <c r="E188" i="18"/>
  <c r="D188" i="18"/>
  <c r="C188" i="18"/>
  <c r="BT187" i="18"/>
  <c r="BS187" i="18"/>
  <c r="BR187" i="18"/>
  <c r="BQ187" i="18"/>
  <c r="BP187" i="18"/>
  <c r="BO187" i="18"/>
  <c r="BN187" i="18"/>
  <c r="BM187" i="18"/>
  <c r="BL187" i="18"/>
  <c r="BJ187" i="18"/>
  <c r="BI187" i="18"/>
  <c r="BH187" i="18"/>
  <c r="BG187" i="18"/>
  <c r="BF187" i="18"/>
  <c r="BE187" i="18"/>
  <c r="BD187" i="18"/>
  <c r="BC187" i="18"/>
  <c r="BB187" i="18"/>
  <c r="BA187" i="18"/>
  <c r="AZ187" i="18"/>
  <c r="AY187" i="18"/>
  <c r="AX187" i="18"/>
  <c r="AW187" i="18"/>
  <c r="AV187" i="18"/>
  <c r="AU187" i="18"/>
  <c r="AT187" i="18"/>
  <c r="AS187" i="18"/>
  <c r="AR187" i="18"/>
  <c r="AQ187" i="18"/>
  <c r="AP187" i="18"/>
  <c r="AO187" i="18"/>
  <c r="AN187" i="18"/>
  <c r="AM187" i="18"/>
  <c r="AL187" i="18"/>
  <c r="AK187" i="18"/>
  <c r="AJ187" i="18"/>
  <c r="AI187" i="18"/>
  <c r="AH187" i="18"/>
  <c r="AG187" i="18"/>
  <c r="AF187" i="18"/>
  <c r="AE187" i="18"/>
  <c r="AD187" i="18"/>
  <c r="AC187" i="18"/>
  <c r="AB187" i="18"/>
  <c r="AA187" i="18"/>
  <c r="Z187" i="18"/>
  <c r="Y187" i="18"/>
  <c r="X187" i="18"/>
  <c r="W187" i="18"/>
  <c r="V187" i="18"/>
  <c r="U187" i="18"/>
  <c r="T187" i="18"/>
  <c r="S187" i="18"/>
  <c r="R187" i="18"/>
  <c r="Q187" i="18"/>
  <c r="P187" i="18"/>
  <c r="O187" i="18"/>
  <c r="N187" i="18"/>
  <c r="M187" i="18"/>
  <c r="L187" i="18"/>
  <c r="K187" i="18"/>
  <c r="J187" i="18"/>
  <c r="I187" i="18"/>
  <c r="H187" i="18"/>
  <c r="G187" i="18"/>
  <c r="F187" i="18"/>
  <c r="E187" i="18"/>
  <c r="D187" i="18"/>
  <c r="C187" i="18"/>
  <c r="BT186" i="18"/>
  <c r="BS186" i="18"/>
  <c r="BR186" i="18"/>
  <c r="BQ186" i="18"/>
  <c r="BP186" i="18"/>
  <c r="BO186" i="18"/>
  <c r="BN186" i="18"/>
  <c r="BM186" i="18"/>
  <c r="BL186" i="18"/>
  <c r="BJ186" i="18"/>
  <c r="BI186" i="18"/>
  <c r="BH186" i="18"/>
  <c r="BG186" i="18"/>
  <c r="BF186" i="18"/>
  <c r="BE186" i="18"/>
  <c r="BD186" i="18"/>
  <c r="BC186" i="18"/>
  <c r="BB186" i="18"/>
  <c r="BA186" i="18"/>
  <c r="AZ186" i="18"/>
  <c r="AY186" i="18"/>
  <c r="AX186" i="18"/>
  <c r="AW186" i="18"/>
  <c r="AV186" i="18"/>
  <c r="AU186" i="18"/>
  <c r="AT186" i="18"/>
  <c r="AS186" i="18"/>
  <c r="AR186" i="18"/>
  <c r="AQ186" i="18"/>
  <c r="AP186" i="18"/>
  <c r="AO186" i="18"/>
  <c r="AN186" i="18"/>
  <c r="AM186" i="18"/>
  <c r="AL186" i="18"/>
  <c r="AK186" i="18"/>
  <c r="AJ186" i="18"/>
  <c r="AI186" i="18"/>
  <c r="AH186" i="18"/>
  <c r="AG186" i="18"/>
  <c r="AF186" i="18"/>
  <c r="AE186" i="18"/>
  <c r="AD186" i="18"/>
  <c r="AC186" i="18"/>
  <c r="AB186" i="18"/>
  <c r="AA186" i="18"/>
  <c r="Z186" i="18"/>
  <c r="Y186" i="18"/>
  <c r="X186" i="18"/>
  <c r="W186" i="18"/>
  <c r="V186" i="18"/>
  <c r="U186" i="18"/>
  <c r="T186" i="18"/>
  <c r="S186" i="18"/>
  <c r="R186" i="18"/>
  <c r="Q186" i="18"/>
  <c r="P186" i="18"/>
  <c r="O186" i="18"/>
  <c r="N186" i="18"/>
  <c r="M186" i="18"/>
  <c r="L186" i="18"/>
  <c r="K186" i="18"/>
  <c r="J186" i="18"/>
  <c r="I186" i="18"/>
  <c r="H186" i="18"/>
  <c r="G186" i="18"/>
  <c r="F186" i="18"/>
  <c r="E186" i="18"/>
  <c r="D186" i="18"/>
  <c r="C186" i="18"/>
  <c r="BT185" i="18"/>
  <c r="BS185" i="18"/>
  <c r="BR185" i="18"/>
  <c r="BQ185" i="18"/>
  <c r="BP185" i="18"/>
  <c r="BO185" i="18"/>
  <c r="BN185" i="18"/>
  <c r="BM185" i="18"/>
  <c r="BL185" i="18"/>
  <c r="BJ185" i="18"/>
  <c r="BI185" i="18"/>
  <c r="BH185" i="18"/>
  <c r="BG185" i="18"/>
  <c r="BF185" i="18"/>
  <c r="BE185" i="18"/>
  <c r="BD185" i="18"/>
  <c r="BC185" i="18"/>
  <c r="BB185" i="18"/>
  <c r="BA185" i="18"/>
  <c r="AZ185" i="18"/>
  <c r="AY185" i="18"/>
  <c r="AX185" i="18"/>
  <c r="AW185" i="18"/>
  <c r="AV185" i="18"/>
  <c r="AU185" i="18"/>
  <c r="AT185" i="18"/>
  <c r="AS185" i="18"/>
  <c r="AR185" i="18"/>
  <c r="AQ185" i="18"/>
  <c r="AP185" i="18"/>
  <c r="AO185" i="18"/>
  <c r="AN185" i="18"/>
  <c r="AM185" i="18"/>
  <c r="AL185" i="18"/>
  <c r="AK185" i="18"/>
  <c r="AJ185" i="18"/>
  <c r="AI185" i="18"/>
  <c r="AH185" i="18"/>
  <c r="AG185" i="18"/>
  <c r="AF185" i="18"/>
  <c r="AE185" i="18"/>
  <c r="AD185" i="18"/>
  <c r="AC185" i="18"/>
  <c r="AB185" i="18"/>
  <c r="AA185" i="18"/>
  <c r="Z185" i="18"/>
  <c r="Y185" i="18"/>
  <c r="X185" i="18"/>
  <c r="W185" i="18"/>
  <c r="V185" i="18"/>
  <c r="U185" i="18"/>
  <c r="T185" i="18"/>
  <c r="S185" i="18"/>
  <c r="R185" i="18"/>
  <c r="Q185" i="18"/>
  <c r="P185" i="18"/>
  <c r="O185" i="18"/>
  <c r="N185" i="18"/>
  <c r="M185" i="18"/>
  <c r="L185" i="18"/>
  <c r="K185" i="18"/>
  <c r="J185" i="18"/>
  <c r="I185" i="18"/>
  <c r="H185" i="18"/>
  <c r="G185" i="18"/>
  <c r="F185" i="18"/>
  <c r="E185" i="18"/>
  <c r="D185" i="18"/>
  <c r="C185" i="18"/>
  <c r="BT184" i="18"/>
  <c r="BS184" i="18"/>
  <c r="BR184" i="18"/>
  <c r="BQ184" i="18"/>
  <c r="BP184" i="18"/>
  <c r="BO184" i="18"/>
  <c r="BN184" i="18"/>
  <c r="BM184" i="18"/>
  <c r="BL184" i="18"/>
  <c r="BJ184" i="18"/>
  <c r="BI184" i="18"/>
  <c r="BH184" i="18"/>
  <c r="BG184" i="18"/>
  <c r="BF184" i="18"/>
  <c r="BE184" i="18"/>
  <c r="BD184" i="18"/>
  <c r="BC184" i="18"/>
  <c r="BB184" i="18"/>
  <c r="BA184" i="18"/>
  <c r="AZ184" i="18"/>
  <c r="AY184" i="18"/>
  <c r="AX184" i="18"/>
  <c r="AW184" i="18"/>
  <c r="AV184" i="18"/>
  <c r="AU184" i="18"/>
  <c r="AT184" i="18"/>
  <c r="AS184" i="18"/>
  <c r="AR184" i="18"/>
  <c r="AQ184" i="18"/>
  <c r="AP184" i="18"/>
  <c r="AO184" i="18"/>
  <c r="AN184" i="18"/>
  <c r="AM184" i="18"/>
  <c r="AL184" i="18"/>
  <c r="AK184" i="18"/>
  <c r="AJ184" i="18"/>
  <c r="AI184" i="18"/>
  <c r="AH184" i="18"/>
  <c r="AG184" i="18"/>
  <c r="AF184" i="18"/>
  <c r="AE184" i="18"/>
  <c r="AD184" i="18"/>
  <c r="AC184" i="18"/>
  <c r="AB184" i="18"/>
  <c r="AA184" i="18"/>
  <c r="Z184" i="18"/>
  <c r="Y184" i="18"/>
  <c r="X184" i="18"/>
  <c r="W184" i="18"/>
  <c r="V184" i="18"/>
  <c r="U184" i="18"/>
  <c r="T184" i="18"/>
  <c r="S184" i="18"/>
  <c r="R184" i="18"/>
  <c r="Q184" i="18"/>
  <c r="P184" i="18"/>
  <c r="O184" i="18"/>
  <c r="N184" i="18"/>
  <c r="M184" i="18"/>
  <c r="L184" i="18"/>
  <c r="K184" i="18"/>
  <c r="J184" i="18"/>
  <c r="I184" i="18"/>
  <c r="H184" i="18"/>
  <c r="G184" i="18"/>
  <c r="F184" i="18"/>
  <c r="E184" i="18"/>
  <c r="D184" i="18"/>
  <c r="C184" i="18"/>
  <c r="BT183" i="18"/>
  <c r="BS183" i="18"/>
  <c r="BR183" i="18"/>
  <c r="BQ183" i="18"/>
  <c r="BP183" i="18"/>
  <c r="BO183" i="18"/>
  <c r="BN183" i="18"/>
  <c r="BM183" i="18"/>
  <c r="BL183" i="18"/>
  <c r="BJ183" i="18"/>
  <c r="BI183" i="18"/>
  <c r="BH183" i="18"/>
  <c r="BG183" i="18"/>
  <c r="BF183" i="18"/>
  <c r="BE183" i="18"/>
  <c r="BD183" i="18"/>
  <c r="BC183" i="18"/>
  <c r="BB183" i="18"/>
  <c r="BA183" i="18"/>
  <c r="AZ183" i="18"/>
  <c r="AY183" i="18"/>
  <c r="AX183" i="18"/>
  <c r="AW183" i="18"/>
  <c r="AV183" i="18"/>
  <c r="AU183" i="18"/>
  <c r="AT183" i="18"/>
  <c r="AS183" i="18"/>
  <c r="AR183" i="18"/>
  <c r="AQ183" i="18"/>
  <c r="AP183" i="18"/>
  <c r="AO183" i="18"/>
  <c r="AN183" i="18"/>
  <c r="AM183" i="18"/>
  <c r="AL183" i="18"/>
  <c r="AK183" i="18"/>
  <c r="AJ183" i="18"/>
  <c r="AI183" i="18"/>
  <c r="AH183" i="18"/>
  <c r="AG183" i="18"/>
  <c r="AF183" i="18"/>
  <c r="AE183" i="18"/>
  <c r="AD183" i="18"/>
  <c r="AC183" i="18"/>
  <c r="AB183" i="18"/>
  <c r="AA183" i="18"/>
  <c r="Z183" i="18"/>
  <c r="Y183" i="18"/>
  <c r="X183" i="18"/>
  <c r="W183" i="18"/>
  <c r="V183" i="18"/>
  <c r="U183" i="18"/>
  <c r="T183" i="18"/>
  <c r="S183" i="18"/>
  <c r="R183" i="18"/>
  <c r="Q183" i="18"/>
  <c r="P183" i="18"/>
  <c r="O183" i="18"/>
  <c r="N183" i="18"/>
  <c r="M183" i="18"/>
  <c r="L183" i="18"/>
  <c r="K183" i="18"/>
  <c r="J183" i="18"/>
  <c r="I183" i="18"/>
  <c r="H183" i="18"/>
  <c r="G183" i="18"/>
  <c r="F183" i="18"/>
  <c r="E183" i="18"/>
  <c r="D183" i="18"/>
  <c r="C183" i="18"/>
  <c r="BT182" i="18"/>
  <c r="BS182" i="18"/>
  <c r="BR182" i="18"/>
  <c r="BQ182" i="18"/>
  <c r="BP182" i="18"/>
  <c r="BO182" i="18"/>
  <c r="BN182" i="18"/>
  <c r="BM182" i="18"/>
  <c r="BL182" i="18"/>
  <c r="BJ182" i="18"/>
  <c r="BI182" i="18"/>
  <c r="BH182" i="18"/>
  <c r="BG182" i="18"/>
  <c r="BF182" i="18"/>
  <c r="BE182" i="18"/>
  <c r="BD182" i="18"/>
  <c r="BC182" i="18"/>
  <c r="BB182" i="18"/>
  <c r="BA182" i="18"/>
  <c r="AZ182" i="18"/>
  <c r="AY182" i="18"/>
  <c r="AX182" i="18"/>
  <c r="AW182" i="18"/>
  <c r="AV182" i="18"/>
  <c r="AU182" i="18"/>
  <c r="AT182" i="18"/>
  <c r="AS182" i="18"/>
  <c r="AR182" i="18"/>
  <c r="AQ182" i="18"/>
  <c r="AP182" i="18"/>
  <c r="AO182" i="18"/>
  <c r="AN182" i="18"/>
  <c r="AM182" i="18"/>
  <c r="AL182" i="18"/>
  <c r="AK182" i="18"/>
  <c r="AJ182" i="18"/>
  <c r="AI182" i="18"/>
  <c r="AH182" i="18"/>
  <c r="AG182" i="18"/>
  <c r="AF182" i="18"/>
  <c r="AE182" i="18"/>
  <c r="AD182" i="18"/>
  <c r="AC182" i="18"/>
  <c r="AB182" i="18"/>
  <c r="AA182" i="18"/>
  <c r="Z182" i="18"/>
  <c r="Y182" i="18"/>
  <c r="X182" i="18"/>
  <c r="W182" i="18"/>
  <c r="V182" i="18"/>
  <c r="U182" i="18"/>
  <c r="T182" i="18"/>
  <c r="S182" i="18"/>
  <c r="R182" i="18"/>
  <c r="Q182" i="18"/>
  <c r="P182" i="18"/>
  <c r="O182" i="18"/>
  <c r="N182" i="18"/>
  <c r="M182" i="18"/>
  <c r="L182" i="18"/>
  <c r="K182" i="18"/>
  <c r="J182" i="18"/>
  <c r="I182" i="18"/>
  <c r="H182" i="18"/>
  <c r="G182" i="18"/>
  <c r="F182" i="18"/>
  <c r="E182" i="18"/>
  <c r="D182" i="18"/>
  <c r="C182" i="18"/>
  <c r="BT181" i="18"/>
  <c r="BS181" i="18"/>
  <c r="BR181" i="18"/>
  <c r="BQ181" i="18"/>
  <c r="BP181" i="18"/>
  <c r="BO181" i="18"/>
  <c r="BN181" i="18"/>
  <c r="BM181" i="18"/>
  <c r="BL181" i="18"/>
  <c r="BJ181" i="18"/>
  <c r="BI181" i="18"/>
  <c r="BH181" i="18"/>
  <c r="BG181" i="18"/>
  <c r="BF181" i="18"/>
  <c r="BE181" i="18"/>
  <c r="BD181" i="18"/>
  <c r="BC181" i="18"/>
  <c r="BB181" i="18"/>
  <c r="BA181" i="18"/>
  <c r="AZ181" i="18"/>
  <c r="AY181" i="18"/>
  <c r="AX181" i="18"/>
  <c r="AW181" i="18"/>
  <c r="AV181" i="18"/>
  <c r="AU181" i="18"/>
  <c r="AT181" i="18"/>
  <c r="AS181" i="18"/>
  <c r="AR181" i="18"/>
  <c r="AQ181" i="18"/>
  <c r="AP181" i="18"/>
  <c r="AO181" i="18"/>
  <c r="AN181" i="18"/>
  <c r="AM181" i="18"/>
  <c r="AL181" i="18"/>
  <c r="AK181" i="18"/>
  <c r="AJ181" i="18"/>
  <c r="AI181" i="18"/>
  <c r="AH181" i="18"/>
  <c r="AG181" i="18"/>
  <c r="AF181" i="18"/>
  <c r="AE181" i="18"/>
  <c r="AD181" i="18"/>
  <c r="AC181" i="18"/>
  <c r="AB181" i="18"/>
  <c r="AA181" i="18"/>
  <c r="Z181" i="18"/>
  <c r="Y181" i="18"/>
  <c r="X181" i="18"/>
  <c r="W181" i="18"/>
  <c r="V181" i="18"/>
  <c r="U181" i="18"/>
  <c r="T181" i="18"/>
  <c r="S181" i="18"/>
  <c r="R181" i="18"/>
  <c r="Q181" i="18"/>
  <c r="P181" i="18"/>
  <c r="O181" i="18"/>
  <c r="N181" i="18"/>
  <c r="M181" i="18"/>
  <c r="L181" i="18"/>
  <c r="K181" i="18"/>
  <c r="J181" i="18"/>
  <c r="I181" i="18"/>
  <c r="H181" i="18"/>
  <c r="G181" i="18"/>
  <c r="F181" i="18"/>
  <c r="E181" i="18"/>
  <c r="D181" i="18"/>
  <c r="C181" i="18"/>
  <c r="BT180" i="18"/>
  <c r="BS180" i="18"/>
  <c r="BR180" i="18"/>
  <c r="BQ180" i="18"/>
  <c r="BP180" i="18"/>
  <c r="BO180" i="18"/>
  <c r="BN180" i="18"/>
  <c r="BM180" i="18"/>
  <c r="BL180" i="18"/>
  <c r="BJ180" i="18"/>
  <c r="BI180" i="18"/>
  <c r="BH180" i="18"/>
  <c r="BG180" i="18"/>
  <c r="BF180" i="18"/>
  <c r="BE180" i="18"/>
  <c r="BD180" i="18"/>
  <c r="BC180" i="18"/>
  <c r="BB180" i="18"/>
  <c r="BA180" i="18"/>
  <c r="AZ180" i="18"/>
  <c r="AY180" i="18"/>
  <c r="AX180" i="18"/>
  <c r="AW180" i="18"/>
  <c r="AV180" i="18"/>
  <c r="AU180" i="18"/>
  <c r="AT180" i="18"/>
  <c r="AS180" i="18"/>
  <c r="AR180" i="18"/>
  <c r="AQ180" i="18"/>
  <c r="AP180" i="18"/>
  <c r="AO180" i="18"/>
  <c r="AN180" i="18"/>
  <c r="AM180" i="18"/>
  <c r="AL180" i="18"/>
  <c r="AK180" i="18"/>
  <c r="AJ180" i="18"/>
  <c r="AI180" i="18"/>
  <c r="AH180" i="18"/>
  <c r="AG180" i="18"/>
  <c r="AF180" i="18"/>
  <c r="AE180" i="18"/>
  <c r="AD180" i="18"/>
  <c r="AC180" i="18"/>
  <c r="AB180" i="18"/>
  <c r="AA180" i="18"/>
  <c r="Z180" i="18"/>
  <c r="Y180" i="18"/>
  <c r="X180" i="18"/>
  <c r="W180" i="18"/>
  <c r="V180" i="18"/>
  <c r="U180" i="18"/>
  <c r="T180" i="18"/>
  <c r="S180" i="18"/>
  <c r="R180" i="18"/>
  <c r="Q180" i="18"/>
  <c r="P180" i="18"/>
  <c r="O180" i="18"/>
  <c r="N180" i="18"/>
  <c r="M180" i="18"/>
  <c r="L180" i="18"/>
  <c r="K180" i="18"/>
  <c r="J180" i="18"/>
  <c r="I180" i="18"/>
  <c r="H180" i="18"/>
  <c r="G180" i="18"/>
  <c r="F180" i="18"/>
  <c r="E180" i="18"/>
  <c r="D180" i="18"/>
  <c r="C180" i="18"/>
  <c r="BT179" i="18"/>
  <c r="BS179" i="18"/>
  <c r="BR179" i="18"/>
  <c r="BQ179" i="18"/>
  <c r="BP179" i="18"/>
  <c r="BO179" i="18"/>
  <c r="BN179" i="18"/>
  <c r="BM179" i="18"/>
  <c r="BL179" i="18"/>
  <c r="BJ179" i="18"/>
  <c r="BI179" i="18"/>
  <c r="BH179" i="18"/>
  <c r="BG179" i="18"/>
  <c r="BF179" i="18"/>
  <c r="BE179" i="18"/>
  <c r="BD179" i="18"/>
  <c r="BC179" i="18"/>
  <c r="BB179" i="18"/>
  <c r="BA179" i="18"/>
  <c r="AZ179" i="18"/>
  <c r="AY179" i="18"/>
  <c r="AX179" i="18"/>
  <c r="AW179" i="18"/>
  <c r="AV179" i="18"/>
  <c r="AU179" i="18"/>
  <c r="AT179" i="18"/>
  <c r="AS179" i="18"/>
  <c r="AR179" i="18"/>
  <c r="AQ179" i="18"/>
  <c r="AP179" i="18"/>
  <c r="AO179" i="18"/>
  <c r="AN179" i="18"/>
  <c r="AM179" i="18"/>
  <c r="AL179" i="18"/>
  <c r="AK179" i="18"/>
  <c r="AJ179" i="18"/>
  <c r="AI179" i="18"/>
  <c r="AH179" i="18"/>
  <c r="AG179" i="18"/>
  <c r="AF179" i="18"/>
  <c r="AE179" i="18"/>
  <c r="AD179" i="18"/>
  <c r="AC179" i="18"/>
  <c r="AB179" i="18"/>
  <c r="AA179" i="18"/>
  <c r="Z179" i="18"/>
  <c r="Y179" i="18"/>
  <c r="X179" i="18"/>
  <c r="W179" i="18"/>
  <c r="V179" i="18"/>
  <c r="U179" i="18"/>
  <c r="T179" i="18"/>
  <c r="S179" i="18"/>
  <c r="R179" i="18"/>
  <c r="Q179" i="18"/>
  <c r="P179" i="18"/>
  <c r="O179" i="18"/>
  <c r="N179" i="18"/>
  <c r="M179" i="18"/>
  <c r="L179" i="18"/>
  <c r="K179" i="18"/>
  <c r="J179" i="18"/>
  <c r="I179" i="18"/>
  <c r="H179" i="18"/>
  <c r="G179" i="18"/>
  <c r="F179" i="18"/>
  <c r="E179" i="18"/>
  <c r="D179" i="18"/>
  <c r="C179" i="18"/>
  <c r="BT178" i="18"/>
  <c r="BS178" i="18"/>
  <c r="BR178" i="18"/>
  <c r="BQ178" i="18"/>
  <c r="BP178" i="18"/>
  <c r="BO178" i="18"/>
  <c r="BN178" i="18"/>
  <c r="BM178" i="18"/>
  <c r="BL178" i="18"/>
  <c r="BJ178" i="18"/>
  <c r="BI178" i="18"/>
  <c r="BH178" i="18"/>
  <c r="BG178" i="18"/>
  <c r="BF178" i="18"/>
  <c r="BE178" i="18"/>
  <c r="BD178" i="18"/>
  <c r="BC178" i="18"/>
  <c r="BB178" i="18"/>
  <c r="BA178" i="18"/>
  <c r="AZ178" i="18"/>
  <c r="AY178" i="18"/>
  <c r="AX178" i="18"/>
  <c r="AW178" i="18"/>
  <c r="AV178" i="18"/>
  <c r="AU178" i="18"/>
  <c r="AT178" i="18"/>
  <c r="AS178" i="18"/>
  <c r="AR178" i="18"/>
  <c r="AQ178" i="18"/>
  <c r="AP178" i="18"/>
  <c r="AO178" i="18"/>
  <c r="AN178" i="18"/>
  <c r="AM178" i="18"/>
  <c r="AL178" i="18"/>
  <c r="AK178" i="18"/>
  <c r="AJ178" i="18"/>
  <c r="AI178" i="18"/>
  <c r="AH178" i="18"/>
  <c r="AG178" i="18"/>
  <c r="AF178" i="18"/>
  <c r="AE178" i="18"/>
  <c r="AD178" i="18"/>
  <c r="AC178" i="18"/>
  <c r="AB178" i="18"/>
  <c r="AA178" i="18"/>
  <c r="Z178" i="18"/>
  <c r="Y178" i="18"/>
  <c r="X178" i="18"/>
  <c r="W178" i="18"/>
  <c r="V178" i="18"/>
  <c r="U178" i="18"/>
  <c r="T178" i="18"/>
  <c r="S178" i="18"/>
  <c r="R178" i="18"/>
  <c r="Q178" i="18"/>
  <c r="P178" i="18"/>
  <c r="O178" i="18"/>
  <c r="N178" i="18"/>
  <c r="M178" i="18"/>
  <c r="L178" i="18"/>
  <c r="K178" i="18"/>
  <c r="J178" i="18"/>
  <c r="I178" i="18"/>
  <c r="H178" i="18"/>
  <c r="G178" i="18"/>
  <c r="F178" i="18"/>
  <c r="E178" i="18"/>
  <c r="D178" i="18"/>
  <c r="C178" i="18"/>
  <c r="BT177" i="18"/>
  <c r="BS177" i="18"/>
  <c r="BR177" i="18"/>
  <c r="BQ177" i="18"/>
  <c r="BP177" i="18"/>
  <c r="BO177" i="18"/>
  <c r="BN177" i="18"/>
  <c r="BM177" i="18"/>
  <c r="BL177" i="18"/>
  <c r="BJ177" i="18"/>
  <c r="BI177" i="18"/>
  <c r="BH177" i="18"/>
  <c r="BG177" i="18"/>
  <c r="BF177" i="18"/>
  <c r="BE177" i="18"/>
  <c r="BD177" i="18"/>
  <c r="BC177" i="18"/>
  <c r="BB177" i="18"/>
  <c r="BA177" i="18"/>
  <c r="AZ177" i="18"/>
  <c r="AY177" i="18"/>
  <c r="AX177" i="18"/>
  <c r="AW177" i="18"/>
  <c r="AV177" i="18"/>
  <c r="AU177" i="18"/>
  <c r="AT177" i="18"/>
  <c r="AS177" i="18"/>
  <c r="AR177" i="18"/>
  <c r="AQ177" i="18"/>
  <c r="AP177" i="18"/>
  <c r="AO177" i="18"/>
  <c r="AN177" i="18"/>
  <c r="AM177" i="18"/>
  <c r="AL177" i="18"/>
  <c r="AK177" i="18"/>
  <c r="AJ177" i="18"/>
  <c r="AI177" i="18"/>
  <c r="AH177" i="18"/>
  <c r="AG177" i="18"/>
  <c r="AF177" i="18"/>
  <c r="AE177" i="18"/>
  <c r="AD177" i="18"/>
  <c r="AC177" i="18"/>
  <c r="AB177" i="18"/>
  <c r="AA177" i="18"/>
  <c r="Z177" i="18"/>
  <c r="Y177" i="18"/>
  <c r="X177" i="18"/>
  <c r="W177" i="18"/>
  <c r="V177" i="18"/>
  <c r="U177" i="18"/>
  <c r="T177" i="18"/>
  <c r="S177" i="18"/>
  <c r="R177" i="18"/>
  <c r="Q177" i="18"/>
  <c r="P177" i="18"/>
  <c r="O177" i="18"/>
  <c r="N177" i="18"/>
  <c r="M177" i="18"/>
  <c r="L177" i="18"/>
  <c r="K177" i="18"/>
  <c r="J177" i="18"/>
  <c r="I177" i="18"/>
  <c r="H177" i="18"/>
  <c r="G177" i="18"/>
  <c r="F177" i="18"/>
  <c r="E177" i="18"/>
  <c r="D177" i="18"/>
  <c r="C177" i="18"/>
  <c r="BT176" i="18"/>
  <c r="BS176" i="18"/>
  <c r="BR176" i="18"/>
  <c r="BQ176" i="18"/>
  <c r="BP176" i="18"/>
  <c r="BO176" i="18"/>
  <c r="BN176" i="18"/>
  <c r="BM176" i="18"/>
  <c r="BL176" i="18"/>
  <c r="BJ176" i="18"/>
  <c r="BI176" i="18"/>
  <c r="BH176" i="18"/>
  <c r="BG176" i="18"/>
  <c r="BF176" i="18"/>
  <c r="BE176" i="18"/>
  <c r="BD176" i="18"/>
  <c r="BC176" i="18"/>
  <c r="BB176" i="18"/>
  <c r="BA176" i="18"/>
  <c r="AZ176" i="18"/>
  <c r="AY176" i="18"/>
  <c r="AX176" i="18"/>
  <c r="AW176" i="18"/>
  <c r="AV176" i="18"/>
  <c r="AU176" i="18"/>
  <c r="AT176" i="18"/>
  <c r="AS176" i="18"/>
  <c r="AR176" i="18"/>
  <c r="AQ176" i="18"/>
  <c r="AP176" i="18"/>
  <c r="AO176" i="18"/>
  <c r="AN176" i="18"/>
  <c r="AM176" i="18"/>
  <c r="AL176" i="18"/>
  <c r="AK176" i="18"/>
  <c r="AJ176" i="18"/>
  <c r="AI176" i="18"/>
  <c r="AH176" i="18"/>
  <c r="AG176" i="18"/>
  <c r="AF176" i="18"/>
  <c r="AE176" i="18"/>
  <c r="AD176" i="18"/>
  <c r="AC176" i="18"/>
  <c r="AB176" i="18"/>
  <c r="AA176" i="18"/>
  <c r="Z176" i="18"/>
  <c r="Y176" i="18"/>
  <c r="X176" i="18"/>
  <c r="W176" i="18"/>
  <c r="V176" i="18"/>
  <c r="U176" i="18"/>
  <c r="T176" i="18"/>
  <c r="S176" i="18"/>
  <c r="R176" i="18"/>
  <c r="Q176" i="18"/>
  <c r="P176" i="18"/>
  <c r="O176" i="18"/>
  <c r="N176" i="18"/>
  <c r="M176" i="18"/>
  <c r="L176" i="18"/>
  <c r="K176" i="18"/>
  <c r="J176" i="18"/>
  <c r="I176" i="18"/>
  <c r="H176" i="18"/>
  <c r="G176" i="18"/>
  <c r="F176" i="18"/>
  <c r="E176" i="18"/>
  <c r="D176" i="18"/>
  <c r="C176" i="18"/>
  <c r="BT175" i="18"/>
  <c r="BS175" i="18"/>
  <c r="BR175" i="18"/>
  <c r="BQ175" i="18"/>
  <c r="BP175" i="18"/>
  <c r="BO175" i="18"/>
  <c r="BN175" i="18"/>
  <c r="BM175" i="18"/>
  <c r="BL175" i="18"/>
  <c r="BJ175" i="18"/>
  <c r="BI175" i="18"/>
  <c r="BH175" i="18"/>
  <c r="BG175" i="18"/>
  <c r="BF175" i="18"/>
  <c r="BE175" i="18"/>
  <c r="BD175" i="18"/>
  <c r="BC175" i="18"/>
  <c r="BB175" i="18"/>
  <c r="BA175" i="18"/>
  <c r="AZ175" i="18"/>
  <c r="AY175" i="18"/>
  <c r="AX175" i="18"/>
  <c r="AW175" i="18"/>
  <c r="AV175" i="18"/>
  <c r="AU175" i="18"/>
  <c r="AT175" i="18"/>
  <c r="AS175" i="18"/>
  <c r="AR175" i="18"/>
  <c r="AQ175" i="18"/>
  <c r="AP175" i="18"/>
  <c r="AO175" i="18"/>
  <c r="AN175" i="18"/>
  <c r="AM175" i="18"/>
  <c r="AL175" i="18"/>
  <c r="AK175" i="18"/>
  <c r="AJ175" i="18"/>
  <c r="AI175" i="18"/>
  <c r="AH175" i="18"/>
  <c r="AG175" i="18"/>
  <c r="AF175" i="18"/>
  <c r="AE175" i="18"/>
  <c r="AD175" i="18"/>
  <c r="AC175" i="18"/>
  <c r="AB175" i="18"/>
  <c r="AA175" i="18"/>
  <c r="Z175" i="18"/>
  <c r="Y175" i="18"/>
  <c r="X175" i="18"/>
  <c r="W175" i="18"/>
  <c r="V175" i="18"/>
  <c r="U175" i="18"/>
  <c r="T175" i="18"/>
  <c r="S175" i="18"/>
  <c r="R175" i="18"/>
  <c r="Q175" i="18"/>
  <c r="P175" i="18"/>
  <c r="O175" i="18"/>
  <c r="N175" i="18"/>
  <c r="M175" i="18"/>
  <c r="L175" i="18"/>
  <c r="K175" i="18"/>
  <c r="J175" i="18"/>
  <c r="I175" i="18"/>
  <c r="H175" i="18"/>
  <c r="G175" i="18"/>
  <c r="F175" i="18"/>
  <c r="E175" i="18"/>
  <c r="D175" i="18"/>
  <c r="C175" i="18"/>
  <c r="BT174" i="18"/>
  <c r="BS174" i="18"/>
  <c r="BR174" i="18"/>
  <c r="BQ174" i="18"/>
  <c r="BP174" i="18"/>
  <c r="BO174" i="18"/>
  <c r="BN174" i="18"/>
  <c r="BM174" i="18"/>
  <c r="BL174" i="18"/>
  <c r="BJ174" i="18"/>
  <c r="BI174" i="18"/>
  <c r="BH174" i="18"/>
  <c r="BG174" i="18"/>
  <c r="BF174" i="18"/>
  <c r="BE174" i="18"/>
  <c r="BD174" i="18"/>
  <c r="BC174" i="18"/>
  <c r="BB174" i="18"/>
  <c r="BA174" i="18"/>
  <c r="AZ174" i="18"/>
  <c r="AY174" i="18"/>
  <c r="AX174" i="18"/>
  <c r="AW174" i="18"/>
  <c r="AV174" i="18"/>
  <c r="AU174" i="18"/>
  <c r="AT174" i="18"/>
  <c r="AS174" i="18"/>
  <c r="AR174" i="18"/>
  <c r="AQ174" i="18"/>
  <c r="AP174" i="18"/>
  <c r="AO174" i="18"/>
  <c r="AN174" i="18"/>
  <c r="AM174" i="18"/>
  <c r="AL174" i="18"/>
  <c r="AK174" i="18"/>
  <c r="AJ174" i="18"/>
  <c r="AI174" i="18"/>
  <c r="AH174" i="18"/>
  <c r="AG174" i="18"/>
  <c r="AF174" i="18"/>
  <c r="AE174" i="18"/>
  <c r="AD174" i="18"/>
  <c r="AC174" i="18"/>
  <c r="AB174" i="18"/>
  <c r="AA174" i="18"/>
  <c r="Z174" i="18"/>
  <c r="Y174" i="18"/>
  <c r="X174" i="18"/>
  <c r="W174" i="18"/>
  <c r="V174" i="18"/>
  <c r="U174" i="18"/>
  <c r="T174" i="18"/>
  <c r="S174" i="18"/>
  <c r="R174" i="18"/>
  <c r="Q174" i="18"/>
  <c r="P174" i="18"/>
  <c r="O174" i="18"/>
  <c r="N174" i="18"/>
  <c r="M174" i="18"/>
  <c r="L174" i="18"/>
  <c r="K174" i="18"/>
  <c r="J174" i="18"/>
  <c r="I174" i="18"/>
  <c r="H174" i="18"/>
  <c r="G174" i="18"/>
  <c r="F174" i="18"/>
  <c r="E174" i="18"/>
  <c r="D174" i="18"/>
  <c r="C174" i="18"/>
  <c r="BT173" i="18"/>
  <c r="BS173" i="18"/>
  <c r="BR173" i="18"/>
  <c r="BQ173" i="18"/>
  <c r="BP173" i="18"/>
  <c r="BO173" i="18"/>
  <c r="BN173" i="18"/>
  <c r="BM173" i="18"/>
  <c r="BL173" i="18"/>
  <c r="BJ173" i="18"/>
  <c r="BI173" i="18"/>
  <c r="BH173" i="18"/>
  <c r="BG173" i="18"/>
  <c r="BF173" i="18"/>
  <c r="BE173" i="18"/>
  <c r="BD173" i="18"/>
  <c r="BC173" i="18"/>
  <c r="BB173" i="18"/>
  <c r="BA173" i="18"/>
  <c r="AZ173" i="18"/>
  <c r="AY173" i="18"/>
  <c r="AX173" i="18"/>
  <c r="AW173" i="18"/>
  <c r="AV173" i="18"/>
  <c r="AU173" i="18"/>
  <c r="AT173" i="18"/>
  <c r="AS173" i="18"/>
  <c r="AR173" i="18"/>
  <c r="AQ173" i="18"/>
  <c r="AP173" i="18"/>
  <c r="AO173" i="18"/>
  <c r="AN173" i="18"/>
  <c r="AM173" i="18"/>
  <c r="AL173" i="18"/>
  <c r="AK173" i="18"/>
  <c r="AJ173" i="18"/>
  <c r="AI173" i="18"/>
  <c r="AH173" i="18"/>
  <c r="AG173" i="18"/>
  <c r="AF173" i="18"/>
  <c r="AE173" i="18"/>
  <c r="AD173" i="18"/>
  <c r="AC173" i="18"/>
  <c r="AB173" i="18"/>
  <c r="AA173" i="18"/>
  <c r="Z173" i="18"/>
  <c r="Y173" i="18"/>
  <c r="X173" i="18"/>
  <c r="W173" i="18"/>
  <c r="V173" i="18"/>
  <c r="U173" i="18"/>
  <c r="T173" i="18"/>
  <c r="S173" i="18"/>
  <c r="R173" i="18"/>
  <c r="Q173" i="18"/>
  <c r="P173" i="18"/>
  <c r="O173" i="18"/>
  <c r="N173" i="18"/>
  <c r="M173" i="18"/>
  <c r="L173" i="18"/>
  <c r="K173" i="18"/>
  <c r="J173" i="18"/>
  <c r="I173" i="18"/>
  <c r="H173" i="18"/>
  <c r="G173" i="18"/>
  <c r="F173" i="18"/>
  <c r="E173" i="18"/>
  <c r="D173" i="18"/>
  <c r="C173" i="18"/>
  <c r="BT172" i="18"/>
  <c r="BS172" i="18"/>
  <c r="BR172" i="18"/>
  <c r="BQ172" i="18"/>
  <c r="BP172" i="18"/>
  <c r="BO172" i="18"/>
  <c r="BN172" i="18"/>
  <c r="BM172" i="18"/>
  <c r="BL172" i="18"/>
  <c r="BJ172" i="18"/>
  <c r="BI172" i="18"/>
  <c r="BH172" i="18"/>
  <c r="BG172" i="18"/>
  <c r="BF172" i="18"/>
  <c r="BE172" i="18"/>
  <c r="BD172" i="18"/>
  <c r="BC172" i="18"/>
  <c r="BB172" i="18"/>
  <c r="BA172" i="18"/>
  <c r="AZ172" i="18"/>
  <c r="AY172" i="18"/>
  <c r="AX172" i="18"/>
  <c r="AW172" i="18"/>
  <c r="AV172" i="18"/>
  <c r="AU172" i="18"/>
  <c r="AT172" i="18"/>
  <c r="AS172" i="18"/>
  <c r="AR172" i="18"/>
  <c r="AQ172" i="18"/>
  <c r="AP172" i="18"/>
  <c r="AO172" i="18"/>
  <c r="AN172" i="18"/>
  <c r="AM172" i="18"/>
  <c r="AL172" i="18"/>
  <c r="AK172" i="18"/>
  <c r="AJ172" i="18"/>
  <c r="AI172" i="18"/>
  <c r="AH172" i="18"/>
  <c r="AG172" i="18"/>
  <c r="AF172" i="18"/>
  <c r="AE172" i="18"/>
  <c r="AD172" i="18"/>
  <c r="AC172" i="18"/>
  <c r="AB172" i="18"/>
  <c r="AA172" i="18"/>
  <c r="Z172" i="18"/>
  <c r="Y172" i="18"/>
  <c r="X172" i="18"/>
  <c r="W172" i="18"/>
  <c r="V172" i="18"/>
  <c r="U172" i="18"/>
  <c r="T172" i="18"/>
  <c r="S172" i="18"/>
  <c r="R172" i="18"/>
  <c r="Q172" i="18"/>
  <c r="P172" i="18"/>
  <c r="O172" i="18"/>
  <c r="N172" i="18"/>
  <c r="M172" i="18"/>
  <c r="L172" i="18"/>
  <c r="K172" i="18"/>
  <c r="J172" i="18"/>
  <c r="I172" i="18"/>
  <c r="H172" i="18"/>
  <c r="G172" i="18"/>
  <c r="F172" i="18"/>
  <c r="E172" i="18"/>
  <c r="D172" i="18"/>
  <c r="C172" i="18"/>
  <c r="BT171" i="18"/>
  <c r="BS171" i="18"/>
  <c r="BR171" i="18"/>
  <c r="BQ171" i="18"/>
  <c r="BP171" i="18"/>
  <c r="BO171" i="18"/>
  <c r="BN171" i="18"/>
  <c r="BM171" i="18"/>
  <c r="BL171" i="18"/>
  <c r="BJ171" i="18"/>
  <c r="BI171" i="18"/>
  <c r="BH171" i="18"/>
  <c r="BG171" i="18"/>
  <c r="BF171" i="18"/>
  <c r="BE171" i="18"/>
  <c r="BD171" i="18"/>
  <c r="BC171" i="18"/>
  <c r="BB171" i="18"/>
  <c r="BA171" i="18"/>
  <c r="AZ171" i="18"/>
  <c r="AY171" i="18"/>
  <c r="AX171" i="18"/>
  <c r="AW171" i="18"/>
  <c r="AV171" i="18"/>
  <c r="AU171" i="18"/>
  <c r="AT171" i="18"/>
  <c r="AS171" i="18"/>
  <c r="AR171" i="18"/>
  <c r="AQ171" i="18"/>
  <c r="AP171" i="18"/>
  <c r="AO171" i="18"/>
  <c r="AN171" i="18"/>
  <c r="AM171" i="18"/>
  <c r="AL171" i="18"/>
  <c r="AK171" i="18"/>
  <c r="AJ171" i="18"/>
  <c r="AI171" i="18"/>
  <c r="AH171" i="18"/>
  <c r="AG171" i="18"/>
  <c r="AF171" i="18"/>
  <c r="AE171" i="18"/>
  <c r="AD171" i="18"/>
  <c r="AC171" i="18"/>
  <c r="AB171" i="18"/>
  <c r="AA171" i="18"/>
  <c r="Z171" i="18"/>
  <c r="Y171" i="18"/>
  <c r="X171" i="18"/>
  <c r="W171" i="18"/>
  <c r="V171" i="18"/>
  <c r="U171" i="18"/>
  <c r="T171" i="18"/>
  <c r="S171" i="18"/>
  <c r="R171" i="18"/>
  <c r="Q171" i="18"/>
  <c r="P171" i="18"/>
  <c r="O171" i="18"/>
  <c r="N171" i="18"/>
  <c r="M171" i="18"/>
  <c r="L171" i="18"/>
  <c r="K171" i="18"/>
  <c r="J171" i="18"/>
  <c r="I171" i="18"/>
  <c r="H171" i="18"/>
  <c r="G171" i="18"/>
  <c r="F171" i="18"/>
  <c r="E171" i="18"/>
  <c r="D171" i="18"/>
  <c r="C171" i="18"/>
  <c r="BT170" i="18"/>
  <c r="BS170" i="18"/>
  <c r="BR170" i="18"/>
  <c r="BQ170" i="18"/>
  <c r="BP170" i="18"/>
  <c r="BO170" i="18"/>
  <c r="BN170" i="18"/>
  <c r="BM170" i="18"/>
  <c r="BL170" i="18"/>
  <c r="BJ170" i="18"/>
  <c r="BI170" i="18"/>
  <c r="BH170" i="18"/>
  <c r="BG170" i="18"/>
  <c r="BF170" i="18"/>
  <c r="BE170" i="18"/>
  <c r="BD170" i="18"/>
  <c r="BC170" i="18"/>
  <c r="BB170" i="18"/>
  <c r="BA170" i="18"/>
  <c r="AZ170" i="18"/>
  <c r="AY170" i="18"/>
  <c r="AX170" i="18"/>
  <c r="AW170" i="18"/>
  <c r="AV170" i="18"/>
  <c r="AU170" i="18"/>
  <c r="AT170" i="18"/>
  <c r="AS170" i="18"/>
  <c r="AR170" i="18"/>
  <c r="AQ170" i="18"/>
  <c r="AP170" i="18"/>
  <c r="AO170" i="18"/>
  <c r="AN170" i="18"/>
  <c r="AM170" i="18"/>
  <c r="AL170" i="18"/>
  <c r="AK170" i="18"/>
  <c r="AJ170" i="18"/>
  <c r="AI170" i="18"/>
  <c r="AH170" i="18"/>
  <c r="AG170" i="18"/>
  <c r="AF170" i="18"/>
  <c r="AE170" i="18"/>
  <c r="AD170" i="18"/>
  <c r="AC170" i="18"/>
  <c r="AB170" i="18"/>
  <c r="AA170" i="18"/>
  <c r="Z170" i="18"/>
  <c r="Y170" i="18"/>
  <c r="X170" i="18"/>
  <c r="W170" i="18"/>
  <c r="V170" i="18"/>
  <c r="U170" i="18"/>
  <c r="T170" i="18"/>
  <c r="S170" i="18"/>
  <c r="R170" i="18"/>
  <c r="Q170" i="18"/>
  <c r="P170" i="18"/>
  <c r="O170" i="18"/>
  <c r="N170" i="18"/>
  <c r="M170" i="18"/>
  <c r="L170" i="18"/>
  <c r="K170" i="18"/>
  <c r="J170" i="18"/>
  <c r="I170" i="18"/>
  <c r="H170" i="18"/>
  <c r="G170" i="18"/>
  <c r="F170" i="18"/>
  <c r="E170" i="18"/>
  <c r="D170" i="18"/>
  <c r="C170" i="18"/>
  <c r="BT169" i="18"/>
  <c r="BS169" i="18"/>
  <c r="BR169" i="18"/>
  <c r="BQ169" i="18"/>
  <c r="BP169" i="18"/>
  <c r="BO169" i="18"/>
  <c r="BN169" i="18"/>
  <c r="BM169" i="18"/>
  <c r="BL169" i="18"/>
  <c r="BJ169" i="18"/>
  <c r="BI169"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AJ169" i="18"/>
  <c r="AI169" i="18"/>
  <c r="AH169" i="18"/>
  <c r="AG169" i="18"/>
  <c r="AF169" i="18"/>
  <c r="AE169" i="18"/>
  <c r="AD169" i="18"/>
  <c r="AC169" i="18"/>
  <c r="AB169" i="18"/>
  <c r="AA169" i="18"/>
  <c r="Z169" i="18"/>
  <c r="Y169" i="18"/>
  <c r="X169" i="18"/>
  <c r="W169" i="18"/>
  <c r="V169" i="18"/>
  <c r="U169" i="18"/>
  <c r="T169" i="18"/>
  <c r="S169" i="18"/>
  <c r="R169" i="18"/>
  <c r="Q169" i="18"/>
  <c r="P169" i="18"/>
  <c r="O169" i="18"/>
  <c r="N169" i="18"/>
  <c r="M169" i="18"/>
  <c r="L169" i="18"/>
  <c r="K169" i="18"/>
  <c r="J169" i="18"/>
  <c r="I169" i="18"/>
  <c r="H169" i="18"/>
  <c r="G169" i="18"/>
  <c r="F169" i="18"/>
  <c r="E169" i="18"/>
  <c r="D169" i="18"/>
  <c r="C169" i="18"/>
  <c r="BT168" i="18"/>
  <c r="BS168" i="18"/>
  <c r="BR168" i="18"/>
  <c r="BQ168" i="18"/>
  <c r="BP168" i="18"/>
  <c r="BO168" i="18"/>
  <c r="BN168" i="18"/>
  <c r="BM168" i="18"/>
  <c r="BL168" i="18"/>
  <c r="BJ168" i="18"/>
  <c r="BI168"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J168" i="18"/>
  <c r="AI168" i="18"/>
  <c r="AH168" i="18"/>
  <c r="AG168" i="18"/>
  <c r="AF168" i="18"/>
  <c r="AE168" i="18"/>
  <c r="AD168" i="18"/>
  <c r="AC168" i="18"/>
  <c r="AB168" i="18"/>
  <c r="AA168" i="18"/>
  <c r="Z168" i="18"/>
  <c r="Y168" i="18"/>
  <c r="X168" i="18"/>
  <c r="W168" i="18"/>
  <c r="V168" i="18"/>
  <c r="U168" i="18"/>
  <c r="T168" i="18"/>
  <c r="S168" i="18"/>
  <c r="R168" i="18"/>
  <c r="Q168" i="18"/>
  <c r="P168" i="18"/>
  <c r="O168" i="18"/>
  <c r="N168" i="18"/>
  <c r="M168" i="18"/>
  <c r="L168" i="18"/>
  <c r="K168" i="18"/>
  <c r="J168" i="18"/>
  <c r="I168" i="18"/>
  <c r="H168" i="18"/>
  <c r="G168" i="18"/>
  <c r="F168" i="18"/>
  <c r="E168" i="18"/>
  <c r="D168" i="18"/>
  <c r="C168" i="18"/>
  <c r="BT167" i="18"/>
  <c r="BS167" i="18"/>
  <c r="BR167" i="18"/>
  <c r="BQ167" i="18"/>
  <c r="BP167" i="18"/>
  <c r="BO167" i="18"/>
  <c r="BN167" i="18"/>
  <c r="BM167" i="18"/>
  <c r="BL167" i="18"/>
  <c r="BJ167" i="18"/>
  <c r="BI167" i="18"/>
  <c r="BH167" i="18"/>
  <c r="BG167" i="18"/>
  <c r="BF167" i="18"/>
  <c r="BE167" i="18"/>
  <c r="BD167" i="18"/>
  <c r="BC167" i="18"/>
  <c r="BB167" i="18"/>
  <c r="BA167" i="18"/>
  <c r="AZ167" i="18"/>
  <c r="AY167" i="18"/>
  <c r="AX167" i="18"/>
  <c r="AW167" i="18"/>
  <c r="AV167" i="18"/>
  <c r="AU167" i="18"/>
  <c r="AT167" i="18"/>
  <c r="AS167" i="18"/>
  <c r="AR167" i="18"/>
  <c r="AQ167" i="18"/>
  <c r="AP167" i="18"/>
  <c r="AO167" i="18"/>
  <c r="AN167" i="18"/>
  <c r="AM167" i="18"/>
  <c r="AL167" i="18"/>
  <c r="AK167" i="18"/>
  <c r="AJ167" i="18"/>
  <c r="AI167" i="18"/>
  <c r="AH167" i="18"/>
  <c r="AG167" i="18"/>
  <c r="AF167" i="18"/>
  <c r="AE167" i="18"/>
  <c r="AD167" i="18"/>
  <c r="AC167" i="18"/>
  <c r="AB167" i="18"/>
  <c r="AA167" i="18"/>
  <c r="Z167" i="18"/>
  <c r="Y167" i="18"/>
  <c r="X167" i="18"/>
  <c r="W167" i="18"/>
  <c r="V167" i="18"/>
  <c r="U167" i="18"/>
  <c r="T167" i="18"/>
  <c r="S167" i="18"/>
  <c r="R167" i="18"/>
  <c r="Q167" i="18"/>
  <c r="P167" i="18"/>
  <c r="O167" i="18"/>
  <c r="N167" i="18"/>
  <c r="M167" i="18"/>
  <c r="L167" i="18"/>
  <c r="K167" i="18"/>
  <c r="J167" i="18"/>
  <c r="I167" i="18"/>
  <c r="H167" i="18"/>
  <c r="G167" i="18"/>
  <c r="F167" i="18"/>
  <c r="E167" i="18"/>
  <c r="D167" i="18"/>
  <c r="C167" i="18"/>
  <c r="BT166" i="18"/>
  <c r="BS166" i="18"/>
  <c r="BR166" i="18"/>
  <c r="BQ166" i="18"/>
  <c r="BP166" i="18"/>
  <c r="BO166" i="18"/>
  <c r="BN166" i="18"/>
  <c r="BM166" i="18"/>
  <c r="BL166" i="18"/>
  <c r="BJ166" i="18"/>
  <c r="BI166" i="18"/>
  <c r="BH166" i="18"/>
  <c r="BG166" i="18"/>
  <c r="BF166" i="18"/>
  <c r="BE166" i="18"/>
  <c r="BD166" i="18"/>
  <c r="BC166" i="18"/>
  <c r="BB166" i="18"/>
  <c r="BA166" i="18"/>
  <c r="AZ166" i="18"/>
  <c r="AY166" i="18"/>
  <c r="AX166" i="18"/>
  <c r="AW166" i="18"/>
  <c r="AV166" i="18"/>
  <c r="AU166" i="18"/>
  <c r="AT166" i="18"/>
  <c r="AS166" i="18"/>
  <c r="AR166" i="18"/>
  <c r="AQ166" i="18"/>
  <c r="AP166" i="18"/>
  <c r="AO166" i="18"/>
  <c r="AN166" i="18"/>
  <c r="AM166" i="18"/>
  <c r="AL166" i="18"/>
  <c r="AK166" i="18"/>
  <c r="AJ166" i="18"/>
  <c r="AI166" i="18"/>
  <c r="AH166" i="18"/>
  <c r="AG166" i="18"/>
  <c r="AF166" i="18"/>
  <c r="AE166" i="18"/>
  <c r="AD166" i="18"/>
  <c r="AC166" i="18"/>
  <c r="AB166" i="18"/>
  <c r="AA166" i="18"/>
  <c r="Z166" i="18"/>
  <c r="Y166" i="18"/>
  <c r="X166" i="18"/>
  <c r="W166" i="18"/>
  <c r="V166" i="18"/>
  <c r="U166" i="18"/>
  <c r="T166" i="18"/>
  <c r="S166" i="18"/>
  <c r="R166" i="18"/>
  <c r="Q166" i="18"/>
  <c r="P166" i="18"/>
  <c r="O166" i="18"/>
  <c r="N166" i="18"/>
  <c r="M166" i="18"/>
  <c r="L166" i="18"/>
  <c r="K166" i="18"/>
  <c r="J166" i="18"/>
  <c r="I166" i="18"/>
  <c r="H166" i="18"/>
  <c r="G166" i="18"/>
  <c r="F166" i="18"/>
  <c r="E166" i="18"/>
  <c r="D166" i="18"/>
  <c r="C166" i="18"/>
  <c r="BT165" i="18"/>
  <c r="BS165" i="18"/>
  <c r="BR165" i="18"/>
  <c r="BQ165" i="18"/>
  <c r="BP165" i="18"/>
  <c r="BO165" i="18"/>
  <c r="BN165" i="18"/>
  <c r="BM165" i="18"/>
  <c r="BL165" i="18"/>
  <c r="BJ165" i="18"/>
  <c r="BI165" i="18"/>
  <c r="BH165" i="18"/>
  <c r="BG165" i="18"/>
  <c r="BF165" i="18"/>
  <c r="BE165" i="18"/>
  <c r="BD165" i="18"/>
  <c r="BC165" i="18"/>
  <c r="BB165" i="18"/>
  <c r="BA165" i="18"/>
  <c r="AZ165" i="18"/>
  <c r="AY165" i="18"/>
  <c r="AX165" i="18"/>
  <c r="AW165" i="18"/>
  <c r="AV165" i="18"/>
  <c r="AU165" i="18"/>
  <c r="AT165" i="18"/>
  <c r="AS165" i="18"/>
  <c r="AR165" i="18"/>
  <c r="AQ165" i="18"/>
  <c r="AP165" i="18"/>
  <c r="AO165" i="18"/>
  <c r="AN165" i="18"/>
  <c r="AM165" i="18"/>
  <c r="AL165" i="18"/>
  <c r="AK165" i="18"/>
  <c r="AJ165" i="18"/>
  <c r="AI165" i="18"/>
  <c r="AH165" i="18"/>
  <c r="AG165" i="18"/>
  <c r="AF165" i="18"/>
  <c r="AE165" i="18"/>
  <c r="AD165" i="18"/>
  <c r="AC165" i="18"/>
  <c r="AB165" i="18"/>
  <c r="AA165" i="18"/>
  <c r="Z165" i="18"/>
  <c r="Y165" i="18"/>
  <c r="X165" i="18"/>
  <c r="W165" i="18"/>
  <c r="V165" i="18"/>
  <c r="U165" i="18"/>
  <c r="T165" i="18"/>
  <c r="S165" i="18"/>
  <c r="R165" i="18"/>
  <c r="Q165" i="18"/>
  <c r="P165" i="18"/>
  <c r="O165" i="18"/>
  <c r="N165" i="18"/>
  <c r="M165" i="18"/>
  <c r="L165" i="18"/>
  <c r="K165" i="18"/>
  <c r="J165" i="18"/>
  <c r="I165" i="18"/>
  <c r="H165" i="18"/>
  <c r="G165" i="18"/>
  <c r="F165" i="18"/>
  <c r="E165" i="18"/>
  <c r="D165" i="18"/>
  <c r="C165" i="18"/>
  <c r="BT164" i="18"/>
  <c r="BS164" i="18"/>
  <c r="BR164" i="18"/>
  <c r="BQ164" i="18"/>
  <c r="BP164" i="18"/>
  <c r="BO164" i="18"/>
  <c r="BN164" i="18"/>
  <c r="BM164" i="18"/>
  <c r="BL164" i="18"/>
  <c r="BJ164" i="18"/>
  <c r="BI164" i="18"/>
  <c r="BH164" i="18"/>
  <c r="BG164" i="18"/>
  <c r="BF164" i="18"/>
  <c r="BE164" i="18"/>
  <c r="BD164" i="18"/>
  <c r="BC164" i="18"/>
  <c r="BB164" i="18"/>
  <c r="BA164" i="18"/>
  <c r="AZ164" i="18"/>
  <c r="AY164" i="18"/>
  <c r="AX164" i="18"/>
  <c r="AW164" i="18"/>
  <c r="AV164" i="18"/>
  <c r="AU164" i="18"/>
  <c r="AT164" i="18"/>
  <c r="AS164" i="18"/>
  <c r="AR164" i="18"/>
  <c r="AQ164" i="18"/>
  <c r="AP164" i="18"/>
  <c r="AO164" i="18"/>
  <c r="AN164" i="18"/>
  <c r="AM164" i="18"/>
  <c r="AL164" i="18"/>
  <c r="AK164" i="18"/>
  <c r="AJ164" i="18"/>
  <c r="AI164" i="18"/>
  <c r="AH164" i="18"/>
  <c r="AG164" i="18"/>
  <c r="AF164" i="18"/>
  <c r="AE164" i="18"/>
  <c r="AD164" i="18"/>
  <c r="AC164" i="18"/>
  <c r="AB164" i="18"/>
  <c r="AA164" i="18"/>
  <c r="Z164" i="18"/>
  <c r="Y164" i="18"/>
  <c r="X164" i="18"/>
  <c r="W164" i="18"/>
  <c r="V164" i="18"/>
  <c r="U164" i="18"/>
  <c r="T164" i="18"/>
  <c r="S164" i="18"/>
  <c r="R164" i="18"/>
  <c r="Q164" i="18"/>
  <c r="P164" i="18"/>
  <c r="O164" i="18"/>
  <c r="N164" i="18"/>
  <c r="M164" i="18"/>
  <c r="L164" i="18"/>
  <c r="K164" i="18"/>
  <c r="J164" i="18"/>
  <c r="I164" i="18"/>
  <c r="H164" i="18"/>
  <c r="G164" i="18"/>
  <c r="F164" i="18"/>
  <c r="E164" i="18"/>
  <c r="D164" i="18"/>
  <c r="C164" i="18"/>
  <c r="BT163" i="18"/>
  <c r="BS163" i="18"/>
  <c r="BR163" i="18"/>
  <c r="BQ163" i="18"/>
  <c r="BP163" i="18"/>
  <c r="BO163" i="18"/>
  <c r="BN163" i="18"/>
  <c r="BM163" i="18"/>
  <c r="BL163" i="18"/>
  <c r="BJ163" i="18"/>
  <c r="BI163" i="18"/>
  <c r="BH163" i="18"/>
  <c r="BG163" i="18"/>
  <c r="BF163" i="18"/>
  <c r="BE163" i="18"/>
  <c r="BD163" i="18"/>
  <c r="BC163" i="18"/>
  <c r="BB163" i="18"/>
  <c r="BA163" i="18"/>
  <c r="AZ163" i="18"/>
  <c r="AY163" i="18"/>
  <c r="AX163" i="18"/>
  <c r="AW163" i="18"/>
  <c r="AV163" i="18"/>
  <c r="AU163" i="18"/>
  <c r="AT163" i="18"/>
  <c r="AS163" i="18"/>
  <c r="AR163" i="18"/>
  <c r="AQ163" i="18"/>
  <c r="AP163" i="18"/>
  <c r="AO163" i="18"/>
  <c r="AN163" i="18"/>
  <c r="AM163" i="18"/>
  <c r="AL163" i="18"/>
  <c r="AK163" i="18"/>
  <c r="AJ163" i="18"/>
  <c r="AI163" i="18"/>
  <c r="AH163" i="18"/>
  <c r="AG163" i="18"/>
  <c r="AF163" i="18"/>
  <c r="AE163" i="18"/>
  <c r="AD163" i="18"/>
  <c r="AC163" i="18"/>
  <c r="AB163" i="18"/>
  <c r="AA163" i="18"/>
  <c r="Z163" i="18"/>
  <c r="Y163" i="18"/>
  <c r="X163" i="18"/>
  <c r="W163" i="18"/>
  <c r="V163" i="18"/>
  <c r="U163" i="18"/>
  <c r="T163" i="18"/>
  <c r="S163" i="18"/>
  <c r="R163" i="18"/>
  <c r="Q163" i="18"/>
  <c r="P163" i="18"/>
  <c r="O163" i="18"/>
  <c r="N163" i="18"/>
  <c r="M163" i="18"/>
  <c r="L163" i="18"/>
  <c r="K163" i="18"/>
  <c r="J163" i="18"/>
  <c r="I163" i="18"/>
  <c r="H163" i="18"/>
  <c r="G163" i="18"/>
  <c r="F163" i="18"/>
  <c r="E163" i="18"/>
  <c r="D163" i="18"/>
  <c r="C163" i="18"/>
  <c r="BT162" i="18"/>
  <c r="BS162" i="18"/>
  <c r="BR162" i="18"/>
  <c r="BQ162" i="18"/>
  <c r="BP162" i="18"/>
  <c r="BO162" i="18"/>
  <c r="BN162" i="18"/>
  <c r="BM162" i="18"/>
  <c r="BL162" i="18"/>
  <c r="BJ162" i="18"/>
  <c r="BI162" i="18"/>
  <c r="BH162" i="18"/>
  <c r="BG162" i="18"/>
  <c r="BF162" i="18"/>
  <c r="BE162" i="18"/>
  <c r="BD162" i="18"/>
  <c r="BC162" i="18"/>
  <c r="BB162" i="18"/>
  <c r="BA162" i="18"/>
  <c r="AZ162" i="18"/>
  <c r="AY162" i="18"/>
  <c r="AX162" i="18"/>
  <c r="AW162" i="18"/>
  <c r="AV162" i="18"/>
  <c r="AU162" i="18"/>
  <c r="AT162" i="18"/>
  <c r="AS162" i="18"/>
  <c r="AR162" i="18"/>
  <c r="AQ162" i="18"/>
  <c r="AP162" i="18"/>
  <c r="AO162" i="18"/>
  <c r="AN162" i="18"/>
  <c r="AM162" i="18"/>
  <c r="AL162" i="18"/>
  <c r="AK162" i="18"/>
  <c r="AJ162" i="18"/>
  <c r="AI162" i="18"/>
  <c r="AH162" i="18"/>
  <c r="AG162" i="18"/>
  <c r="AF162" i="18"/>
  <c r="AE162" i="18"/>
  <c r="AD162" i="18"/>
  <c r="AC162" i="18"/>
  <c r="AB162" i="18"/>
  <c r="AA162" i="18"/>
  <c r="Z162" i="18"/>
  <c r="Y162" i="18"/>
  <c r="X162" i="18"/>
  <c r="W162" i="18"/>
  <c r="V162" i="18"/>
  <c r="U162" i="18"/>
  <c r="T162" i="18"/>
  <c r="S162" i="18"/>
  <c r="R162" i="18"/>
  <c r="Q162" i="18"/>
  <c r="P162" i="18"/>
  <c r="O162" i="18"/>
  <c r="N162" i="18"/>
  <c r="M162" i="18"/>
  <c r="L162" i="18"/>
  <c r="K162" i="18"/>
  <c r="J162" i="18"/>
  <c r="I162" i="18"/>
  <c r="H162" i="18"/>
  <c r="G162" i="18"/>
  <c r="F162" i="18"/>
  <c r="E162" i="18"/>
  <c r="D162" i="18"/>
  <c r="C162" i="18"/>
  <c r="BT161" i="18"/>
  <c r="BS161" i="18"/>
  <c r="BR161" i="18"/>
  <c r="BQ161" i="18"/>
  <c r="BP161" i="18"/>
  <c r="BO161" i="18"/>
  <c r="BN161" i="18"/>
  <c r="BM161" i="18"/>
  <c r="BL161" i="18"/>
  <c r="BJ161" i="18"/>
  <c r="BI161" i="18"/>
  <c r="BH161" i="18"/>
  <c r="BG161" i="18"/>
  <c r="BF161" i="18"/>
  <c r="BE161" i="18"/>
  <c r="BD161" i="18"/>
  <c r="BC161" i="18"/>
  <c r="BB161" i="18"/>
  <c r="BA161" i="18"/>
  <c r="AZ161" i="18"/>
  <c r="AY161" i="18"/>
  <c r="AX161" i="18"/>
  <c r="AW161" i="18"/>
  <c r="AV161" i="18"/>
  <c r="AU161" i="18"/>
  <c r="AT161" i="18"/>
  <c r="AS161" i="18"/>
  <c r="AR161" i="18"/>
  <c r="AQ161" i="18"/>
  <c r="AP161" i="18"/>
  <c r="AO161" i="18"/>
  <c r="AN161" i="18"/>
  <c r="AM161" i="18"/>
  <c r="AL161" i="18"/>
  <c r="AK161" i="18"/>
  <c r="AJ161" i="18"/>
  <c r="AI161" i="18"/>
  <c r="AH161" i="18"/>
  <c r="AG161" i="18"/>
  <c r="AF161" i="18"/>
  <c r="AE161" i="18"/>
  <c r="AD161" i="18"/>
  <c r="AC161" i="18"/>
  <c r="AB161" i="18"/>
  <c r="AA161" i="18"/>
  <c r="Z161" i="18"/>
  <c r="Y161" i="18"/>
  <c r="X161" i="18"/>
  <c r="W161" i="18"/>
  <c r="V161" i="18"/>
  <c r="U161" i="18"/>
  <c r="T161" i="18"/>
  <c r="S161" i="18"/>
  <c r="R161" i="18"/>
  <c r="Q161" i="18"/>
  <c r="P161" i="18"/>
  <c r="O161" i="18"/>
  <c r="N161" i="18"/>
  <c r="M161" i="18"/>
  <c r="L161" i="18"/>
  <c r="K161" i="18"/>
  <c r="J161" i="18"/>
  <c r="I161" i="18"/>
  <c r="H161" i="18"/>
  <c r="G161" i="18"/>
  <c r="F161" i="18"/>
  <c r="E161" i="18"/>
  <c r="D161" i="18"/>
  <c r="C161" i="18"/>
  <c r="BT160" i="18"/>
  <c r="BS160" i="18"/>
  <c r="BR160" i="18"/>
  <c r="BQ160" i="18"/>
  <c r="BP160" i="18"/>
  <c r="BO160" i="18"/>
  <c r="BN160" i="18"/>
  <c r="BM160" i="18"/>
  <c r="BL160" i="18"/>
  <c r="BJ160" i="18"/>
  <c r="BI160" i="18"/>
  <c r="BH160" i="18"/>
  <c r="BG160" i="18"/>
  <c r="BF160" i="18"/>
  <c r="BE160" i="18"/>
  <c r="BD160" i="18"/>
  <c r="BC160" i="18"/>
  <c r="BB160" i="18"/>
  <c r="BA160" i="18"/>
  <c r="AZ160" i="18"/>
  <c r="AY160" i="18"/>
  <c r="AX160" i="18"/>
  <c r="AW160" i="18"/>
  <c r="AV160" i="18"/>
  <c r="AU160" i="18"/>
  <c r="AT160" i="18"/>
  <c r="AS160" i="18"/>
  <c r="AR160" i="18"/>
  <c r="AQ160" i="18"/>
  <c r="AP160" i="18"/>
  <c r="AO160" i="18"/>
  <c r="AN160" i="18"/>
  <c r="AM160" i="18"/>
  <c r="AL160" i="18"/>
  <c r="AK160" i="18"/>
  <c r="AJ160" i="18"/>
  <c r="AI160" i="18"/>
  <c r="AH160" i="18"/>
  <c r="AG160" i="18"/>
  <c r="AF160" i="18"/>
  <c r="AE160" i="18"/>
  <c r="AD160" i="18"/>
  <c r="AC160" i="18"/>
  <c r="AB160" i="18"/>
  <c r="AA160" i="18"/>
  <c r="Z160" i="18"/>
  <c r="Y160" i="18"/>
  <c r="X160" i="18"/>
  <c r="W160" i="18"/>
  <c r="V160" i="18"/>
  <c r="U160" i="18"/>
  <c r="T160" i="18"/>
  <c r="S160" i="18"/>
  <c r="R160" i="18"/>
  <c r="Q160" i="18"/>
  <c r="P160" i="18"/>
  <c r="O160" i="18"/>
  <c r="N160" i="18"/>
  <c r="M160" i="18"/>
  <c r="L160" i="18"/>
  <c r="K160" i="18"/>
  <c r="J160" i="18"/>
  <c r="I160" i="18"/>
  <c r="H160" i="18"/>
  <c r="G160" i="18"/>
  <c r="F160" i="18"/>
  <c r="E160" i="18"/>
  <c r="D160" i="18"/>
  <c r="C160" i="18"/>
  <c r="BT159" i="18"/>
  <c r="BS159" i="18"/>
  <c r="BR159" i="18"/>
  <c r="BQ159" i="18"/>
  <c r="BP159" i="18"/>
  <c r="BO159" i="18"/>
  <c r="BN159" i="18"/>
  <c r="BM159" i="18"/>
  <c r="BL159" i="18"/>
  <c r="BJ159" i="18"/>
  <c r="BI159" i="18"/>
  <c r="BH159" i="18"/>
  <c r="BG159" i="18"/>
  <c r="BF159" i="18"/>
  <c r="BE159" i="18"/>
  <c r="BD159" i="18"/>
  <c r="BC159" i="18"/>
  <c r="BB159" i="18"/>
  <c r="BA159" i="18"/>
  <c r="AZ159" i="18"/>
  <c r="AY159" i="18"/>
  <c r="AX159" i="18"/>
  <c r="AW159" i="18"/>
  <c r="AV159" i="18"/>
  <c r="AU159" i="18"/>
  <c r="AT159" i="18"/>
  <c r="AS159" i="18"/>
  <c r="AR159" i="18"/>
  <c r="AQ159" i="18"/>
  <c r="AP159" i="18"/>
  <c r="AO159" i="18"/>
  <c r="AN159" i="18"/>
  <c r="AM159" i="18"/>
  <c r="AL159" i="18"/>
  <c r="AK159" i="18"/>
  <c r="AJ159" i="18"/>
  <c r="AI159" i="18"/>
  <c r="AH159" i="18"/>
  <c r="AG159" i="18"/>
  <c r="AF159" i="18"/>
  <c r="AE159" i="18"/>
  <c r="AD159" i="18"/>
  <c r="AC159" i="18"/>
  <c r="AB159" i="18"/>
  <c r="AA159" i="18"/>
  <c r="Z159" i="18"/>
  <c r="Y159" i="18"/>
  <c r="X159" i="18"/>
  <c r="W159" i="18"/>
  <c r="V159" i="18"/>
  <c r="U159" i="18"/>
  <c r="T159" i="18"/>
  <c r="S159" i="18"/>
  <c r="R159" i="18"/>
  <c r="Q159" i="18"/>
  <c r="P159" i="18"/>
  <c r="O159" i="18"/>
  <c r="N159" i="18"/>
  <c r="M159" i="18"/>
  <c r="L159" i="18"/>
  <c r="K159" i="18"/>
  <c r="J159" i="18"/>
  <c r="I159" i="18"/>
  <c r="H159" i="18"/>
  <c r="G159" i="18"/>
  <c r="F159" i="18"/>
  <c r="E159" i="18"/>
  <c r="D159" i="18"/>
  <c r="C159" i="18"/>
  <c r="BT158" i="18"/>
  <c r="BS158" i="18"/>
  <c r="BR158" i="18"/>
  <c r="BQ158" i="18"/>
  <c r="BP158" i="18"/>
  <c r="BO158" i="18"/>
  <c r="BN158" i="18"/>
  <c r="BM158" i="18"/>
  <c r="BL158" i="18"/>
  <c r="BJ158" i="18"/>
  <c r="BI158" i="18"/>
  <c r="BH158" i="18"/>
  <c r="BG158" i="18"/>
  <c r="BF158" i="18"/>
  <c r="BE158" i="18"/>
  <c r="BD158" i="18"/>
  <c r="BC158" i="18"/>
  <c r="BB158" i="18"/>
  <c r="BA158" i="18"/>
  <c r="AZ158" i="18"/>
  <c r="AY158" i="18"/>
  <c r="AX158" i="18"/>
  <c r="AW158" i="18"/>
  <c r="AV158" i="18"/>
  <c r="AU158" i="18"/>
  <c r="AT158" i="18"/>
  <c r="AS158" i="18"/>
  <c r="AR158" i="18"/>
  <c r="AQ158" i="18"/>
  <c r="AP158" i="18"/>
  <c r="AO158" i="18"/>
  <c r="AN158" i="18"/>
  <c r="AM158" i="18"/>
  <c r="AL158" i="18"/>
  <c r="AK158" i="18"/>
  <c r="AJ158" i="18"/>
  <c r="AI158" i="18"/>
  <c r="AH158" i="18"/>
  <c r="AG158" i="18"/>
  <c r="AF158" i="18"/>
  <c r="AE158" i="18"/>
  <c r="AD158" i="18"/>
  <c r="AC158" i="18"/>
  <c r="AB158" i="18"/>
  <c r="AA158" i="18"/>
  <c r="Z158" i="18"/>
  <c r="Y158" i="18"/>
  <c r="X158" i="18"/>
  <c r="W158" i="18"/>
  <c r="V158" i="18"/>
  <c r="U158" i="18"/>
  <c r="T158" i="18"/>
  <c r="S158" i="18"/>
  <c r="R158" i="18"/>
  <c r="Q158" i="18"/>
  <c r="P158" i="18"/>
  <c r="O158" i="18"/>
  <c r="N158" i="18"/>
  <c r="M158" i="18"/>
  <c r="L158" i="18"/>
  <c r="K158" i="18"/>
  <c r="J158" i="18"/>
  <c r="I158" i="18"/>
  <c r="H158" i="18"/>
  <c r="G158" i="18"/>
  <c r="F158" i="18"/>
  <c r="E158" i="18"/>
  <c r="D158" i="18"/>
  <c r="C158" i="18"/>
  <c r="BT157" i="18"/>
  <c r="BS157" i="18"/>
  <c r="BR157" i="18"/>
  <c r="BQ157" i="18"/>
  <c r="BP157" i="18"/>
  <c r="BO157" i="18"/>
  <c r="BN157" i="18"/>
  <c r="BM157" i="18"/>
  <c r="BL157" i="18"/>
  <c r="BJ157" i="18"/>
  <c r="BI157" i="18"/>
  <c r="BH157" i="18"/>
  <c r="BG157" i="18"/>
  <c r="BF157" i="18"/>
  <c r="BE157" i="18"/>
  <c r="BD157" i="18"/>
  <c r="BC157" i="18"/>
  <c r="BB157" i="18"/>
  <c r="BA157" i="18"/>
  <c r="AZ157" i="18"/>
  <c r="AY157" i="18"/>
  <c r="AX157" i="18"/>
  <c r="AW157" i="18"/>
  <c r="AV157" i="18"/>
  <c r="AU157" i="18"/>
  <c r="AT157" i="18"/>
  <c r="AS157" i="18"/>
  <c r="AR157" i="18"/>
  <c r="AQ157" i="18"/>
  <c r="AP157" i="18"/>
  <c r="AO157" i="18"/>
  <c r="AN157" i="18"/>
  <c r="AM157" i="18"/>
  <c r="AL157" i="18"/>
  <c r="AK157" i="18"/>
  <c r="AJ157" i="18"/>
  <c r="AI157" i="18"/>
  <c r="AH157" i="18"/>
  <c r="AG157" i="18"/>
  <c r="AF157" i="18"/>
  <c r="AE157" i="18"/>
  <c r="AD157" i="18"/>
  <c r="AC157" i="18"/>
  <c r="AB157" i="18"/>
  <c r="AA157" i="18"/>
  <c r="Z157" i="18"/>
  <c r="Y157" i="18"/>
  <c r="X157" i="18"/>
  <c r="W157" i="18"/>
  <c r="V157" i="18"/>
  <c r="U157" i="18"/>
  <c r="T157" i="18"/>
  <c r="S157" i="18"/>
  <c r="R157" i="18"/>
  <c r="Q157" i="18"/>
  <c r="P157" i="18"/>
  <c r="O157" i="18"/>
  <c r="N157" i="18"/>
  <c r="M157" i="18"/>
  <c r="L157" i="18"/>
  <c r="K157" i="18"/>
  <c r="J157" i="18"/>
  <c r="I157" i="18"/>
  <c r="H157" i="18"/>
  <c r="G157" i="18"/>
  <c r="F157" i="18"/>
  <c r="E157" i="18"/>
  <c r="D157" i="18"/>
  <c r="C157" i="18"/>
  <c r="BT156" i="18"/>
  <c r="BS156" i="18"/>
  <c r="BR156" i="18"/>
  <c r="BQ156" i="18"/>
  <c r="BP156" i="18"/>
  <c r="BO156" i="18"/>
  <c r="BN156" i="18"/>
  <c r="BM156" i="18"/>
  <c r="BL156" i="18"/>
  <c r="BJ156" i="18"/>
  <c r="BI156" i="18"/>
  <c r="BH156" i="18"/>
  <c r="BG156" i="18"/>
  <c r="BF156" i="18"/>
  <c r="BE156" i="18"/>
  <c r="BD156" i="18"/>
  <c r="BC156" i="18"/>
  <c r="BB156" i="18"/>
  <c r="BA156" i="18"/>
  <c r="AZ156" i="18"/>
  <c r="AY156" i="18"/>
  <c r="AX156" i="18"/>
  <c r="AW156" i="18"/>
  <c r="AV156" i="18"/>
  <c r="AU156" i="18"/>
  <c r="AT156" i="18"/>
  <c r="AS156" i="18"/>
  <c r="AR156" i="18"/>
  <c r="AQ156" i="18"/>
  <c r="AP156" i="18"/>
  <c r="AO156" i="18"/>
  <c r="AN156" i="18"/>
  <c r="AM156" i="18"/>
  <c r="AL156" i="18"/>
  <c r="AK156" i="18"/>
  <c r="AJ156" i="18"/>
  <c r="AI156" i="18"/>
  <c r="AH156" i="18"/>
  <c r="AG156" i="18"/>
  <c r="AF156" i="18"/>
  <c r="AE156" i="18"/>
  <c r="AD156" i="18"/>
  <c r="AC156" i="18"/>
  <c r="AB156" i="18"/>
  <c r="AA156" i="18"/>
  <c r="Z156" i="18"/>
  <c r="Y156" i="18"/>
  <c r="X156" i="18"/>
  <c r="W156" i="18"/>
  <c r="V156" i="18"/>
  <c r="U156" i="18"/>
  <c r="T156" i="18"/>
  <c r="S156" i="18"/>
  <c r="R156" i="18"/>
  <c r="Q156" i="18"/>
  <c r="P156" i="18"/>
  <c r="O156" i="18"/>
  <c r="N156" i="18"/>
  <c r="M156" i="18"/>
  <c r="L156" i="18"/>
  <c r="K156" i="18"/>
  <c r="J156" i="18"/>
  <c r="I156" i="18"/>
  <c r="H156" i="18"/>
  <c r="G156" i="18"/>
  <c r="F156" i="18"/>
  <c r="E156" i="18"/>
  <c r="D156" i="18"/>
  <c r="C156" i="18"/>
  <c r="BT155" i="18"/>
  <c r="BS155" i="18"/>
  <c r="BR155" i="18"/>
  <c r="BQ155" i="18"/>
  <c r="BP155" i="18"/>
  <c r="BO155" i="18"/>
  <c r="BN155" i="18"/>
  <c r="BM155" i="18"/>
  <c r="BL155" i="18"/>
  <c r="BJ155" i="18"/>
  <c r="BI155" i="18"/>
  <c r="BH155" i="18"/>
  <c r="BG155" i="18"/>
  <c r="BF155" i="18"/>
  <c r="BE155" i="18"/>
  <c r="BD155" i="18"/>
  <c r="BC155" i="18"/>
  <c r="BB155" i="18"/>
  <c r="BA155" i="18"/>
  <c r="AZ155" i="18"/>
  <c r="AY155" i="18"/>
  <c r="AX155" i="18"/>
  <c r="AW155" i="18"/>
  <c r="AV155" i="18"/>
  <c r="AU155" i="18"/>
  <c r="AT155" i="18"/>
  <c r="AS155" i="18"/>
  <c r="AR155" i="18"/>
  <c r="AQ155" i="18"/>
  <c r="AP155" i="18"/>
  <c r="AO155" i="18"/>
  <c r="AN155" i="18"/>
  <c r="AM155" i="18"/>
  <c r="AL155" i="18"/>
  <c r="AK155" i="18"/>
  <c r="AJ155" i="18"/>
  <c r="AI155" i="18"/>
  <c r="AH155" i="18"/>
  <c r="AG155" i="18"/>
  <c r="AF155" i="18"/>
  <c r="AE155" i="18"/>
  <c r="AD155" i="18"/>
  <c r="AC155" i="18"/>
  <c r="AB155" i="18"/>
  <c r="AA155" i="18"/>
  <c r="Z155" i="18"/>
  <c r="Y155" i="18"/>
  <c r="X155" i="18"/>
  <c r="W155" i="18"/>
  <c r="V155" i="18"/>
  <c r="U155" i="18"/>
  <c r="T155" i="18"/>
  <c r="S155" i="18"/>
  <c r="R155" i="18"/>
  <c r="Q155" i="18"/>
  <c r="P155" i="18"/>
  <c r="O155" i="18"/>
  <c r="N155" i="18"/>
  <c r="M155" i="18"/>
  <c r="L155" i="18"/>
  <c r="K155" i="18"/>
  <c r="J155" i="18"/>
  <c r="I155" i="18"/>
  <c r="H155" i="18"/>
  <c r="G155" i="18"/>
  <c r="F155" i="18"/>
  <c r="E155" i="18"/>
  <c r="D155" i="18"/>
  <c r="C155" i="18"/>
  <c r="BT154" i="18"/>
  <c r="BS154" i="18"/>
  <c r="BR154" i="18"/>
  <c r="BQ154" i="18"/>
  <c r="BP154" i="18"/>
  <c r="BO154" i="18"/>
  <c r="BN154" i="18"/>
  <c r="BM154" i="18"/>
  <c r="BL154" i="18"/>
  <c r="BJ154" i="18"/>
  <c r="BI154" i="18"/>
  <c r="BH154" i="18"/>
  <c r="BG154" i="18"/>
  <c r="BF154" i="18"/>
  <c r="BE154" i="18"/>
  <c r="BD154" i="18"/>
  <c r="BC154" i="18"/>
  <c r="BB154" i="18"/>
  <c r="BA154" i="18"/>
  <c r="AZ154" i="18"/>
  <c r="AY154" i="18"/>
  <c r="AX154" i="18"/>
  <c r="AW154" i="18"/>
  <c r="AV154" i="18"/>
  <c r="AU154" i="18"/>
  <c r="AT154" i="18"/>
  <c r="AS154" i="18"/>
  <c r="AR154" i="18"/>
  <c r="AQ154" i="18"/>
  <c r="AP154" i="18"/>
  <c r="AO154" i="18"/>
  <c r="AN154" i="18"/>
  <c r="AM154" i="18"/>
  <c r="AL154" i="18"/>
  <c r="AK154" i="18"/>
  <c r="AJ154" i="18"/>
  <c r="AI154" i="18"/>
  <c r="AH154" i="18"/>
  <c r="AG154" i="18"/>
  <c r="AF154" i="18"/>
  <c r="AE154" i="18"/>
  <c r="AD154" i="18"/>
  <c r="AC154" i="18"/>
  <c r="AB154" i="18"/>
  <c r="AA154" i="18"/>
  <c r="Z154" i="18"/>
  <c r="Y154" i="18"/>
  <c r="X154" i="18"/>
  <c r="W154" i="18"/>
  <c r="V154" i="18"/>
  <c r="U154" i="18"/>
  <c r="T154" i="18"/>
  <c r="S154" i="18"/>
  <c r="R154" i="18"/>
  <c r="Q154" i="18"/>
  <c r="P154" i="18"/>
  <c r="O154" i="18"/>
  <c r="N154" i="18"/>
  <c r="M154" i="18"/>
  <c r="L154" i="18"/>
  <c r="K154" i="18"/>
  <c r="J154" i="18"/>
  <c r="I154" i="18"/>
  <c r="H154" i="18"/>
  <c r="G154" i="18"/>
  <c r="F154" i="18"/>
  <c r="E154" i="18"/>
  <c r="D154" i="18"/>
  <c r="C154" i="18"/>
  <c r="BT153" i="18"/>
  <c r="BS153" i="18"/>
  <c r="BR153" i="18"/>
  <c r="BQ153" i="18"/>
  <c r="BP153" i="18"/>
  <c r="BO153" i="18"/>
  <c r="BN153" i="18"/>
  <c r="BM153" i="18"/>
  <c r="BL153" i="18"/>
  <c r="BJ153" i="18"/>
  <c r="BI153" i="18"/>
  <c r="BH153" i="18"/>
  <c r="BG153" i="18"/>
  <c r="BF153" i="18"/>
  <c r="BE153" i="18"/>
  <c r="BD153" i="18"/>
  <c r="BC153" i="18"/>
  <c r="BB153" i="18"/>
  <c r="BA153" i="18"/>
  <c r="AZ153" i="18"/>
  <c r="AY153" i="18"/>
  <c r="AX153" i="18"/>
  <c r="AW153" i="18"/>
  <c r="AV153" i="18"/>
  <c r="AU153" i="18"/>
  <c r="AT153" i="18"/>
  <c r="AS153" i="18"/>
  <c r="AR153" i="18"/>
  <c r="AQ153" i="18"/>
  <c r="AP153" i="18"/>
  <c r="AO153" i="18"/>
  <c r="AN153" i="18"/>
  <c r="AM153" i="18"/>
  <c r="AL153" i="18"/>
  <c r="AK153" i="18"/>
  <c r="AJ153" i="18"/>
  <c r="AI153" i="18"/>
  <c r="AH153" i="18"/>
  <c r="AG153" i="18"/>
  <c r="AF153" i="18"/>
  <c r="AE153" i="18"/>
  <c r="AD153" i="18"/>
  <c r="AC153" i="18"/>
  <c r="AB153" i="18"/>
  <c r="AA153" i="18"/>
  <c r="Z153" i="18"/>
  <c r="Y153" i="18"/>
  <c r="X153" i="18"/>
  <c r="W153" i="18"/>
  <c r="V153" i="18"/>
  <c r="U153" i="18"/>
  <c r="T153" i="18"/>
  <c r="S153" i="18"/>
  <c r="R153" i="18"/>
  <c r="Q153" i="18"/>
  <c r="P153" i="18"/>
  <c r="O153" i="18"/>
  <c r="N153" i="18"/>
  <c r="M153" i="18"/>
  <c r="L153" i="18"/>
  <c r="K153" i="18"/>
  <c r="J153" i="18"/>
  <c r="I153" i="18"/>
  <c r="H153" i="18"/>
  <c r="G153" i="18"/>
  <c r="F153" i="18"/>
  <c r="E153" i="18"/>
  <c r="D153" i="18"/>
  <c r="C153" i="18"/>
  <c r="BT152" i="18"/>
  <c r="BS152" i="18"/>
  <c r="BR152" i="18"/>
  <c r="BQ152" i="18"/>
  <c r="BP152" i="18"/>
  <c r="BO152" i="18"/>
  <c r="BN152" i="18"/>
  <c r="BM152" i="18"/>
  <c r="BL152" i="18"/>
  <c r="BJ152" i="18"/>
  <c r="BI152" i="18"/>
  <c r="BH152" i="18"/>
  <c r="BG152" i="18"/>
  <c r="BF152" i="18"/>
  <c r="BE152" i="18"/>
  <c r="BD152" i="18"/>
  <c r="BC152" i="18"/>
  <c r="BB152" i="18"/>
  <c r="BA152" i="18"/>
  <c r="AZ152" i="18"/>
  <c r="AY152" i="18"/>
  <c r="AX152" i="18"/>
  <c r="AW152" i="18"/>
  <c r="AV152" i="18"/>
  <c r="AU152" i="18"/>
  <c r="AT152" i="18"/>
  <c r="AS152" i="18"/>
  <c r="AR152" i="18"/>
  <c r="AQ152" i="18"/>
  <c r="AP152" i="18"/>
  <c r="AO152" i="18"/>
  <c r="AN152" i="18"/>
  <c r="AM152" i="18"/>
  <c r="AL152" i="18"/>
  <c r="AK152" i="18"/>
  <c r="AJ152" i="18"/>
  <c r="AI152" i="18"/>
  <c r="AH152" i="18"/>
  <c r="AG152" i="18"/>
  <c r="AF152" i="18"/>
  <c r="AE152" i="18"/>
  <c r="AD152" i="18"/>
  <c r="AC152" i="18"/>
  <c r="AB152" i="18"/>
  <c r="AA152" i="18"/>
  <c r="Z152" i="18"/>
  <c r="Y152" i="18"/>
  <c r="X152" i="18"/>
  <c r="W152" i="18"/>
  <c r="V152" i="18"/>
  <c r="U152" i="18"/>
  <c r="T152" i="18"/>
  <c r="S152" i="18"/>
  <c r="R152" i="18"/>
  <c r="Q152" i="18"/>
  <c r="P152" i="18"/>
  <c r="O152" i="18"/>
  <c r="N152" i="18"/>
  <c r="M152" i="18"/>
  <c r="L152" i="18"/>
  <c r="K152" i="18"/>
  <c r="J152" i="18"/>
  <c r="I152" i="18"/>
  <c r="H152" i="18"/>
  <c r="G152" i="18"/>
  <c r="F152" i="18"/>
  <c r="E152" i="18"/>
  <c r="D152" i="18"/>
  <c r="C152" i="18"/>
  <c r="BT151" i="18"/>
  <c r="BS151" i="18"/>
  <c r="BR151" i="18"/>
  <c r="BQ151" i="18"/>
  <c r="BP151" i="18"/>
  <c r="BO151" i="18"/>
  <c r="BN151" i="18"/>
  <c r="BM151" i="18"/>
  <c r="BL151" i="18"/>
  <c r="BJ151" i="18"/>
  <c r="BI151" i="18"/>
  <c r="BH151" i="18"/>
  <c r="BG151" i="18"/>
  <c r="BF151" i="18"/>
  <c r="BE151" i="18"/>
  <c r="BD151" i="18"/>
  <c r="BC151" i="18"/>
  <c r="BB151" i="18"/>
  <c r="BA151" i="18"/>
  <c r="AZ151" i="18"/>
  <c r="AY151" i="18"/>
  <c r="AX151" i="18"/>
  <c r="AW151" i="18"/>
  <c r="AV151" i="18"/>
  <c r="AU151" i="18"/>
  <c r="AT151" i="18"/>
  <c r="AS151" i="18"/>
  <c r="AR151" i="18"/>
  <c r="AQ151" i="18"/>
  <c r="AP151" i="18"/>
  <c r="AO151" i="18"/>
  <c r="AN151" i="18"/>
  <c r="AM151" i="18"/>
  <c r="AL151" i="18"/>
  <c r="AK151" i="18"/>
  <c r="AJ151" i="18"/>
  <c r="AI151" i="18"/>
  <c r="AH151" i="18"/>
  <c r="AG151" i="18"/>
  <c r="AF151" i="18"/>
  <c r="AE151" i="18"/>
  <c r="AD151" i="18"/>
  <c r="AC151" i="18"/>
  <c r="AB151" i="18"/>
  <c r="AA151" i="18"/>
  <c r="Z151" i="18"/>
  <c r="Y151" i="18"/>
  <c r="X151" i="18"/>
  <c r="W151" i="18"/>
  <c r="V151" i="18"/>
  <c r="U151" i="18"/>
  <c r="T151" i="18"/>
  <c r="S151" i="18"/>
  <c r="R151" i="18"/>
  <c r="Q151" i="18"/>
  <c r="P151" i="18"/>
  <c r="O151" i="18"/>
  <c r="N151" i="18"/>
  <c r="M151" i="18"/>
  <c r="L151" i="18"/>
  <c r="K151" i="18"/>
  <c r="J151" i="18"/>
  <c r="I151" i="18"/>
  <c r="H151" i="18"/>
  <c r="G151" i="18"/>
  <c r="F151" i="18"/>
  <c r="E151" i="18"/>
  <c r="D151" i="18"/>
  <c r="C151" i="18"/>
  <c r="BT150" i="18"/>
  <c r="BS150" i="18"/>
  <c r="BR150" i="18"/>
  <c r="BQ150" i="18"/>
  <c r="BP150" i="18"/>
  <c r="BO150" i="18"/>
  <c r="BN150" i="18"/>
  <c r="BM150" i="18"/>
  <c r="BL150" i="18"/>
  <c r="BJ150" i="18"/>
  <c r="BI150" i="18"/>
  <c r="BH150" i="18"/>
  <c r="BG150" i="18"/>
  <c r="BF150" i="18"/>
  <c r="BE150" i="18"/>
  <c r="BD150" i="18"/>
  <c r="BC150"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AD150" i="18"/>
  <c r="AC150" i="18"/>
  <c r="AB150" i="18"/>
  <c r="AA150" i="18"/>
  <c r="Z150" i="18"/>
  <c r="Y150" i="18"/>
  <c r="X150" i="18"/>
  <c r="W150" i="18"/>
  <c r="V150" i="18"/>
  <c r="U150" i="18"/>
  <c r="T150" i="18"/>
  <c r="S150" i="18"/>
  <c r="R150" i="18"/>
  <c r="Q150" i="18"/>
  <c r="P150" i="18"/>
  <c r="O150" i="18"/>
  <c r="N150" i="18"/>
  <c r="M150" i="18"/>
  <c r="L150" i="18"/>
  <c r="K150" i="18"/>
  <c r="J150" i="18"/>
  <c r="I150" i="18"/>
  <c r="H150" i="18"/>
  <c r="G150" i="18"/>
  <c r="F150" i="18"/>
  <c r="E150" i="18"/>
  <c r="D150" i="18"/>
  <c r="C150" i="18"/>
  <c r="BT149" i="18"/>
  <c r="BS149" i="18"/>
  <c r="BR149" i="18"/>
  <c r="BQ149" i="18"/>
  <c r="BP149" i="18"/>
  <c r="BO149" i="18"/>
  <c r="BN149" i="18"/>
  <c r="BM149" i="18"/>
  <c r="BL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K149" i="18"/>
  <c r="J149" i="18"/>
  <c r="I149" i="18"/>
  <c r="H149" i="18"/>
  <c r="G149" i="18"/>
  <c r="F149" i="18"/>
  <c r="E149" i="18"/>
  <c r="D149" i="18"/>
  <c r="C149" i="18"/>
  <c r="BT148" i="18"/>
  <c r="BS148" i="18"/>
  <c r="BR148" i="18"/>
  <c r="BQ148" i="18"/>
  <c r="BP148" i="18"/>
  <c r="BO148" i="18"/>
  <c r="BN148" i="18"/>
  <c r="BM148" i="18"/>
  <c r="BL148" i="18"/>
  <c r="BJ148" i="18"/>
  <c r="BI148" i="18"/>
  <c r="BH148" i="18"/>
  <c r="BG148" i="18"/>
  <c r="BF148" i="18"/>
  <c r="BE148" i="18"/>
  <c r="BD148" i="18"/>
  <c r="BC148" i="18"/>
  <c r="BB148" i="18"/>
  <c r="BA148" i="18"/>
  <c r="AZ148" i="18"/>
  <c r="AY148" i="18"/>
  <c r="AX148" i="18"/>
  <c r="AW148" i="18"/>
  <c r="AV148" i="18"/>
  <c r="AU148" i="18"/>
  <c r="AT148" i="18"/>
  <c r="AS148" i="18"/>
  <c r="AR148" i="18"/>
  <c r="AQ148" i="18"/>
  <c r="AP148" i="18"/>
  <c r="AO148" i="18"/>
  <c r="AN148" i="18"/>
  <c r="AM148" i="18"/>
  <c r="AL148" i="18"/>
  <c r="AK148" i="18"/>
  <c r="AJ148" i="18"/>
  <c r="AI148" i="18"/>
  <c r="AH148" i="18"/>
  <c r="AG148" i="18"/>
  <c r="AF148" i="18"/>
  <c r="AE148" i="18"/>
  <c r="AD148" i="18"/>
  <c r="AC148" i="18"/>
  <c r="AB148" i="18"/>
  <c r="AA148" i="18"/>
  <c r="Z148" i="18"/>
  <c r="Y148" i="18"/>
  <c r="X148" i="18"/>
  <c r="W148" i="18"/>
  <c r="V148" i="18"/>
  <c r="U148" i="18"/>
  <c r="T148" i="18"/>
  <c r="S148" i="18"/>
  <c r="R148" i="18"/>
  <c r="Q148" i="18"/>
  <c r="P148" i="18"/>
  <c r="O148" i="18"/>
  <c r="N148" i="18"/>
  <c r="M148" i="18"/>
  <c r="L148" i="18"/>
  <c r="K148" i="18"/>
  <c r="J148" i="18"/>
  <c r="I148" i="18"/>
  <c r="H148" i="18"/>
  <c r="G148" i="18"/>
  <c r="F148" i="18"/>
  <c r="E148" i="18"/>
  <c r="D148" i="18"/>
  <c r="C148" i="18"/>
  <c r="BT147" i="18"/>
  <c r="BS147" i="18"/>
  <c r="BR147" i="18"/>
  <c r="BQ147" i="18"/>
  <c r="BP147" i="18"/>
  <c r="BO147" i="18"/>
  <c r="BN147" i="18"/>
  <c r="BM147" i="18"/>
  <c r="BL147" i="18"/>
  <c r="BJ147" i="18"/>
  <c r="BI147" i="18"/>
  <c r="BH147" i="18"/>
  <c r="BG147" i="18"/>
  <c r="BF147" i="18"/>
  <c r="BE147" i="18"/>
  <c r="BD147" i="18"/>
  <c r="BC147" i="18"/>
  <c r="BB147" i="18"/>
  <c r="BA147" i="18"/>
  <c r="AZ147" i="18"/>
  <c r="AY147" i="18"/>
  <c r="AX147" i="18"/>
  <c r="AW147" i="18"/>
  <c r="AV147" i="18"/>
  <c r="AU147" i="18"/>
  <c r="AT147" i="18"/>
  <c r="AS147" i="18"/>
  <c r="AR147" i="18"/>
  <c r="AQ147" i="18"/>
  <c r="AP147" i="18"/>
  <c r="AO147" i="18"/>
  <c r="AN147" i="18"/>
  <c r="AM147" i="18"/>
  <c r="AL147" i="18"/>
  <c r="AK147" i="18"/>
  <c r="AJ147" i="18"/>
  <c r="AI147" i="18"/>
  <c r="AH147" i="18"/>
  <c r="AG147" i="18"/>
  <c r="AF147" i="18"/>
  <c r="AE147" i="18"/>
  <c r="AD147" i="18"/>
  <c r="AC147" i="18"/>
  <c r="AB147" i="18"/>
  <c r="AA147" i="18"/>
  <c r="Z147" i="18"/>
  <c r="Y147" i="18"/>
  <c r="X147" i="18"/>
  <c r="W147" i="18"/>
  <c r="V147" i="18"/>
  <c r="U147" i="18"/>
  <c r="T147" i="18"/>
  <c r="S147" i="18"/>
  <c r="R147" i="18"/>
  <c r="Q147" i="18"/>
  <c r="P147" i="18"/>
  <c r="O147" i="18"/>
  <c r="N147" i="18"/>
  <c r="M147" i="18"/>
  <c r="L147" i="18"/>
  <c r="K147" i="18"/>
  <c r="J147" i="18"/>
  <c r="I147" i="18"/>
  <c r="H147" i="18"/>
  <c r="G147" i="18"/>
  <c r="F147" i="18"/>
  <c r="E147" i="18"/>
  <c r="D147" i="18"/>
  <c r="C147" i="18"/>
  <c r="BT146" i="18"/>
  <c r="BS146" i="18"/>
  <c r="BR146" i="18"/>
  <c r="BQ146" i="18"/>
  <c r="BP146" i="18"/>
  <c r="BO146" i="18"/>
  <c r="BN146" i="18"/>
  <c r="BM146" i="18"/>
  <c r="BL146" i="18"/>
  <c r="BJ146" i="18"/>
  <c r="BI146" i="18"/>
  <c r="BH146" i="18"/>
  <c r="BG146" i="18"/>
  <c r="BF146" i="18"/>
  <c r="BE146" i="18"/>
  <c r="BD146" i="18"/>
  <c r="BC146" i="18"/>
  <c r="BB146" i="18"/>
  <c r="BA146" i="18"/>
  <c r="AZ146" i="18"/>
  <c r="AY146" i="18"/>
  <c r="AX146" i="18"/>
  <c r="AW146" i="18"/>
  <c r="AV146" i="18"/>
  <c r="AU146" i="18"/>
  <c r="AT146" i="18"/>
  <c r="AS146" i="18"/>
  <c r="AR146" i="18"/>
  <c r="AQ146" i="18"/>
  <c r="AP146" i="18"/>
  <c r="AO146" i="18"/>
  <c r="AN146" i="18"/>
  <c r="AM146" i="18"/>
  <c r="AL146" i="18"/>
  <c r="AK146" i="18"/>
  <c r="AJ146" i="18"/>
  <c r="AI146" i="18"/>
  <c r="AH146" i="18"/>
  <c r="AG146" i="18"/>
  <c r="AF146" i="18"/>
  <c r="AE146" i="18"/>
  <c r="AD146" i="18"/>
  <c r="AC146" i="18"/>
  <c r="AB146" i="18"/>
  <c r="AA146" i="18"/>
  <c r="Z146" i="18"/>
  <c r="Y146" i="18"/>
  <c r="X146" i="18"/>
  <c r="W146" i="18"/>
  <c r="V146" i="18"/>
  <c r="U146" i="18"/>
  <c r="T146" i="18"/>
  <c r="S146" i="18"/>
  <c r="R146" i="18"/>
  <c r="Q146" i="18"/>
  <c r="P146" i="18"/>
  <c r="O146" i="18"/>
  <c r="N146" i="18"/>
  <c r="M146" i="18"/>
  <c r="L146" i="18"/>
  <c r="K146" i="18"/>
  <c r="J146" i="18"/>
  <c r="I146" i="18"/>
  <c r="H146" i="18"/>
  <c r="G146" i="18"/>
  <c r="F146" i="18"/>
  <c r="E146" i="18"/>
  <c r="D146" i="18"/>
  <c r="C146" i="18"/>
  <c r="BT145" i="18"/>
  <c r="BS145" i="18"/>
  <c r="BR145" i="18"/>
  <c r="BQ145" i="18"/>
  <c r="BP145" i="18"/>
  <c r="BO145" i="18"/>
  <c r="BN145" i="18"/>
  <c r="BM145" i="18"/>
  <c r="BL145" i="18"/>
  <c r="BJ145" i="18"/>
  <c r="BI145" i="18"/>
  <c r="BH145" i="18"/>
  <c r="BG145" i="18"/>
  <c r="BF145" i="18"/>
  <c r="BE145" i="18"/>
  <c r="BD145" i="18"/>
  <c r="BC145" i="18"/>
  <c r="BB145" i="18"/>
  <c r="BA145" i="18"/>
  <c r="AZ145" i="18"/>
  <c r="AY145" i="18"/>
  <c r="AX145" i="18"/>
  <c r="AW145" i="18"/>
  <c r="AV145" i="18"/>
  <c r="AU145" i="18"/>
  <c r="AT145" i="18"/>
  <c r="AS145" i="18"/>
  <c r="AR145" i="18"/>
  <c r="AQ145" i="18"/>
  <c r="AP145" i="18"/>
  <c r="AO145" i="18"/>
  <c r="AN145" i="18"/>
  <c r="AM145" i="18"/>
  <c r="AL145" i="18"/>
  <c r="AK145" i="18"/>
  <c r="AJ145" i="18"/>
  <c r="AI145" i="18"/>
  <c r="AH145" i="18"/>
  <c r="AG145" i="18"/>
  <c r="AF145" i="18"/>
  <c r="AE145" i="18"/>
  <c r="AD145" i="18"/>
  <c r="AC145" i="18"/>
  <c r="AB145" i="18"/>
  <c r="AA145" i="18"/>
  <c r="Z145" i="18"/>
  <c r="Y145" i="18"/>
  <c r="X145" i="18"/>
  <c r="W145" i="18"/>
  <c r="V145" i="18"/>
  <c r="U145" i="18"/>
  <c r="T145" i="18"/>
  <c r="S145" i="18"/>
  <c r="R145" i="18"/>
  <c r="Q145" i="18"/>
  <c r="P145" i="18"/>
  <c r="O145" i="18"/>
  <c r="N145" i="18"/>
  <c r="M145" i="18"/>
  <c r="L145" i="18"/>
  <c r="K145" i="18"/>
  <c r="J145" i="18"/>
  <c r="I145" i="18"/>
  <c r="H145" i="18"/>
  <c r="G145" i="18"/>
  <c r="F145" i="18"/>
  <c r="E145" i="18"/>
  <c r="D145" i="18"/>
  <c r="C145" i="18"/>
  <c r="BT144" i="18"/>
  <c r="BS144" i="18"/>
  <c r="BR144" i="18"/>
  <c r="BQ144" i="18"/>
  <c r="BP144" i="18"/>
  <c r="BO144" i="18"/>
  <c r="BN144" i="18"/>
  <c r="BM144" i="18"/>
  <c r="BL144" i="18"/>
  <c r="BJ144" i="18"/>
  <c r="BI144" i="18"/>
  <c r="BH144" i="18"/>
  <c r="BG144" i="18"/>
  <c r="BF144" i="18"/>
  <c r="BE144" i="18"/>
  <c r="BD144" i="18"/>
  <c r="BC144" i="18"/>
  <c r="BB144" i="18"/>
  <c r="BA144" i="18"/>
  <c r="AZ144" i="18"/>
  <c r="AY144" i="18"/>
  <c r="AX144" i="18"/>
  <c r="AW144" i="18"/>
  <c r="AV144" i="18"/>
  <c r="AU144" i="18"/>
  <c r="AT144" i="18"/>
  <c r="AS144" i="18"/>
  <c r="AR144" i="18"/>
  <c r="AQ144" i="18"/>
  <c r="AP144" i="18"/>
  <c r="AO144" i="18"/>
  <c r="AN144" i="18"/>
  <c r="AM144" i="18"/>
  <c r="AL144" i="18"/>
  <c r="AK144" i="18"/>
  <c r="AJ144" i="18"/>
  <c r="AI144" i="18"/>
  <c r="AH144" i="18"/>
  <c r="AG144" i="18"/>
  <c r="AF144" i="18"/>
  <c r="AE144" i="18"/>
  <c r="AD144" i="18"/>
  <c r="AC144" i="18"/>
  <c r="AB144" i="18"/>
  <c r="AA144" i="18"/>
  <c r="Z144" i="18"/>
  <c r="Y144" i="18"/>
  <c r="X144" i="18"/>
  <c r="W144" i="18"/>
  <c r="V144" i="18"/>
  <c r="U144" i="18"/>
  <c r="T144" i="18"/>
  <c r="S144" i="18"/>
  <c r="R144" i="18"/>
  <c r="Q144" i="18"/>
  <c r="P144" i="18"/>
  <c r="O144" i="18"/>
  <c r="N144" i="18"/>
  <c r="M144" i="18"/>
  <c r="L144" i="18"/>
  <c r="K144" i="18"/>
  <c r="J144" i="18"/>
  <c r="I144" i="18"/>
  <c r="H144" i="18"/>
  <c r="G144" i="18"/>
  <c r="F144" i="18"/>
  <c r="E144" i="18"/>
  <c r="D144" i="18"/>
  <c r="C144" i="18"/>
  <c r="BT143" i="18"/>
  <c r="BS143" i="18"/>
  <c r="BR143" i="18"/>
  <c r="BQ143" i="18"/>
  <c r="BP143" i="18"/>
  <c r="BO143" i="18"/>
  <c r="BN143" i="18"/>
  <c r="BM143" i="18"/>
  <c r="BL143" i="18"/>
  <c r="BJ143" i="18"/>
  <c r="BI143" i="18"/>
  <c r="BH143" i="18"/>
  <c r="BG143"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AJ143" i="18"/>
  <c r="AI143" i="18"/>
  <c r="AH143" i="18"/>
  <c r="AG143" i="18"/>
  <c r="AF143" i="18"/>
  <c r="AE143" i="18"/>
  <c r="AD143" i="18"/>
  <c r="AC143" i="18"/>
  <c r="AB143" i="18"/>
  <c r="AA143" i="18"/>
  <c r="Z143" i="18"/>
  <c r="Y143" i="18"/>
  <c r="X143" i="18"/>
  <c r="W143" i="18"/>
  <c r="V143" i="18"/>
  <c r="U143" i="18"/>
  <c r="T143" i="18"/>
  <c r="S143" i="18"/>
  <c r="R143" i="18"/>
  <c r="Q143" i="18"/>
  <c r="P143" i="18"/>
  <c r="O143" i="18"/>
  <c r="N143" i="18"/>
  <c r="M143" i="18"/>
  <c r="L143" i="18"/>
  <c r="K143" i="18"/>
  <c r="J143" i="18"/>
  <c r="I143" i="18"/>
  <c r="H143" i="18"/>
  <c r="G143" i="18"/>
  <c r="F143" i="18"/>
  <c r="E143" i="18"/>
  <c r="D143" i="18"/>
  <c r="C143" i="18"/>
  <c r="BT142" i="18"/>
  <c r="BS142" i="18"/>
  <c r="BR142" i="18"/>
  <c r="BQ142" i="18"/>
  <c r="BP142" i="18"/>
  <c r="BO142" i="18"/>
  <c r="BN142" i="18"/>
  <c r="BM142" i="18"/>
  <c r="BL142" i="18"/>
  <c r="BJ142" i="18"/>
  <c r="BI142" i="18"/>
  <c r="BH142" i="18"/>
  <c r="BG142"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K142" i="18"/>
  <c r="J142" i="18"/>
  <c r="I142" i="18"/>
  <c r="H142" i="18"/>
  <c r="G142" i="18"/>
  <c r="F142" i="18"/>
  <c r="E142" i="18"/>
  <c r="D142" i="18"/>
  <c r="C142" i="18"/>
  <c r="BT141" i="18"/>
  <c r="BS141" i="18"/>
  <c r="BR141" i="18"/>
  <c r="BQ141" i="18"/>
  <c r="BP141" i="18"/>
  <c r="BO141" i="18"/>
  <c r="BN141" i="18"/>
  <c r="BM141" i="18"/>
  <c r="BL141" i="18"/>
  <c r="BJ141" i="18"/>
  <c r="BI141" i="18"/>
  <c r="BH141"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D141" i="18"/>
  <c r="C141" i="18"/>
  <c r="BT140" i="18"/>
  <c r="BS140" i="18"/>
  <c r="BR140" i="18"/>
  <c r="BQ140" i="18"/>
  <c r="BP140" i="18"/>
  <c r="BO140" i="18"/>
  <c r="BN140" i="18"/>
  <c r="BM140" i="18"/>
  <c r="BL140" i="18"/>
  <c r="BJ140" i="18"/>
  <c r="BI140" i="18"/>
  <c r="BH140" i="18"/>
  <c r="BG140" i="18"/>
  <c r="BF140" i="18"/>
  <c r="BE140" i="18"/>
  <c r="BD140" i="18"/>
  <c r="BC140" i="18"/>
  <c r="BB140" i="18"/>
  <c r="BA140" i="18"/>
  <c r="AZ140" i="18"/>
  <c r="AY140" i="18"/>
  <c r="AX140" i="18"/>
  <c r="AW140" i="18"/>
  <c r="AV140" i="18"/>
  <c r="AU140" i="18"/>
  <c r="AT140" i="18"/>
  <c r="AS140" i="18"/>
  <c r="AR140" i="18"/>
  <c r="AQ140" i="18"/>
  <c r="AP140" i="18"/>
  <c r="AO140" i="18"/>
  <c r="AN140" i="18"/>
  <c r="AM140" i="18"/>
  <c r="AL140" i="18"/>
  <c r="AK140" i="18"/>
  <c r="AJ140" i="18"/>
  <c r="AI140" i="18"/>
  <c r="AH140" i="18"/>
  <c r="AG140" i="18"/>
  <c r="AF140" i="18"/>
  <c r="AE140" i="18"/>
  <c r="AD140" i="18"/>
  <c r="AC140" i="18"/>
  <c r="AB140" i="18"/>
  <c r="AA140" i="18"/>
  <c r="Z140" i="18"/>
  <c r="Y140" i="18"/>
  <c r="X140" i="18"/>
  <c r="W140" i="18"/>
  <c r="V140" i="18"/>
  <c r="U140" i="18"/>
  <c r="T140" i="18"/>
  <c r="S140" i="18"/>
  <c r="R140" i="18"/>
  <c r="Q140" i="18"/>
  <c r="P140" i="18"/>
  <c r="O140" i="18"/>
  <c r="N140" i="18"/>
  <c r="M140" i="18"/>
  <c r="L140" i="18"/>
  <c r="K140" i="18"/>
  <c r="J140" i="18"/>
  <c r="I140" i="18"/>
  <c r="H140" i="18"/>
  <c r="G140" i="18"/>
  <c r="F140" i="18"/>
  <c r="E140" i="18"/>
  <c r="D140" i="18"/>
  <c r="C140" i="18"/>
  <c r="BT139" i="18"/>
  <c r="BS139" i="18"/>
  <c r="BR139" i="18"/>
  <c r="BQ139" i="18"/>
  <c r="BP139" i="18"/>
  <c r="BO139" i="18"/>
  <c r="BN139" i="18"/>
  <c r="BM139" i="18"/>
  <c r="BL139" i="18"/>
  <c r="BJ139" i="18"/>
  <c r="BI139"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AJ139" i="18"/>
  <c r="AI139" i="18"/>
  <c r="AH139" i="18"/>
  <c r="AG139" i="18"/>
  <c r="AF139" i="18"/>
  <c r="AE139" i="18"/>
  <c r="AD139" i="18"/>
  <c r="AC139" i="18"/>
  <c r="AB139" i="18"/>
  <c r="AA139" i="18"/>
  <c r="Z139" i="18"/>
  <c r="Y139" i="18"/>
  <c r="X139" i="18"/>
  <c r="W139" i="18"/>
  <c r="V139" i="18"/>
  <c r="U139" i="18"/>
  <c r="T139" i="18"/>
  <c r="S139" i="18"/>
  <c r="R139" i="18"/>
  <c r="Q139" i="18"/>
  <c r="P139" i="18"/>
  <c r="O139" i="18"/>
  <c r="N139" i="18"/>
  <c r="M139" i="18"/>
  <c r="L139" i="18"/>
  <c r="K139" i="18"/>
  <c r="J139" i="18"/>
  <c r="I139" i="18"/>
  <c r="H139" i="18"/>
  <c r="G139" i="18"/>
  <c r="F139" i="18"/>
  <c r="E139" i="18"/>
  <c r="D139" i="18"/>
  <c r="C139" i="18"/>
  <c r="BT138" i="18"/>
  <c r="BS138" i="18"/>
  <c r="BR138" i="18"/>
  <c r="BQ138" i="18"/>
  <c r="BP138" i="18"/>
  <c r="BO138" i="18"/>
  <c r="BN138" i="18"/>
  <c r="BM138" i="18"/>
  <c r="BL138" i="18"/>
  <c r="BJ138" i="18"/>
  <c r="BI138" i="18"/>
  <c r="BH138" i="18"/>
  <c r="BG138" i="18"/>
  <c r="BF138" i="18"/>
  <c r="BE138" i="18"/>
  <c r="BD138" i="18"/>
  <c r="BC138" i="18"/>
  <c r="BB138" i="18"/>
  <c r="BA138" i="18"/>
  <c r="AZ138" i="18"/>
  <c r="AY138" i="18"/>
  <c r="AX138" i="18"/>
  <c r="AW138" i="18"/>
  <c r="AV138" i="18"/>
  <c r="AU138" i="18"/>
  <c r="AT138" i="18"/>
  <c r="AS138" i="18"/>
  <c r="AR138" i="18"/>
  <c r="AQ138" i="18"/>
  <c r="AP138" i="18"/>
  <c r="AO138" i="18"/>
  <c r="AN138" i="18"/>
  <c r="AM138" i="18"/>
  <c r="AL138" i="18"/>
  <c r="AK138" i="18"/>
  <c r="AJ138" i="18"/>
  <c r="AI138" i="18"/>
  <c r="AH138" i="18"/>
  <c r="AG138" i="18"/>
  <c r="AF138" i="18"/>
  <c r="AE138" i="18"/>
  <c r="AD138" i="18"/>
  <c r="AC138" i="18"/>
  <c r="AB138" i="18"/>
  <c r="AA138" i="18"/>
  <c r="Z138" i="18"/>
  <c r="Y138" i="18"/>
  <c r="X138" i="18"/>
  <c r="W138" i="18"/>
  <c r="V138" i="18"/>
  <c r="U138" i="18"/>
  <c r="T138" i="18"/>
  <c r="S138" i="18"/>
  <c r="R138" i="18"/>
  <c r="Q138" i="18"/>
  <c r="P138" i="18"/>
  <c r="O138" i="18"/>
  <c r="N138" i="18"/>
  <c r="M138" i="18"/>
  <c r="L138" i="18"/>
  <c r="K138" i="18"/>
  <c r="J138" i="18"/>
  <c r="I138" i="18"/>
  <c r="H138" i="18"/>
  <c r="G138" i="18"/>
  <c r="F138" i="18"/>
  <c r="E138" i="18"/>
  <c r="D138" i="18"/>
  <c r="C138" i="18"/>
  <c r="BT137" i="18"/>
  <c r="BS137" i="18"/>
  <c r="BR137" i="18"/>
  <c r="BQ137" i="18"/>
  <c r="BP137" i="18"/>
  <c r="BO137" i="18"/>
  <c r="BN137" i="18"/>
  <c r="BM137" i="18"/>
  <c r="BL137" i="18"/>
  <c r="BJ137" i="18"/>
  <c r="BI137" i="18"/>
  <c r="BH137" i="18"/>
  <c r="BG137" i="18"/>
  <c r="BF137" i="18"/>
  <c r="BE137" i="18"/>
  <c r="BD137" i="18"/>
  <c r="BC137" i="18"/>
  <c r="BB137" i="18"/>
  <c r="BA137" i="18"/>
  <c r="AZ137" i="18"/>
  <c r="AY137" i="18"/>
  <c r="AX137" i="18"/>
  <c r="AW137" i="18"/>
  <c r="AV137" i="18"/>
  <c r="AU137" i="18"/>
  <c r="AT137" i="18"/>
  <c r="AS137" i="18"/>
  <c r="AR137" i="18"/>
  <c r="AQ137" i="18"/>
  <c r="AP137" i="18"/>
  <c r="AO137" i="18"/>
  <c r="AN137" i="18"/>
  <c r="AM137" i="18"/>
  <c r="AL137" i="18"/>
  <c r="AK137" i="18"/>
  <c r="AJ137" i="18"/>
  <c r="AI137" i="18"/>
  <c r="AH137" i="18"/>
  <c r="AG137" i="18"/>
  <c r="AF137" i="18"/>
  <c r="AE137" i="18"/>
  <c r="AD137" i="18"/>
  <c r="AC137" i="18"/>
  <c r="AB137" i="18"/>
  <c r="AA137" i="18"/>
  <c r="Z137" i="18"/>
  <c r="Y137" i="18"/>
  <c r="X137" i="18"/>
  <c r="W137" i="18"/>
  <c r="V137" i="18"/>
  <c r="U137" i="18"/>
  <c r="T137" i="18"/>
  <c r="S137" i="18"/>
  <c r="R137" i="18"/>
  <c r="Q137" i="18"/>
  <c r="P137" i="18"/>
  <c r="O137" i="18"/>
  <c r="N137" i="18"/>
  <c r="M137" i="18"/>
  <c r="L137" i="18"/>
  <c r="K137" i="18"/>
  <c r="J137" i="18"/>
  <c r="I137" i="18"/>
  <c r="H137" i="18"/>
  <c r="G137" i="18"/>
  <c r="F137" i="18"/>
  <c r="E137" i="18"/>
  <c r="D137" i="18"/>
  <c r="C137" i="18"/>
  <c r="BT136" i="18"/>
  <c r="BS136" i="18"/>
  <c r="BR136" i="18"/>
  <c r="BQ136" i="18"/>
  <c r="BP136" i="18"/>
  <c r="BO136" i="18"/>
  <c r="BN136" i="18"/>
  <c r="BM136" i="18"/>
  <c r="BL136" i="18"/>
  <c r="BJ136" i="18"/>
  <c r="BI136" i="18"/>
  <c r="BH136" i="18"/>
  <c r="BG136" i="18"/>
  <c r="BF136" i="18"/>
  <c r="BE136" i="18"/>
  <c r="BD136" i="18"/>
  <c r="BC136" i="18"/>
  <c r="BB136" i="18"/>
  <c r="BA136" i="18"/>
  <c r="AZ136" i="18"/>
  <c r="AY136" i="18"/>
  <c r="AX136" i="18"/>
  <c r="AW136" i="18"/>
  <c r="AV136" i="18"/>
  <c r="AU136" i="18"/>
  <c r="AT136" i="18"/>
  <c r="AS136" i="18"/>
  <c r="AR136" i="18"/>
  <c r="AQ136" i="18"/>
  <c r="AP136" i="18"/>
  <c r="AO136" i="18"/>
  <c r="AN136" i="18"/>
  <c r="AM136" i="18"/>
  <c r="AL136" i="18"/>
  <c r="AK136" i="18"/>
  <c r="AJ136" i="18"/>
  <c r="AI136" i="18"/>
  <c r="AH136" i="18"/>
  <c r="AG136" i="18"/>
  <c r="AF136" i="18"/>
  <c r="AE136" i="18"/>
  <c r="AD136" i="18"/>
  <c r="AC136" i="18"/>
  <c r="AB136" i="18"/>
  <c r="AA136" i="18"/>
  <c r="Z136" i="18"/>
  <c r="Y136" i="18"/>
  <c r="X136" i="18"/>
  <c r="W136" i="18"/>
  <c r="V136" i="18"/>
  <c r="U136" i="18"/>
  <c r="T136" i="18"/>
  <c r="S136" i="18"/>
  <c r="R136" i="18"/>
  <c r="Q136" i="18"/>
  <c r="P136" i="18"/>
  <c r="O136" i="18"/>
  <c r="N136" i="18"/>
  <c r="M136" i="18"/>
  <c r="L136" i="18"/>
  <c r="K136" i="18"/>
  <c r="J136" i="18"/>
  <c r="I136" i="18"/>
  <c r="H136" i="18"/>
  <c r="G136" i="18"/>
  <c r="F136" i="18"/>
  <c r="E136" i="18"/>
  <c r="D136" i="18"/>
  <c r="C136" i="18"/>
  <c r="BT135" i="18"/>
  <c r="BS135" i="18"/>
  <c r="BR135" i="18"/>
  <c r="BQ135" i="18"/>
  <c r="BP135" i="18"/>
  <c r="BO135" i="18"/>
  <c r="BN135" i="18"/>
  <c r="BM135" i="18"/>
  <c r="BL135" i="18"/>
  <c r="BJ135" i="18"/>
  <c r="BI135" i="18"/>
  <c r="BH135" i="18"/>
  <c r="BG135" i="18"/>
  <c r="BF135" i="18"/>
  <c r="BE135" i="18"/>
  <c r="BD135" i="18"/>
  <c r="BC135" i="18"/>
  <c r="BB135" i="18"/>
  <c r="BA135" i="18"/>
  <c r="AZ135" i="18"/>
  <c r="AY135" i="18"/>
  <c r="AX135" i="18"/>
  <c r="AW135" i="18"/>
  <c r="AV135" i="18"/>
  <c r="AU135" i="18"/>
  <c r="AT135" i="18"/>
  <c r="AS135" i="18"/>
  <c r="AR135" i="18"/>
  <c r="AQ135" i="18"/>
  <c r="AP135" i="18"/>
  <c r="AO135" i="18"/>
  <c r="AN135" i="18"/>
  <c r="AM135" i="18"/>
  <c r="AL135" i="18"/>
  <c r="AK135" i="18"/>
  <c r="AJ135" i="18"/>
  <c r="AI135" i="18"/>
  <c r="AH135" i="18"/>
  <c r="AG135" i="18"/>
  <c r="AF135" i="18"/>
  <c r="AE135" i="18"/>
  <c r="AD135" i="18"/>
  <c r="AC135" i="18"/>
  <c r="AB135" i="18"/>
  <c r="AA135" i="18"/>
  <c r="Z135" i="18"/>
  <c r="Y135" i="18"/>
  <c r="X135" i="18"/>
  <c r="W135" i="18"/>
  <c r="V135" i="18"/>
  <c r="U135" i="18"/>
  <c r="T135" i="18"/>
  <c r="S135" i="18"/>
  <c r="R135" i="18"/>
  <c r="Q135" i="18"/>
  <c r="P135" i="18"/>
  <c r="O135" i="18"/>
  <c r="N135" i="18"/>
  <c r="M135" i="18"/>
  <c r="L135" i="18"/>
  <c r="K135" i="18"/>
  <c r="J135" i="18"/>
  <c r="I135" i="18"/>
  <c r="H135" i="18"/>
  <c r="G135" i="18"/>
  <c r="F135" i="18"/>
  <c r="E135" i="18"/>
  <c r="D135" i="18"/>
  <c r="C135" i="18"/>
  <c r="BT134" i="18"/>
  <c r="BS134" i="18"/>
  <c r="BR134" i="18"/>
  <c r="BQ134" i="18"/>
  <c r="BP134" i="18"/>
  <c r="BO134" i="18"/>
  <c r="BN134" i="18"/>
  <c r="BM134" i="18"/>
  <c r="BL134" i="18"/>
  <c r="BJ134" i="18"/>
  <c r="BI134" i="18"/>
  <c r="BH134" i="18"/>
  <c r="BG134" i="18"/>
  <c r="BF134" i="18"/>
  <c r="BE134" i="18"/>
  <c r="BD134" i="18"/>
  <c r="BC134" i="18"/>
  <c r="BB134" i="18"/>
  <c r="BA134" i="18"/>
  <c r="AZ134" i="18"/>
  <c r="AY134" i="18"/>
  <c r="AX134" i="18"/>
  <c r="AW134" i="18"/>
  <c r="AV134" i="18"/>
  <c r="AU134" i="18"/>
  <c r="AT134" i="18"/>
  <c r="AS134" i="18"/>
  <c r="AR134" i="18"/>
  <c r="AQ134" i="18"/>
  <c r="AP134" i="18"/>
  <c r="AO134" i="18"/>
  <c r="AN134" i="18"/>
  <c r="AM134" i="18"/>
  <c r="AL134" i="18"/>
  <c r="AK134" i="18"/>
  <c r="AJ134" i="18"/>
  <c r="AI134" i="18"/>
  <c r="AH134" i="18"/>
  <c r="AG134" i="18"/>
  <c r="AF134" i="18"/>
  <c r="AE134" i="18"/>
  <c r="AD134" i="18"/>
  <c r="AC134" i="18"/>
  <c r="AB134" i="18"/>
  <c r="AA134" i="18"/>
  <c r="Z134" i="18"/>
  <c r="Y134" i="18"/>
  <c r="X134" i="18"/>
  <c r="W134" i="18"/>
  <c r="V134" i="18"/>
  <c r="U134" i="18"/>
  <c r="T134" i="18"/>
  <c r="S134" i="18"/>
  <c r="R134" i="18"/>
  <c r="Q134" i="18"/>
  <c r="P134" i="18"/>
  <c r="O134" i="18"/>
  <c r="N134" i="18"/>
  <c r="M134" i="18"/>
  <c r="L134" i="18"/>
  <c r="K134" i="18"/>
  <c r="J134" i="18"/>
  <c r="I134" i="18"/>
  <c r="H134" i="18"/>
  <c r="G134" i="18"/>
  <c r="F134" i="18"/>
  <c r="E134" i="18"/>
  <c r="D134" i="18"/>
  <c r="C134" i="18"/>
  <c r="BT133" i="18"/>
  <c r="BS133" i="18"/>
  <c r="BR133" i="18"/>
  <c r="BQ133" i="18"/>
  <c r="BP133" i="18"/>
  <c r="BO133" i="18"/>
  <c r="BN133" i="18"/>
  <c r="BM133" i="18"/>
  <c r="BL133" i="18"/>
  <c r="BJ133" i="18"/>
  <c r="BI133" i="18"/>
  <c r="BH133" i="18"/>
  <c r="BG133" i="18"/>
  <c r="BF133" i="18"/>
  <c r="BE133" i="18"/>
  <c r="BD133" i="18"/>
  <c r="BC133" i="18"/>
  <c r="BB133" i="18"/>
  <c r="BA133" i="18"/>
  <c r="AZ133" i="18"/>
  <c r="AY133" i="18"/>
  <c r="AX133" i="18"/>
  <c r="AW133" i="18"/>
  <c r="AV133" i="18"/>
  <c r="AU133" i="18"/>
  <c r="AT133" i="18"/>
  <c r="AS133" i="18"/>
  <c r="AR133" i="18"/>
  <c r="AQ133" i="18"/>
  <c r="AP133" i="18"/>
  <c r="AO133" i="18"/>
  <c r="AN133" i="18"/>
  <c r="AM133" i="18"/>
  <c r="AL133" i="18"/>
  <c r="AK133" i="18"/>
  <c r="AJ133" i="18"/>
  <c r="AI133" i="18"/>
  <c r="AH133" i="18"/>
  <c r="AG133" i="18"/>
  <c r="AF133" i="18"/>
  <c r="AE133" i="18"/>
  <c r="AD133" i="18"/>
  <c r="AC133" i="18"/>
  <c r="AB133" i="18"/>
  <c r="AA133" i="18"/>
  <c r="Z133" i="18"/>
  <c r="Y133" i="18"/>
  <c r="X133" i="18"/>
  <c r="W133" i="18"/>
  <c r="V133" i="18"/>
  <c r="U133" i="18"/>
  <c r="T133" i="18"/>
  <c r="S133" i="18"/>
  <c r="R133" i="18"/>
  <c r="Q133" i="18"/>
  <c r="P133" i="18"/>
  <c r="O133" i="18"/>
  <c r="N133" i="18"/>
  <c r="M133" i="18"/>
  <c r="L133" i="18"/>
  <c r="K133" i="18"/>
  <c r="J133" i="18"/>
  <c r="I133" i="18"/>
  <c r="H133" i="18"/>
  <c r="G133" i="18"/>
  <c r="F133" i="18"/>
  <c r="E133" i="18"/>
  <c r="D133" i="18"/>
  <c r="C133" i="18"/>
  <c r="BT132" i="18"/>
  <c r="BS132" i="18"/>
  <c r="BR132" i="18"/>
  <c r="BQ132" i="18"/>
  <c r="BP132" i="18"/>
  <c r="BO132" i="18"/>
  <c r="BN132" i="18"/>
  <c r="BM132" i="18"/>
  <c r="BL132" i="18"/>
  <c r="BJ132" i="18"/>
  <c r="BI132" i="18"/>
  <c r="BH132" i="18"/>
  <c r="BG132" i="18"/>
  <c r="BF132" i="18"/>
  <c r="BE132" i="18"/>
  <c r="BD132" i="18"/>
  <c r="BC132" i="18"/>
  <c r="BB132" i="18"/>
  <c r="BA132" i="18"/>
  <c r="AZ132" i="18"/>
  <c r="AY132" i="18"/>
  <c r="AX132" i="18"/>
  <c r="AW132" i="18"/>
  <c r="AV132" i="18"/>
  <c r="AU132" i="18"/>
  <c r="AT132" i="18"/>
  <c r="AS132" i="18"/>
  <c r="AR132" i="18"/>
  <c r="AQ132" i="18"/>
  <c r="AP132" i="18"/>
  <c r="AO132" i="18"/>
  <c r="AN132" i="18"/>
  <c r="AM132" i="18"/>
  <c r="AL132" i="18"/>
  <c r="AK132" i="18"/>
  <c r="AJ132" i="18"/>
  <c r="AI132" i="18"/>
  <c r="AH132" i="18"/>
  <c r="AG132" i="18"/>
  <c r="AF132" i="18"/>
  <c r="AE132" i="18"/>
  <c r="AD132" i="18"/>
  <c r="AC132" i="18"/>
  <c r="AB132" i="18"/>
  <c r="AA132" i="18"/>
  <c r="Z132" i="18"/>
  <c r="Y132" i="18"/>
  <c r="X132" i="18"/>
  <c r="W132" i="18"/>
  <c r="V132" i="18"/>
  <c r="U132" i="18"/>
  <c r="T132" i="18"/>
  <c r="S132" i="18"/>
  <c r="R132" i="18"/>
  <c r="Q132" i="18"/>
  <c r="P132" i="18"/>
  <c r="O132" i="18"/>
  <c r="N132" i="18"/>
  <c r="M132" i="18"/>
  <c r="L132" i="18"/>
  <c r="K132" i="18"/>
  <c r="J132" i="18"/>
  <c r="I132" i="18"/>
  <c r="H132" i="18"/>
  <c r="G132" i="18"/>
  <c r="F132" i="18"/>
  <c r="E132" i="18"/>
  <c r="D132" i="18"/>
  <c r="C132" i="18"/>
  <c r="BT131" i="18"/>
  <c r="BS131" i="18"/>
  <c r="BR131" i="18"/>
  <c r="BQ131" i="18"/>
  <c r="BP131" i="18"/>
  <c r="BO131" i="18"/>
  <c r="BN131" i="18"/>
  <c r="BM131" i="18"/>
  <c r="BL131" i="18"/>
  <c r="BJ131" i="18"/>
  <c r="BI131" i="18"/>
  <c r="BH131" i="18"/>
  <c r="BG131" i="18"/>
  <c r="BF131" i="18"/>
  <c r="BE131" i="18"/>
  <c r="BD131" i="18"/>
  <c r="BC131" i="18"/>
  <c r="BB131" i="18"/>
  <c r="BA131" i="18"/>
  <c r="AZ131" i="18"/>
  <c r="AY131" i="18"/>
  <c r="AX131" i="18"/>
  <c r="AW131" i="18"/>
  <c r="AV131" i="18"/>
  <c r="AU131" i="18"/>
  <c r="AT131" i="18"/>
  <c r="AS131" i="18"/>
  <c r="AR131" i="18"/>
  <c r="AQ131" i="18"/>
  <c r="AP131" i="18"/>
  <c r="AO131" i="18"/>
  <c r="AN131" i="18"/>
  <c r="AM131" i="18"/>
  <c r="AL131" i="18"/>
  <c r="AK131" i="18"/>
  <c r="AJ131" i="18"/>
  <c r="AI131" i="18"/>
  <c r="AH131" i="18"/>
  <c r="AG131" i="18"/>
  <c r="AF131" i="18"/>
  <c r="AE131" i="18"/>
  <c r="AD131" i="18"/>
  <c r="AC131" i="18"/>
  <c r="AB131" i="18"/>
  <c r="AA131" i="18"/>
  <c r="Z131" i="18"/>
  <c r="Y131" i="18"/>
  <c r="X131" i="18"/>
  <c r="W131" i="18"/>
  <c r="V131" i="18"/>
  <c r="U131" i="18"/>
  <c r="T131" i="18"/>
  <c r="S131" i="18"/>
  <c r="R131" i="18"/>
  <c r="Q131" i="18"/>
  <c r="P131" i="18"/>
  <c r="O131" i="18"/>
  <c r="N131" i="18"/>
  <c r="M131" i="18"/>
  <c r="L131" i="18"/>
  <c r="K131" i="18"/>
  <c r="J131" i="18"/>
  <c r="I131" i="18"/>
  <c r="H131" i="18"/>
  <c r="G131" i="18"/>
  <c r="F131" i="18"/>
  <c r="E131" i="18"/>
  <c r="D131" i="18"/>
  <c r="C131" i="18"/>
  <c r="BT130" i="18"/>
  <c r="BS130" i="18"/>
  <c r="BR130" i="18"/>
  <c r="BQ130" i="18"/>
  <c r="BP130" i="18"/>
  <c r="BO130" i="18"/>
  <c r="BN130" i="18"/>
  <c r="BM130" i="18"/>
  <c r="BL130" i="18"/>
  <c r="BJ130" i="18"/>
  <c r="BI130" i="18"/>
  <c r="BH130" i="18"/>
  <c r="BG130" i="18"/>
  <c r="BF130" i="18"/>
  <c r="BE130" i="18"/>
  <c r="BD130" i="18"/>
  <c r="BC130" i="18"/>
  <c r="BB130" i="18"/>
  <c r="BA130" i="18"/>
  <c r="AZ130" i="18"/>
  <c r="AY130" i="18"/>
  <c r="AX130" i="18"/>
  <c r="AW130" i="18"/>
  <c r="AV130" i="18"/>
  <c r="AU130" i="18"/>
  <c r="AT130" i="18"/>
  <c r="AS130" i="18"/>
  <c r="AR130" i="18"/>
  <c r="AQ130" i="18"/>
  <c r="AP130" i="18"/>
  <c r="AO130" i="18"/>
  <c r="AN130" i="18"/>
  <c r="AM130" i="18"/>
  <c r="AL130" i="18"/>
  <c r="AK130" i="18"/>
  <c r="AJ130" i="18"/>
  <c r="AI130" i="18"/>
  <c r="AH130" i="18"/>
  <c r="AG130" i="18"/>
  <c r="AF130" i="18"/>
  <c r="AE130" i="18"/>
  <c r="AD130" i="18"/>
  <c r="AC130" i="18"/>
  <c r="AB130" i="18"/>
  <c r="AA130" i="18"/>
  <c r="Z130" i="18"/>
  <c r="Y130" i="18"/>
  <c r="X130" i="18"/>
  <c r="W130" i="18"/>
  <c r="V130" i="18"/>
  <c r="U130" i="18"/>
  <c r="T130" i="18"/>
  <c r="S130" i="18"/>
  <c r="R130" i="18"/>
  <c r="Q130" i="18"/>
  <c r="P130" i="18"/>
  <c r="O130" i="18"/>
  <c r="N130" i="18"/>
  <c r="M130" i="18"/>
  <c r="L130" i="18"/>
  <c r="K130" i="18"/>
  <c r="J130" i="18"/>
  <c r="I130" i="18"/>
  <c r="H130" i="18"/>
  <c r="G130" i="18"/>
  <c r="F130" i="18"/>
  <c r="E130" i="18"/>
  <c r="D130" i="18"/>
  <c r="C130" i="18"/>
  <c r="BT129" i="18"/>
  <c r="BS129" i="18"/>
  <c r="BR129" i="18"/>
  <c r="BQ129" i="18"/>
  <c r="BP129" i="18"/>
  <c r="BO129" i="18"/>
  <c r="BN129" i="18"/>
  <c r="BM129" i="18"/>
  <c r="BL129" i="18"/>
  <c r="BJ129" i="18"/>
  <c r="BI129" i="18"/>
  <c r="BH129" i="18"/>
  <c r="BG129" i="18"/>
  <c r="BF129" i="18"/>
  <c r="BE129" i="18"/>
  <c r="BD129"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K129" i="18"/>
  <c r="J129" i="18"/>
  <c r="I129" i="18"/>
  <c r="H129" i="18"/>
  <c r="G129" i="18"/>
  <c r="F129" i="18"/>
  <c r="E129" i="18"/>
  <c r="D129" i="18"/>
  <c r="C129" i="18"/>
  <c r="BT126" i="18"/>
  <c r="BS126" i="18"/>
  <c r="BR126" i="18"/>
  <c r="BQ126" i="18"/>
  <c r="BP126" i="18"/>
  <c r="BO126" i="18"/>
  <c r="BN126" i="18"/>
  <c r="BM126" i="18"/>
  <c r="BL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D126" i="18"/>
  <c r="C126" i="18"/>
  <c r="BT125" i="18"/>
  <c r="BS125" i="18"/>
  <c r="BR125" i="18"/>
  <c r="BQ125" i="18"/>
  <c r="BP125" i="18"/>
  <c r="BO125" i="18"/>
  <c r="BN125" i="18"/>
  <c r="BM125" i="18"/>
  <c r="BL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D125" i="18"/>
  <c r="C125" i="18"/>
  <c r="BT124" i="18"/>
  <c r="BS124" i="18"/>
  <c r="BR124" i="18"/>
  <c r="BQ124" i="18"/>
  <c r="BP124" i="18"/>
  <c r="BO124" i="18"/>
  <c r="BN124" i="18"/>
  <c r="BM124" i="18"/>
  <c r="BL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D124" i="18"/>
  <c r="C124" i="18"/>
  <c r="BT123" i="18"/>
  <c r="BS123" i="18"/>
  <c r="BR123" i="18"/>
  <c r="BQ123" i="18"/>
  <c r="BP123" i="18"/>
  <c r="BO123" i="18"/>
  <c r="BN123" i="18"/>
  <c r="BM123" i="18"/>
  <c r="BL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D123" i="18"/>
  <c r="C123" i="18"/>
  <c r="BT122" i="18"/>
  <c r="BS122" i="18"/>
  <c r="BR122" i="18"/>
  <c r="BQ122" i="18"/>
  <c r="BP122" i="18"/>
  <c r="BO122" i="18"/>
  <c r="BN122" i="18"/>
  <c r="BM122" i="18"/>
  <c r="BL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D122" i="18"/>
  <c r="C122" i="18"/>
  <c r="BT121" i="18"/>
  <c r="BS121" i="18"/>
  <c r="BR121" i="18"/>
  <c r="BQ121" i="18"/>
  <c r="BP121" i="18"/>
  <c r="BO121" i="18"/>
  <c r="BN121" i="18"/>
  <c r="BM121" i="18"/>
  <c r="BL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T120" i="18"/>
  <c r="BS120" i="18"/>
  <c r="BR120" i="18"/>
  <c r="BQ120" i="18"/>
  <c r="BP120" i="18"/>
  <c r="BO120" i="18"/>
  <c r="BN120" i="18"/>
  <c r="BM120" i="18"/>
  <c r="BL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BT119" i="18"/>
  <c r="BS119" i="18"/>
  <c r="BR119" i="18"/>
  <c r="BQ119" i="18"/>
  <c r="BP119" i="18"/>
  <c r="BO119" i="18"/>
  <c r="BN119" i="18"/>
  <c r="BM119" i="18"/>
  <c r="BL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D119" i="18"/>
  <c r="C119" i="18"/>
  <c r="BT118" i="18"/>
  <c r="BS118" i="18"/>
  <c r="BR118" i="18"/>
  <c r="BQ118" i="18"/>
  <c r="BP118" i="18"/>
  <c r="BO118" i="18"/>
  <c r="BN118" i="18"/>
  <c r="BM118" i="18"/>
  <c r="BL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D118" i="18"/>
  <c r="C118" i="18"/>
  <c r="BT117" i="18"/>
  <c r="BS117" i="18"/>
  <c r="BR117" i="18"/>
  <c r="BQ117" i="18"/>
  <c r="BP117" i="18"/>
  <c r="BO117" i="18"/>
  <c r="BN117" i="18"/>
  <c r="BM117" i="18"/>
  <c r="BL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D117" i="18"/>
  <c r="C117" i="18"/>
  <c r="BT116" i="18"/>
  <c r="BS116" i="18"/>
  <c r="BR116" i="18"/>
  <c r="BQ116" i="18"/>
  <c r="BP116" i="18"/>
  <c r="BO116" i="18"/>
  <c r="BN116" i="18"/>
  <c r="BM116" i="18"/>
  <c r="BL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D116" i="18"/>
  <c r="C116" i="18"/>
  <c r="BT115" i="18"/>
  <c r="BS115" i="18"/>
  <c r="BR115" i="18"/>
  <c r="BQ115" i="18"/>
  <c r="BP115" i="18"/>
  <c r="BO115" i="18"/>
  <c r="BN115" i="18"/>
  <c r="BM115" i="18"/>
  <c r="BL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D115" i="18"/>
  <c r="C115" i="18"/>
  <c r="BT114" i="18"/>
  <c r="BS114" i="18"/>
  <c r="BR114" i="18"/>
  <c r="BQ114" i="18"/>
  <c r="BP114" i="18"/>
  <c r="BO114" i="18"/>
  <c r="BN114" i="18"/>
  <c r="BM114" i="18"/>
  <c r="BL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D114" i="18"/>
  <c r="C114" i="18"/>
  <c r="BT113" i="18"/>
  <c r="BS113" i="18"/>
  <c r="BR113" i="18"/>
  <c r="BQ113" i="18"/>
  <c r="BP113" i="18"/>
  <c r="BO113" i="18"/>
  <c r="BN113" i="18"/>
  <c r="BM113" i="18"/>
  <c r="BL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D113" i="18"/>
  <c r="C113" i="18"/>
  <c r="BT112" i="18"/>
  <c r="BS112" i="18"/>
  <c r="BR112" i="18"/>
  <c r="BQ112" i="18"/>
  <c r="BP112" i="18"/>
  <c r="BO112" i="18"/>
  <c r="BN112" i="18"/>
  <c r="BM112" i="18"/>
  <c r="BL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D112" i="18"/>
  <c r="C112" i="18"/>
  <c r="BT111" i="18"/>
  <c r="BS111" i="18"/>
  <c r="BR111" i="18"/>
  <c r="BQ111" i="18"/>
  <c r="BP111" i="18"/>
  <c r="BO111" i="18"/>
  <c r="BN111" i="18"/>
  <c r="BM111" i="18"/>
  <c r="BL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D111" i="18"/>
  <c r="C111" i="18"/>
  <c r="BT110" i="18"/>
  <c r="BS110" i="18"/>
  <c r="BR110" i="18"/>
  <c r="BQ110" i="18"/>
  <c r="BP110" i="18"/>
  <c r="BO110" i="18"/>
  <c r="BN110" i="18"/>
  <c r="BM110" i="18"/>
  <c r="BL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D110" i="18"/>
  <c r="C110" i="18"/>
  <c r="BT109" i="18"/>
  <c r="BS109" i="18"/>
  <c r="BR109" i="18"/>
  <c r="BQ109" i="18"/>
  <c r="BP109" i="18"/>
  <c r="BO109" i="18"/>
  <c r="BN109" i="18"/>
  <c r="BM109" i="18"/>
  <c r="BL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D109" i="18"/>
  <c r="C109" i="18"/>
  <c r="BT108" i="18"/>
  <c r="BS108" i="18"/>
  <c r="BR108" i="18"/>
  <c r="BQ108" i="18"/>
  <c r="BP108" i="18"/>
  <c r="BO108" i="18"/>
  <c r="BN108" i="18"/>
  <c r="BM108" i="18"/>
  <c r="BL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D108" i="18"/>
  <c r="C108" i="18"/>
  <c r="BT107" i="18"/>
  <c r="BS107" i="18"/>
  <c r="BR107" i="18"/>
  <c r="BQ107" i="18"/>
  <c r="BP107" i="18"/>
  <c r="BO107" i="18"/>
  <c r="BN107" i="18"/>
  <c r="BM107" i="18"/>
  <c r="BL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D107" i="18"/>
  <c r="C107" i="18"/>
  <c r="BT106" i="18"/>
  <c r="BS106" i="18"/>
  <c r="BR106" i="18"/>
  <c r="BQ106" i="18"/>
  <c r="BP106" i="18"/>
  <c r="BO106" i="18"/>
  <c r="BN106" i="18"/>
  <c r="BM106" i="18"/>
  <c r="BL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D106" i="18"/>
  <c r="C106" i="18"/>
  <c r="BT105" i="18"/>
  <c r="BS105" i="18"/>
  <c r="BR105" i="18"/>
  <c r="BQ105" i="18"/>
  <c r="BP105" i="18"/>
  <c r="BO105" i="18"/>
  <c r="BN105" i="18"/>
  <c r="BM105" i="18"/>
  <c r="BL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D105" i="18"/>
  <c r="C105" i="18"/>
  <c r="BT104" i="18"/>
  <c r="BS104" i="18"/>
  <c r="BR104" i="18"/>
  <c r="BQ104" i="18"/>
  <c r="BP104" i="18"/>
  <c r="BO104" i="18"/>
  <c r="BN104" i="18"/>
  <c r="BM104" i="18"/>
  <c r="BL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D104" i="18"/>
  <c r="C104" i="18"/>
  <c r="BT103" i="18"/>
  <c r="BS103" i="18"/>
  <c r="BR103" i="18"/>
  <c r="BQ103" i="18"/>
  <c r="BP103" i="18"/>
  <c r="BO103" i="18"/>
  <c r="BN103" i="18"/>
  <c r="BM103" i="18"/>
  <c r="BL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D103" i="18"/>
  <c r="C103" i="18"/>
  <c r="BT102" i="18"/>
  <c r="BS102" i="18"/>
  <c r="BR102" i="18"/>
  <c r="BQ102" i="18"/>
  <c r="BP102" i="18"/>
  <c r="BO102" i="18"/>
  <c r="BN102" i="18"/>
  <c r="BM102" i="18"/>
  <c r="BL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D102" i="18"/>
  <c r="C102" i="18"/>
  <c r="BT101" i="18"/>
  <c r="BS101" i="18"/>
  <c r="BR101" i="18"/>
  <c r="BQ101" i="18"/>
  <c r="BP101" i="18"/>
  <c r="BO101" i="18"/>
  <c r="BN101" i="18"/>
  <c r="BM101" i="18"/>
  <c r="BL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D101" i="18"/>
  <c r="C101" i="18"/>
  <c r="BT100" i="18"/>
  <c r="BS100" i="18"/>
  <c r="BR100" i="18"/>
  <c r="BQ100" i="18"/>
  <c r="BP100" i="18"/>
  <c r="BO100" i="18"/>
  <c r="BN100" i="18"/>
  <c r="BM100" i="18"/>
  <c r="BL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D100" i="18"/>
  <c r="C100" i="18"/>
  <c r="BT99" i="18"/>
  <c r="BS99" i="18"/>
  <c r="BR99" i="18"/>
  <c r="BQ99" i="18"/>
  <c r="BP99" i="18"/>
  <c r="BO99" i="18"/>
  <c r="BN99" i="18"/>
  <c r="BM99" i="18"/>
  <c r="BL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D99" i="18"/>
  <c r="C99" i="18"/>
  <c r="BT98" i="18"/>
  <c r="BS98" i="18"/>
  <c r="BR98" i="18"/>
  <c r="BQ98" i="18"/>
  <c r="BP98" i="18"/>
  <c r="BO98" i="18"/>
  <c r="BN98" i="18"/>
  <c r="BM98" i="18"/>
  <c r="BL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D98" i="18"/>
  <c r="C98" i="18"/>
  <c r="BT97" i="18"/>
  <c r="BS97" i="18"/>
  <c r="BR97" i="18"/>
  <c r="BQ97" i="18"/>
  <c r="BP97" i="18"/>
  <c r="BO97" i="18"/>
  <c r="BN97" i="18"/>
  <c r="BM97" i="18"/>
  <c r="BL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D97" i="18"/>
  <c r="C97" i="18"/>
  <c r="BT96" i="18"/>
  <c r="BS96" i="18"/>
  <c r="BR96" i="18"/>
  <c r="BQ96" i="18"/>
  <c r="BP96" i="18"/>
  <c r="BO96" i="18"/>
  <c r="BN96" i="18"/>
  <c r="BM96" i="18"/>
  <c r="BL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D96" i="18"/>
  <c r="C96" i="18"/>
  <c r="BT95" i="18"/>
  <c r="BS95" i="18"/>
  <c r="BR95" i="18"/>
  <c r="BQ95" i="18"/>
  <c r="BP95" i="18"/>
  <c r="BO95" i="18"/>
  <c r="BN95" i="18"/>
  <c r="BM95" i="18"/>
  <c r="BL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D95" i="18"/>
  <c r="C95" i="18"/>
  <c r="BT94" i="18"/>
  <c r="BS94" i="18"/>
  <c r="BR94" i="18"/>
  <c r="BQ94" i="18"/>
  <c r="BP94" i="18"/>
  <c r="BO94" i="18"/>
  <c r="BN94" i="18"/>
  <c r="BM94" i="18"/>
  <c r="BL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D94" i="18"/>
  <c r="C94" i="18"/>
  <c r="BT93" i="18"/>
  <c r="BS93" i="18"/>
  <c r="BR93" i="18"/>
  <c r="BQ93" i="18"/>
  <c r="BP93" i="18"/>
  <c r="BO93" i="18"/>
  <c r="BN93" i="18"/>
  <c r="BM93" i="18"/>
  <c r="BL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D93" i="18"/>
  <c r="C93" i="18"/>
  <c r="BT92" i="18"/>
  <c r="BS92" i="18"/>
  <c r="BR92" i="18"/>
  <c r="BQ92" i="18"/>
  <c r="BP92" i="18"/>
  <c r="BO92" i="18"/>
  <c r="BN92" i="18"/>
  <c r="BM92" i="18"/>
  <c r="BL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D92" i="18"/>
  <c r="C92" i="18"/>
  <c r="BT91" i="18"/>
  <c r="BS91" i="18"/>
  <c r="BR91" i="18"/>
  <c r="BQ91" i="18"/>
  <c r="BP91" i="18"/>
  <c r="BO91" i="18"/>
  <c r="BN91" i="18"/>
  <c r="BM91" i="18"/>
  <c r="BL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D91" i="18"/>
  <c r="C91" i="18"/>
  <c r="BT90" i="18"/>
  <c r="BS90" i="18"/>
  <c r="BR90" i="18"/>
  <c r="BQ90" i="18"/>
  <c r="BP90" i="18"/>
  <c r="BO90" i="18"/>
  <c r="BN90" i="18"/>
  <c r="BM90" i="18"/>
  <c r="BL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D90" i="18"/>
  <c r="C90" i="18"/>
  <c r="BT89" i="18"/>
  <c r="BS89" i="18"/>
  <c r="BR89" i="18"/>
  <c r="BQ89" i="18"/>
  <c r="BP89" i="18"/>
  <c r="BO89" i="18"/>
  <c r="BN89" i="18"/>
  <c r="BM89" i="18"/>
  <c r="BL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D89" i="18"/>
  <c r="C89" i="18"/>
  <c r="BT88" i="18"/>
  <c r="BS88" i="18"/>
  <c r="BR88" i="18"/>
  <c r="BQ88" i="18"/>
  <c r="BP88" i="18"/>
  <c r="BO88" i="18"/>
  <c r="BN88" i="18"/>
  <c r="BM88" i="18"/>
  <c r="BL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D88" i="18"/>
  <c r="C88" i="18"/>
  <c r="BT87" i="18"/>
  <c r="BS87" i="18"/>
  <c r="BR87" i="18"/>
  <c r="BQ87" i="18"/>
  <c r="BP87" i="18"/>
  <c r="BO87" i="18"/>
  <c r="BN87" i="18"/>
  <c r="BM87" i="18"/>
  <c r="BL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D87" i="18"/>
  <c r="C87" i="18"/>
  <c r="BT86" i="18"/>
  <c r="BS86" i="18"/>
  <c r="BR86" i="18"/>
  <c r="BQ86" i="18"/>
  <c r="BP86" i="18"/>
  <c r="BO86" i="18"/>
  <c r="BN86" i="18"/>
  <c r="BM86" i="18"/>
  <c r="BL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D86" i="18"/>
  <c r="C86" i="18"/>
  <c r="BT85" i="18"/>
  <c r="BS85" i="18"/>
  <c r="BR85" i="18"/>
  <c r="BQ85" i="18"/>
  <c r="BP85" i="18"/>
  <c r="BO85" i="18"/>
  <c r="BN85" i="18"/>
  <c r="BM85" i="18"/>
  <c r="BL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D85" i="18"/>
  <c r="C85" i="18"/>
  <c r="BT84" i="18"/>
  <c r="BS84" i="18"/>
  <c r="BR84" i="18"/>
  <c r="BQ84" i="18"/>
  <c r="BP84" i="18"/>
  <c r="BO84" i="18"/>
  <c r="BN84" i="18"/>
  <c r="BM84" i="18"/>
  <c r="BL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D84" i="18"/>
  <c r="C84" i="18"/>
  <c r="BT83" i="18"/>
  <c r="BS83" i="18"/>
  <c r="BR83" i="18"/>
  <c r="BQ83" i="18"/>
  <c r="BP83" i="18"/>
  <c r="BO83" i="18"/>
  <c r="BN83" i="18"/>
  <c r="BM83" i="18"/>
  <c r="BL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D83" i="18"/>
  <c r="C83" i="18"/>
  <c r="BT82" i="18"/>
  <c r="BS82" i="18"/>
  <c r="BR82" i="18"/>
  <c r="BQ82" i="18"/>
  <c r="BP82" i="18"/>
  <c r="BO82" i="18"/>
  <c r="BN82" i="18"/>
  <c r="BM82" i="18"/>
  <c r="BL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D82" i="18"/>
  <c r="C82" i="18"/>
  <c r="BT81" i="18"/>
  <c r="BS81" i="18"/>
  <c r="BR81" i="18"/>
  <c r="BQ81" i="18"/>
  <c r="BP81" i="18"/>
  <c r="BO81" i="18"/>
  <c r="BN81" i="18"/>
  <c r="BM81" i="18"/>
  <c r="BL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D81" i="18"/>
  <c r="C81" i="18"/>
  <c r="BT80" i="18"/>
  <c r="BS80" i="18"/>
  <c r="BR80" i="18"/>
  <c r="BQ80" i="18"/>
  <c r="BP80" i="18"/>
  <c r="BO80" i="18"/>
  <c r="BN80" i="18"/>
  <c r="BM80" i="18"/>
  <c r="BL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D80" i="18"/>
  <c r="C80" i="18"/>
  <c r="BT79" i="18"/>
  <c r="BS79" i="18"/>
  <c r="BR79" i="18"/>
  <c r="BQ79" i="18"/>
  <c r="BP79" i="18"/>
  <c r="BO79" i="18"/>
  <c r="BN79" i="18"/>
  <c r="BM79" i="18"/>
  <c r="BL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D79" i="18"/>
  <c r="C79" i="18"/>
  <c r="BT78" i="18"/>
  <c r="BS78" i="18"/>
  <c r="BR78" i="18"/>
  <c r="BQ78" i="18"/>
  <c r="BP78" i="18"/>
  <c r="BO78" i="18"/>
  <c r="BN78" i="18"/>
  <c r="BM78" i="18"/>
  <c r="BL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D78" i="18"/>
  <c r="C78" i="18"/>
  <c r="BT77" i="18"/>
  <c r="BS77" i="18"/>
  <c r="BR77" i="18"/>
  <c r="BQ77" i="18"/>
  <c r="BP77" i="18"/>
  <c r="BO77" i="18"/>
  <c r="BN77" i="18"/>
  <c r="BM77" i="18"/>
  <c r="BL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D77" i="18"/>
  <c r="C77" i="18"/>
  <c r="BT76" i="18"/>
  <c r="BS76" i="18"/>
  <c r="BR76" i="18"/>
  <c r="BQ76" i="18"/>
  <c r="BP76" i="18"/>
  <c r="BO76" i="18"/>
  <c r="BN76" i="18"/>
  <c r="BM76" i="18"/>
  <c r="BL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D76" i="18"/>
  <c r="C76" i="18"/>
  <c r="BT75" i="18"/>
  <c r="BS75" i="18"/>
  <c r="BR75" i="18"/>
  <c r="BQ75" i="18"/>
  <c r="BP75" i="18"/>
  <c r="BO75" i="18"/>
  <c r="BN75" i="18"/>
  <c r="BM75" i="18"/>
  <c r="BL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D75" i="18"/>
  <c r="C75" i="18"/>
  <c r="BT74" i="18"/>
  <c r="BS74" i="18"/>
  <c r="BR74" i="18"/>
  <c r="BQ74" i="18"/>
  <c r="BP74" i="18"/>
  <c r="BO74" i="18"/>
  <c r="BN74" i="18"/>
  <c r="BM74" i="18"/>
  <c r="BL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D74" i="18"/>
  <c r="C74" i="18"/>
  <c r="BT73" i="18"/>
  <c r="BS73" i="18"/>
  <c r="BR73" i="18"/>
  <c r="BQ73" i="18"/>
  <c r="BP73" i="18"/>
  <c r="BO73" i="18"/>
  <c r="BN73" i="18"/>
  <c r="BM73" i="18"/>
  <c r="BL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D73" i="18"/>
  <c r="C73" i="18"/>
  <c r="BT72" i="18"/>
  <c r="BS72" i="18"/>
  <c r="BR72" i="18"/>
  <c r="BQ72" i="18"/>
  <c r="BP72" i="18"/>
  <c r="BO72" i="18"/>
  <c r="BN72" i="18"/>
  <c r="BM72" i="18"/>
  <c r="BL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D72" i="18"/>
  <c r="C72" i="18"/>
  <c r="BT71" i="18"/>
  <c r="BS71" i="18"/>
  <c r="BR71" i="18"/>
  <c r="BQ71" i="18"/>
  <c r="BP71" i="18"/>
  <c r="BO71" i="18"/>
  <c r="BN71" i="18"/>
  <c r="BM71" i="18"/>
  <c r="BL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D71" i="18"/>
  <c r="C71" i="18"/>
  <c r="BT70" i="18"/>
  <c r="BS70" i="18"/>
  <c r="BR70" i="18"/>
  <c r="BQ70" i="18"/>
  <c r="BP70" i="18"/>
  <c r="BO70" i="18"/>
  <c r="BN70" i="18"/>
  <c r="BM70" i="18"/>
  <c r="BL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D70" i="18"/>
  <c r="C70" i="18"/>
  <c r="BT69" i="18"/>
  <c r="BS69" i="18"/>
  <c r="BR69" i="18"/>
  <c r="BQ69" i="18"/>
  <c r="BP69" i="18"/>
  <c r="BO69" i="18"/>
  <c r="BN69" i="18"/>
  <c r="BM69" i="18"/>
  <c r="BL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D69" i="18"/>
  <c r="C69" i="18"/>
  <c r="BT68" i="18"/>
  <c r="BS68" i="18"/>
  <c r="BR68" i="18"/>
  <c r="BQ68" i="18"/>
  <c r="BP68" i="18"/>
  <c r="BO68" i="18"/>
  <c r="BN68" i="18"/>
  <c r="BM68" i="18"/>
  <c r="BL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D68" i="18"/>
  <c r="C68" i="18"/>
  <c r="BT67" i="18"/>
  <c r="BS67" i="18"/>
  <c r="BR67" i="18"/>
  <c r="BQ67" i="18"/>
  <c r="BP67" i="18"/>
  <c r="BO67" i="18"/>
  <c r="BN67" i="18"/>
  <c r="BM67" i="18"/>
  <c r="BL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D67" i="18"/>
  <c r="C67" i="18"/>
  <c r="BH60" i="16"/>
  <c r="BF59" i="8" s="1"/>
  <c r="BG60" i="16"/>
  <c r="BF60" i="16"/>
  <c r="BD59" i="8" s="1"/>
  <c r="BE60" i="16"/>
  <c r="BD60" i="16"/>
  <c r="BB59" i="8" s="1"/>
  <c r="BC60" i="16"/>
  <c r="BA59" i="8" s="1"/>
  <c r="BB60" i="16"/>
  <c r="AZ59" i="8" s="1"/>
  <c r="BA60" i="16"/>
  <c r="AY59" i="8" s="1"/>
  <c r="AZ60" i="16"/>
  <c r="AX59" i="8" s="1"/>
  <c r="AY60" i="16"/>
  <c r="AW59" i="8" s="1"/>
  <c r="AX60" i="16"/>
  <c r="AV59" i="8" s="1"/>
  <c r="AW60" i="16"/>
  <c r="AU59" i="8" s="1"/>
  <c r="AV60" i="16"/>
  <c r="AT59" i="8" s="1"/>
  <c r="AU60" i="16"/>
  <c r="AT60" i="16"/>
  <c r="AR59" i="8" s="1"/>
  <c r="AS60" i="16"/>
  <c r="AQ59" i="8" s="1"/>
  <c r="AR60" i="16"/>
  <c r="AP59" i="8" s="1"/>
  <c r="AQ60" i="16"/>
  <c r="AO59" i="8" s="1"/>
  <c r="AP60" i="16"/>
  <c r="AN59" i="8" s="1"/>
  <c r="AO60" i="16"/>
  <c r="AM59" i="8" s="1"/>
  <c r="AN60" i="16"/>
  <c r="AL59" i="8" s="1"/>
  <c r="AM60" i="16"/>
  <c r="AK59" i="8" s="1"/>
  <c r="AL60" i="16"/>
  <c r="AJ59" i="8" s="1"/>
  <c r="AK60" i="16"/>
  <c r="AI59" i="8" s="1"/>
  <c r="AJ60" i="16"/>
  <c r="AH59" i="8" s="1"/>
  <c r="AI60" i="16"/>
  <c r="AG59" i="8" s="1"/>
  <c r="AH60" i="16"/>
  <c r="AF59" i="8" s="1"/>
  <c r="AG60" i="16"/>
  <c r="AE59" i="8" s="1"/>
  <c r="AF60" i="16"/>
  <c r="AD59" i="8" s="1"/>
  <c r="AE60" i="16"/>
  <c r="AD60" i="16"/>
  <c r="AB59" i="8" s="1"/>
  <c r="AC60" i="16"/>
  <c r="AA59" i="8" s="1"/>
  <c r="AB60" i="16"/>
  <c r="Z59" i="8" s="1"/>
  <c r="AA60" i="16"/>
  <c r="Y59" i="8" s="1"/>
  <c r="Z60" i="16"/>
  <c r="X59" i="8" s="1"/>
  <c r="Y60" i="16"/>
  <c r="W59" i="8" s="1"/>
  <c r="X60" i="16"/>
  <c r="V59" i="8" s="1"/>
  <c r="W60" i="16"/>
  <c r="U59" i="8" s="1"/>
  <c r="V60" i="16"/>
  <c r="T59" i="8" s="1"/>
  <c r="U60" i="16"/>
  <c r="S59" i="8" s="1"/>
  <c r="T60" i="16"/>
  <c r="R59" i="8" s="1"/>
  <c r="S60" i="16"/>
  <c r="Q59" i="8" s="1"/>
  <c r="R60" i="16"/>
  <c r="P59" i="8" s="1"/>
  <c r="Q60" i="16"/>
  <c r="O59" i="8" s="1"/>
  <c r="P60" i="16"/>
  <c r="N59" i="8" s="1"/>
  <c r="O60" i="16"/>
  <c r="N60" i="16"/>
  <c r="L59" i="8" s="1"/>
  <c r="M60" i="16"/>
  <c r="K59" i="8" s="1"/>
  <c r="L60" i="16"/>
  <c r="J59" i="8" s="1"/>
  <c r="K60" i="16"/>
  <c r="I59" i="8" s="1"/>
  <c r="J60" i="16"/>
  <c r="H59" i="8" s="1"/>
  <c r="I60" i="16"/>
  <c r="H60" i="16"/>
  <c r="F59" i="8" s="1"/>
  <c r="G60" i="16"/>
  <c r="E59" i="8" s="1"/>
  <c r="F60" i="16"/>
  <c r="D59" i="8" s="1"/>
  <c r="E60" i="16"/>
  <c r="C59" i="8" s="1"/>
  <c r="D60" i="16"/>
  <c r="B59" i="8" s="1"/>
  <c r="C60" i="16"/>
  <c r="A60" i="16"/>
  <c r="BH59" i="16"/>
  <c r="BF58" i="8" s="1"/>
  <c r="BG59" i="16"/>
  <c r="BF59" i="16"/>
  <c r="BE59" i="16"/>
  <c r="BD59" i="16"/>
  <c r="BB58" i="8" s="1"/>
  <c r="BC59" i="16"/>
  <c r="BB59" i="16"/>
  <c r="BA59" i="16"/>
  <c r="AZ59" i="16"/>
  <c r="AX58" i="8" s="1"/>
  <c r="AY59" i="16"/>
  <c r="AX59" i="16"/>
  <c r="AW59" i="16"/>
  <c r="AV59" i="16"/>
  <c r="AT58" i="8" s="1"/>
  <c r="AU59" i="16"/>
  <c r="AT59" i="16"/>
  <c r="AS59" i="16"/>
  <c r="AR59" i="16"/>
  <c r="AP58" i="8" s="1"/>
  <c r="AQ59" i="16"/>
  <c r="AP59" i="16"/>
  <c r="AO59" i="16"/>
  <c r="AN59" i="16"/>
  <c r="AL58" i="8" s="1"/>
  <c r="AM59" i="16"/>
  <c r="AL59" i="16"/>
  <c r="AK59" i="16"/>
  <c r="AJ59" i="16"/>
  <c r="AH58" i="8" s="1"/>
  <c r="AI59" i="16"/>
  <c r="AH59" i="16"/>
  <c r="AG59" i="16"/>
  <c r="AF59" i="16"/>
  <c r="AD58" i="8" s="1"/>
  <c r="AE59" i="16"/>
  <c r="AD59" i="16"/>
  <c r="AC59" i="16"/>
  <c r="AB59" i="16"/>
  <c r="Z58" i="8" s="1"/>
  <c r="AA59" i="16"/>
  <c r="Z59" i="16"/>
  <c r="Y59" i="16"/>
  <c r="X59" i="16"/>
  <c r="V58" i="8" s="1"/>
  <c r="W59" i="16"/>
  <c r="V59" i="16"/>
  <c r="U59" i="16"/>
  <c r="T59" i="16"/>
  <c r="R58" i="8" s="1"/>
  <c r="S59" i="16"/>
  <c r="R59" i="16"/>
  <c r="Q59" i="16"/>
  <c r="P59" i="16"/>
  <c r="N58" i="8" s="1"/>
  <c r="O59" i="16"/>
  <c r="N59" i="16"/>
  <c r="M59" i="16"/>
  <c r="L59" i="16"/>
  <c r="J58" i="8" s="1"/>
  <c r="K59" i="16"/>
  <c r="J59" i="16"/>
  <c r="I59" i="16"/>
  <c r="H59" i="16"/>
  <c r="F58" i="8" s="1"/>
  <c r="G59" i="16"/>
  <c r="F59" i="16"/>
  <c r="E59" i="16"/>
  <c r="D59" i="16"/>
  <c r="B58" i="8" s="1"/>
  <c r="C59" i="16"/>
  <c r="B59" i="16"/>
  <c r="A59" i="16"/>
  <c r="BH58" i="16"/>
  <c r="BF57" i="8" s="1"/>
  <c r="BG58" i="16"/>
  <c r="BE57" i="8" s="1"/>
  <c r="BF58" i="16"/>
  <c r="BE58" i="16"/>
  <c r="BD58" i="16"/>
  <c r="BB57" i="8" s="1"/>
  <c r="BC58" i="16"/>
  <c r="BA57" i="8" s="1"/>
  <c r="BB58" i="16"/>
  <c r="BA58" i="16"/>
  <c r="AZ58" i="16"/>
  <c r="AX57" i="8" s="1"/>
  <c r="AY58" i="16"/>
  <c r="AW57" i="8" s="1"/>
  <c r="AX58" i="16"/>
  <c r="AW58" i="16"/>
  <c r="AV58" i="16"/>
  <c r="AT57" i="8" s="1"/>
  <c r="AU58" i="16"/>
  <c r="AS57" i="8" s="1"/>
  <c r="AT58" i="16"/>
  <c r="AS58" i="16"/>
  <c r="AR58" i="16"/>
  <c r="AP57" i="8" s="1"/>
  <c r="AQ58" i="16"/>
  <c r="AO57" i="8" s="1"/>
  <c r="AP58" i="16"/>
  <c r="AO58" i="16"/>
  <c r="AN58" i="16"/>
  <c r="AL57" i="8" s="1"/>
  <c r="AM58" i="16"/>
  <c r="AK57" i="8" s="1"/>
  <c r="AL58" i="16"/>
  <c r="AK58" i="16"/>
  <c r="AJ58" i="16"/>
  <c r="AH57" i="8" s="1"/>
  <c r="AI58" i="16"/>
  <c r="AG57" i="8" s="1"/>
  <c r="AH58" i="16"/>
  <c r="AG58" i="16"/>
  <c r="AF58" i="16"/>
  <c r="AD57" i="8" s="1"/>
  <c r="AE58" i="16"/>
  <c r="AC57" i="8" s="1"/>
  <c r="AD58" i="16"/>
  <c r="AC58" i="16"/>
  <c r="AB58" i="16"/>
  <c r="Z57" i="8" s="1"/>
  <c r="AA58" i="16"/>
  <c r="Y57" i="8" s="1"/>
  <c r="Z58" i="16"/>
  <c r="Y58" i="16"/>
  <c r="X58" i="16"/>
  <c r="V57" i="8" s="1"/>
  <c r="W58" i="16"/>
  <c r="U57" i="8" s="1"/>
  <c r="V58" i="16"/>
  <c r="U58" i="16"/>
  <c r="T58" i="16"/>
  <c r="R57" i="8" s="1"/>
  <c r="S58" i="16"/>
  <c r="Q57" i="8" s="1"/>
  <c r="R58" i="16"/>
  <c r="Q58" i="16"/>
  <c r="P58" i="16"/>
  <c r="N57" i="8" s="1"/>
  <c r="O58" i="16"/>
  <c r="M57" i="8" s="1"/>
  <c r="N58" i="16"/>
  <c r="M58" i="16"/>
  <c r="L58" i="16"/>
  <c r="J57" i="8" s="1"/>
  <c r="K58" i="16"/>
  <c r="I57" i="8" s="1"/>
  <c r="J58" i="16"/>
  <c r="I58" i="16"/>
  <c r="H58" i="16"/>
  <c r="F57" i="8" s="1"/>
  <c r="G58" i="16"/>
  <c r="E57" i="8" s="1"/>
  <c r="F58" i="16"/>
  <c r="E58" i="16"/>
  <c r="D58" i="16"/>
  <c r="B57" i="8" s="1"/>
  <c r="C58" i="16"/>
  <c r="A57" i="8" s="1"/>
  <c r="B58" i="16"/>
  <c r="A58" i="16"/>
  <c r="BH57" i="16"/>
  <c r="BF56" i="8" s="1"/>
  <c r="BG57" i="16"/>
  <c r="BF57" i="16"/>
  <c r="BE57" i="16"/>
  <c r="BD57" i="16"/>
  <c r="BB56" i="8" s="1"/>
  <c r="BC57" i="16"/>
  <c r="BB57" i="16"/>
  <c r="BA57" i="16"/>
  <c r="AZ57" i="16"/>
  <c r="AX56" i="8" s="1"/>
  <c r="AY57" i="16"/>
  <c r="AX57" i="16"/>
  <c r="AW57" i="16"/>
  <c r="AV57" i="16"/>
  <c r="AT56" i="8" s="1"/>
  <c r="AU57" i="16"/>
  <c r="AT57" i="16"/>
  <c r="AS57" i="16"/>
  <c r="AR57" i="16"/>
  <c r="AP56" i="8" s="1"/>
  <c r="AQ57" i="16"/>
  <c r="AP57" i="16"/>
  <c r="AO57" i="16"/>
  <c r="AN57" i="16"/>
  <c r="AL56" i="8" s="1"/>
  <c r="AM57" i="16"/>
  <c r="AL57" i="16"/>
  <c r="AK57" i="16"/>
  <c r="AJ57" i="16"/>
  <c r="AH56" i="8" s="1"/>
  <c r="AI57" i="16"/>
  <c r="AH57" i="16"/>
  <c r="AG57" i="16"/>
  <c r="AF57" i="16"/>
  <c r="AD56" i="8" s="1"/>
  <c r="AE57" i="16"/>
  <c r="AD57" i="16"/>
  <c r="AC57" i="16"/>
  <c r="AB57" i="16"/>
  <c r="Z56" i="8" s="1"/>
  <c r="AA57" i="16"/>
  <c r="Z57" i="16"/>
  <c r="Y57" i="16"/>
  <c r="X57" i="16"/>
  <c r="V56" i="8" s="1"/>
  <c r="W57" i="16"/>
  <c r="V57" i="16"/>
  <c r="U57" i="16"/>
  <c r="T57" i="16"/>
  <c r="R56" i="8" s="1"/>
  <c r="S57" i="16"/>
  <c r="R57" i="16"/>
  <c r="Q57" i="16"/>
  <c r="P57" i="16"/>
  <c r="N56" i="8" s="1"/>
  <c r="O57" i="16"/>
  <c r="N57" i="16"/>
  <c r="M57" i="16"/>
  <c r="L57" i="16"/>
  <c r="J56" i="8" s="1"/>
  <c r="K57" i="16"/>
  <c r="J57" i="16"/>
  <c r="I57" i="16"/>
  <c r="H57" i="16"/>
  <c r="F56" i="8" s="1"/>
  <c r="G57" i="16"/>
  <c r="F57" i="16"/>
  <c r="E57" i="16"/>
  <c r="D57" i="16"/>
  <c r="B56" i="8" s="1"/>
  <c r="C57" i="16"/>
  <c r="B57" i="16"/>
  <c r="A57" i="16"/>
  <c r="BH56" i="16"/>
  <c r="BF55" i="8" s="1"/>
  <c r="BG56" i="16"/>
  <c r="BE55" i="8" s="1"/>
  <c r="BF56" i="16"/>
  <c r="BE56" i="16"/>
  <c r="BD56" i="16"/>
  <c r="BB55" i="8" s="1"/>
  <c r="BC56" i="16"/>
  <c r="BA55" i="8" s="1"/>
  <c r="BB56" i="16"/>
  <c r="BA56" i="16"/>
  <c r="AZ56" i="16"/>
  <c r="AX55" i="8" s="1"/>
  <c r="AY56" i="16"/>
  <c r="AW55" i="8" s="1"/>
  <c r="AX56" i="16"/>
  <c r="AW56" i="16"/>
  <c r="AV56" i="16"/>
  <c r="AT55" i="8" s="1"/>
  <c r="AU56" i="16"/>
  <c r="AS55" i="8" s="1"/>
  <c r="AT56" i="16"/>
  <c r="AS56" i="16"/>
  <c r="AR56" i="16"/>
  <c r="AP55" i="8" s="1"/>
  <c r="AQ56" i="16"/>
  <c r="AO55" i="8" s="1"/>
  <c r="AP56" i="16"/>
  <c r="AO56" i="16"/>
  <c r="AN56" i="16"/>
  <c r="AL55" i="8" s="1"/>
  <c r="AM56" i="16"/>
  <c r="AK55" i="8" s="1"/>
  <c r="AL56" i="16"/>
  <c r="AK56" i="16"/>
  <c r="AJ56" i="16"/>
  <c r="AH55" i="8" s="1"/>
  <c r="AI56" i="16"/>
  <c r="AG55" i="8" s="1"/>
  <c r="AH56" i="16"/>
  <c r="AG56" i="16"/>
  <c r="AF56" i="16"/>
  <c r="AD55" i="8" s="1"/>
  <c r="AE56" i="16"/>
  <c r="AC55" i="8" s="1"/>
  <c r="AD56" i="16"/>
  <c r="AC56" i="16"/>
  <c r="AB56" i="16"/>
  <c r="Z55" i="8" s="1"/>
  <c r="AA56" i="16"/>
  <c r="Y55" i="8" s="1"/>
  <c r="Z56" i="16"/>
  <c r="Y56" i="16"/>
  <c r="X56" i="16"/>
  <c r="V55" i="8" s="1"/>
  <c r="W56" i="16"/>
  <c r="U55" i="8" s="1"/>
  <c r="V56" i="16"/>
  <c r="U56" i="16"/>
  <c r="T56" i="16"/>
  <c r="R55" i="8" s="1"/>
  <c r="S56" i="16"/>
  <c r="Q55" i="8" s="1"/>
  <c r="R56" i="16"/>
  <c r="Q56" i="16"/>
  <c r="P56" i="16"/>
  <c r="N55" i="8" s="1"/>
  <c r="O56" i="16"/>
  <c r="M55" i="8" s="1"/>
  <c r="N56" i="16"/>
  <c r="M56" i="16"/>
  <c r="L56" i="16"/>
  <c r="J55" i="8" s="1"/>
  <c r="K56" i="16"/>
  <c r="I55" i="8" s="1"/>
  <c r="J56" i="16"/>
  <c r="I56" i="16"/>
  <c r="H56" i="16"/>
  <c r="F55" i="8" s="1"/>
  <c r="G56" i="16"/>
  <c r="E55" i="8" s="1"/>
  <c r="F56" i="16"/>
  <c r="E56" i="16"/>
  <c r="D56" i="16"/>
  <c r="B55" i="8" s="1"/>
  <c r="C56" i="16"/>
  <c r="A55" i="8" s="1"/>
  <c r="B56" i="16"/>
  <c r="A56" i="16"/>
  <c r="BH55" i="16"/>
  <c r="BF54" i="8" s="1"/>
  <c r="BG55" i="16"/>
  <c r="BF55" i="16"/>
  <c r="BE55" i="16"/>
  <c r="BD55" i="16"/>
  <c r="BB54" i="8" s="1"/>
  <c r="BC55" i="16"/>
  <c r="BB55" i="16"/>
  <c r="BA55" i="16"/>
  <c r="AZ55" i="16"/>
  <c r="AX54" i="8" s="1"/>
  <c r="AY55" i="16"/>
  <c r="AX55" i="16"/>
  <c r="AW55" i="16"/>
  <c r="AV55" i="16"/>
  <c r="AT54" i="8" s="1"/>
  <c r="AU55" i="16"/>
  <c r="AT55" i="16"/>
  <c r="AS55" i="16"/>
  <c r="AR55" i="16"/>
  <c r="AP54" i="8" s="1"/>
  <c r="AQ55" i="16"/>
  <c r="AP55" i="16"/>
  <c r="AO55" i="16"/>
  <c r="AN55" i="16"/>
  <c r="AL54" i="8" s="1"/>
  <c r="AM55" i="16"/>
  <c r="AL55" i="16"/>
  <c r="AK55" i="16"/>
  <c r="AJ55" i="16"/>
  <c r="AH54" i="8" s="1"/>
  <c r="AI55" i="16"/>
  <c r="AH55" i="16"/>
  <c r="AG55" i="16"/>
  <c r="AF55" i="16"/>
  <c r="AD54" i="8" s="1"/>
  <c r="AE55" i="16"/>
  <c r="AD55" i="16"/>
  <c r="AC55" i="16"/>
  <c r="AB55" i="16"/>
  <c r="Z54" i="8" s="1"/>
  <c r="AA55" i="16"/>
  <c r="Z55" i="16"/>
  <c r="Y55" i="16"/>
  <c r="X55" i="16"/>
  <c r="V54" i="8" s="1"/>
  <c r="W55" i="16"/>
  <c r="V55" i="16"/>
  <c r="U55" i="16"/>
  <c r="T55" i="16"/>
  <c r="R54" i="8" s="1"/>
  <c r="S55" i="16"/>
  <c r="R55" i="16"/>
  <c r="Q55" i="16"/>
  <c r="P55" i="16"/>
  <c r="N54" i="8" s="1"/>
  <c r="O55" i="16"/>
  <c r="N55" i="16"/>
  <c r="M55" i="16"/>
  <c r="L55" i="16"/>
  <c r="J54" i="8" s="1"/>
  <c r="K55" i="16"/>
  <c r="J55" i="16"/>
  <c r="I55" i="16"/>
  <c r="H55" i="16"/>
  <c r="F54" i="8" s="1"/>
  <c r="G55" i="16"/>
  <c r="F55" i="16"/>
  <c r="E55" i="16"/>
  <c r="D55" i="16"/>
  <c r="B54" i="8" s="1"/>
  <c r="C55" i="16"/>
  <c r="B55" i="16"/>
  <c r="A55" i="16"/>
  <c r="BH54" i="16"/>
  <c r="BF53" i="8" s="1"/>
  <c r="BG54" i="16"/>
  <c r="BE53" i="8" s="1"/>
  <c r="BF54" i="16"/>
  <c r="BE54" i="16"/>
  <c r="BD54" i="16"/>
  <c r="BB53" i="8" s="1"/>
  <c r="BC54" i="16"/>
  <c r="BA53" i="8" s="1"/>
  <c r="BB54" i="16"/>
  <c r="BA54" i="16"/>
  <c r="AZ54" i="16"/>
  <c r="AX53" i="8" s="1"/>
  <c r="AY54" i="16"/>
  <c r="AW53" i="8" s="1"/>
  <c r="AX54" i="16"/>
  <c r="AW54" i="16"/>
  <c r="AV54" i="16"/>
  <c r="AT53" i="8" s="1"/>
  <c r="AU54" i="16"/>
  <c r="AS53" i="8" s="1"/>
  <c r="AT54" i="16"/>
  <c r="AS54" i="16"/>
  <c r="AR54" i="16"/>
  <c r="AP53" i="8" s="1"/>
  <c r="AQ54" i="16"/>
  <c r="AO53" i="8" s="1"/>
  <c r="AP54" i="16"/>
  <c r="AO54" i="16"/>
  <c r="AN54" i="16"/>
  <c r="AL53" i="8" s="1"/>
  <c r="AM54" i="16"/>
  <c r="AK53" i="8" s="1"/>
  <c r="AL54" i="16"/>
  <c r="AK54" i="16"/>
  <c r="AJ54" i="16"/>
  <c r="AH53" i="8" s="1"/>
  <c r="AI54" i="16"/>
  <c r="AG53" i="8" s="1"/>
  <c r="AH54" i="16"/>
  <c r="AG54" i="16"/>
  <c r="AF54" i="16"/>
  <c r="AD53" i="8" s="1"/>
  <c r="AE54" i="16"/>
  <c r="AC53" i="8" s="1"/>
  <c r="AD54" i="16"/>
  <c r="AC54" i="16"/>
  <c r="AB54" i="16"/>
  <c r="Z53" i="8" s="1"/>
  <c r="AA54" i="16"/>
  <c r="Y53" i="8" s="1"/>
  <c r="Z54" i="16"/>
  <c r="Y54" i="16"/>
  <c r="X54" i="16"/>
  <c r="V53" i="8" s="1"/>
  <c r="W54" i="16"/>
  <c r="U53" i="8" s="1"/>
  <c r="V54" i="16"/>
  <c r="U54" i="16"/>
  <c r="T54" i="16"/>
  <c r="R53" i="8" s="1"/>
  <c r="S54" i="16"/>
  <c r="Q53" i="8" s="1"/>
  <c r="R54" i="16"/>
  <c r="Q54" i="16"/>
  <c r="P54" i="16"/>
  <c r="N53" i="8" s="1"/>
  <c r="O54" i="16"/>
  <c r="M53" i="8" s="1"/>
  <c r="N54" i="16"/>
  <c r="M54" i="16"/>
  <c r="L54" i="16"/>
  <c r="J53" i="8" s="1"/>
  <c r="K54" i="16"/>
  <c r="I53" i="8" s="1"/>
  <c r="J54" i="16"/>
  <c r="I54" i="16"/>
  <c r="H54" i="16"/>
  <c r="F53" i="8" s="1"/>
  <c r="G54" i="16"/>
  <c r="E53" i="8" s="1"/>
  <c r="F54" i="16"/>
  <c r="E54" i="16"/>
  <c r="D54" i="16"/>
  <c r="B53" i="8" s="1"/>
  <c r="C54" i="16"/>
  <c r="A53" i="8" s="1"/>
  <c r="B54" i="16"/>
  <c r="A54" i="16"/>
  <c r="BH53" i="16"/>
  <c r="BG53" i="16"/>
  <c r="BE52" i="8" s="1"/>
  <c r="BF53" i="16"/>
  <c r="BE53" i="16"/>
  <c r="BD53" i="16"/>
  <c r="BB52" i="8" s="1"/>
  <c r="BC53" i="16"/>
  <c r="BA52" i="8" s="1"/>
  <c r="BB53" i="16"/>
  <c r="BA53" i="16"/>
  <c r="AZ53" i="16"/>
  <c r="AX52" i="8" s="1"/>
  <c r="AY53" i="16"/>
  <c r="AW52" i="8" s="1"/>
  <c r="AX53" i="16"/>
  <c r="AW53" i="16"/>
  <c r="AV53" i="16"/>
  <c r="AT52" i="8" s="1"/>
  <c r="AU53" i="16"/>
  <c r="AS52" i="8" s="1"/>
  <c r="AT53" i="16"/>
  <c r="AS53" i="16"/>
  <c r="AR53" i="16"/>
  <c r="AQ53" i="16"/>
  <c r="AO52" i="8" s="1"/>
  <c r="AP53" i="16"/>
  <c r="AO53" i="16"/>
  <c r="AN53" i="16"/>
  <c r="AL52" i="8" s="1"/>
  <c r="AM53" i="16"/>
  <c r="AK52" i="8" s="1"/>
  <c r="AL53" i="16"/>
  <c r="AK53" i="16"/>
  <c r="AJ53" i="16"/>
  <c r="AH52" i="8" s="1"/>
  <c r="AI53" i="16"/>
  <c r="AG52" i="8" s="1"/>
  <c r="AH53" i="16"/>
  <c r="AG53" i="16"/>
  <c r="AF53" i="16"/>
  <c r="AD52" i="8" s="1"/>
  <c r="AE53" i="16"/>
  <c r="AC52" i="8" s="1"/>
  <c r="AD53" i="16"/>
  <c r="AC53" i="16"/>
  <c r="AB53" i="16"/>
  <c r="AA53" i="16"/>
  <c r="Y52" i="8" s="1"/>
  <c r="Z53" i="16"/>
  <c r="Y53" i="16"/>
  <c r="X53" i="16"/>
  <c r="V52" i="8" s="1"/>
  <c r="W53" i="16"/>
  <c r="U52" i="8" s="1"/>
  <c r="V53" i="16"/>
  <c r="U53" i="16"/>
  <c r="T53" i="16"/>
  <c r="R52" i="8" s="1"/>
  <c r="S53" i="16"/>
  <c r="Q52" i="8" s="1"/>
  <c r="R53" i="16"/>
  <c r="Q53" i="16"/>
  <c r="P53" i="16"/>
  <c r="N52" i="8" s="1"/>
  <c r="O53" i="16"/>
  <c r="M52" i="8" s="1"/>
  <c r="N53" i="16"/>
  <c r="M53" i="16"/>
  <c r="L53" i="16"/>
  <c r="K53" i="16"/>
  <c r="I52" i="8" s="1"/>
  <c r="J53" i="16"/>
  <c r="I53" i="16"/>
  <c r="H53" i="16"/>
  <c r="F52" i="8" s="1"/>
  <c r="G53" i="16"/>
  <c r="E52" i="8" s="1"/>
  <c r="F53" i="16"/>
  <c r="E53" i="16"/>
  <c r="D53" i="16"/>
  <c r="B52" i="8" s="1"/>
  <c r="C53" i="16"/>
  <c r="A52" i="8" s="1"/>
  <c r="B53" i="16"/>
  <c r="A53" i="16"/>
  <c r="BH52" i="16"/>
  <c r="BF51" i="8" s="1"/>
  <c r="BG52" i="16"/>
  <c r="BF52" i="16"/>
  <c r="BE52" i="16"/>
  <c r="BD52" i="16"/>
  <c r="BB51" i="8" s="1"/>
  <c r="BC52" i="16"/>
  <c r="BB52" i="16"/>
  <c r="BA52" i="16"/>
  <c r="AZ52" i="16"/>
  <c r="AX51" i="8" s="1"/>
  <c r="AY52" i="16"/>
  <c r="AX52" i="16"/>
  <c r="AW52" i="16"/>
  <c r="AV52" i="16"/>
  <c r="AT51" i="8" s="1"/>
  <c r="AU52" i="16"/>
  <c r="AT52" i="16"/>
  <c r="AS52" i="16"/>
  <c r="AR52" i="16"/>
  <c r="AP51" i="8" s="1"/>
  <c r="AQ52" i="16"/>
  <c r="AP52" i="16"/>
  <c r="AO52" i="16"/>
  <c r="AN52" i="16"/>
  <c r="AL51" i="8" s="1"/>
  <c r="AM52" i="16"/>
  <c r="AL52" i="16"/>
  <c r="AK52" i="16"/>
  <c r="AJ52" i="16"/>
  <c r="AH51" i="8" s="1"/>
  <c r="AI52" i="16"/>
  <c r="AH52" i="16"/>
  <c r="AG52" i="16"/>
  <c r="AF52" i="16"/>
  <c r="AD51" i="8" s="1"/>
  <c r="AE52" i="16"/>
  <c r="AD52" i="16"/>
  <c r="AC52" i="16"/>
  <c r="AB52" i="16"/>
  <c r="Z51" i="8" s="1"/>
  <c r="AA52" i="16"/>
  <c r="Z52" i="16"/>
  <c r="X51" i="8" s="1"/>
  <c r="Y52" i="16"/>
  <c r="X52" i="16"/>
  <c r="V51" i="8" s="1"/>
  <c r="W52" i="16"/>
  <c r="V52" i="16"/>
  <c r="U52" i="16"/>
  <c r="T52" i="16"/>
  <c r="R51" i="8" s="1"/>
  <c r="S52" i="16"/>
  <c r="R52" i="16"/>
  <c r="Q52" i="16"/>
  <c r="P52" i="16"/>
  <c r="N51" i="8" s="1"/>
  <c r="O52" i="16"/>
  <c r="N52" i="16"/>
  <c r="M52" i="16"/>
  <c r="L52" i="16"/>
  <c r="J51" i="8" s="1"/>
  <c r="K52" i="16"/>
  <c r="J52" i="16"/>
  <c r="H51" i="8" s="1"/>
  <c r="I52" i="16"/>
  <c r="H52" i="16"/>
  <c r="F51" i="8" s="1"/>
  <c r="G52" i="16"/>
  <c r="F52" i="16"/>
  <c r="E52" i="16"/>
  <c r="D52" i="16"/>
  <c r="B51" i="8" s="1"/>
  <c r="C52" i="16"/>
  <c r="B52" i="16"/>
  <c r="A52" i="16"/>
  <c r="BH51" i="16"/>
  <c r="BF50" i="8" s="1"/>
  <c r="BG51" i="16"/>
  <c r="BE50" i="8" s="1"/>
  <c r="BF51" i="16"/>
  <c r="BE51" i="16"/>
  <c r="BD51" i="16"/>
  <c r="BB50" i="8" s="1"/>
  <c r="BC51" i="16"/>
  <c r="BA50" i="8" s="1"/>
  <c r="BB51" i="16"/>
  <c r="AZ50" i="8" s="1"/>
  <c r="BA51" i="16"/>
  <c r="AZ51" i="16"/>
  <c r="AY51" i="16"/>
  <c r="AW50" i="8" s="1"/>
  <c r="AX51" i="16"/>
  <c r="AW51" i="16"/>
  <c r="AV51" i="16"/>
  <c r="AT50" i="8" s="1"/>
  <c r="AU51" i="16"/>
  <c r="AS50" i="8" s="1"/>
  <c r="AT51" i="16"/>
  <c r="AS51" i="16"/>
  <c r="AR51" i="16"/>
  <c r="AP50" i="8" s="1"/>
  <c r="AQ51" i="16"/>
  <c r="AO50" i="8" s="1"/>
  <c r="AP51" i="16"/>
  <c r="AO51" i="16"/>
  <c r="AN51" i="16"/>
  <c r="AL50" i="8" s="1"/>
  <c r="AM51" i="16"/>
  <c r="AK50" i="8" s="1"/>
  <c r="AL51" i="16"/>
  <c r="AK51" i="16"/>
  <c r="AJ51" i="16"/>
  <c r="AI51" i="16"/>
  <c r="AG50" i="8" s="1"/>
  <c r="AH51" i="16"/>
  <c r="AF50" i="8" s="1"/>
  <c r="AG51" i="16"/>
  <c r="AF51" i="16"/>
  <c r="AD50" i="8" s="1"/>
  <c r="AE51" i="16"/>
  <c r="AC50" i="8" s="1"/>
  <c r="AD51" i="16"/>
  <c r="AC51" i="16"/>
  <c r="AB51" i="16"/>
  <c r="Z50" i="8" s="1"/>
  <c r="AA51" i="16"/>
  <c r="Y50" i="8" s="1"/>
  <c r="Z51" i="16"/>
  <c r="X50" i="8" s="1"/>
  <c r="Y51" i="16"/>
  <c r="X51" i="16"/>
  <c r="V50" i="8" s="1"/>
  <c r="W51" i="16"/>
  <c r="U50" i="8" s="1"/>
  <c r="V51" i="16"/>
  <c r="U51" i="16"/>
  <c r="T51" i="16"/>
  <c r="S51" i="16"/>
  <c r="Q50" i="8" s="1"/>
  <c r="R51" i="16"/>
  <c r="Q51" i="16"/>
  <c r="P51" i="16"/>
  <c r="N50" i="8" s="1"/>
  <c r="O51" i="16"/>
  <c r="M50" i="8" s="1"/>
  <c r="N51" i="16"/>
  <c r="M51" i="16"/>
  <c r="L51" i="16"/>
  <c r="J50" i="8" s="1"/>
  <c r="K51" i="16"/>
  <c r="I50" i="8" s="1"/>
  <c r="J51" i="16"/>
  <c r="I51" i="16"/>
  <c r="H51" i="16"/>
  <c r="F50" i="8" s="1"/>
  <c r="G51" i="16"/>
  <c r="E50" i="8" s="1"/>
  <c r="F51" i="16"/>
  <c r="E51" i="16"/>
  <c r="D51" i="16"/>
  <c r="C51" i="16"/>
  <c r="A50" i="8" s="1"/>
  <c r="B51" i="16"/>
  <c r="A51" i="16"/>
  <c r="BH50" i="16"/>
  <c r="BF49" i="8" s="1"/>
  <c r="BG50" i="16"/>
  <c r="BF50" i="16"/>
  <c r="BE50" i="16"/>
  <c r="BD50" i="16"/>
  <c r="BB49" i="8" s="1"/>
  <c r="BC50" i="16"/>
  <c r="BB50" i="16"/>
  <c r="BA50" i="16"/>
  <c r="AZ50" i="16"/>
  <c r="AX49" i="8" s="1"/>
  <c r="AY50" i="16"/>
  <c r="AX50" i="16"/>
  <c r="AW50" i="16"/>
  <c r="AV50" i="16"/>
  <c r="AT49" i="8" s="1"/>
  <c r="AU50" i="16"/>
  <c r="AT50" i="16"/>
  <c r="AR49" i="8" s="1"/>
  <c r="AS50" i="16"/>
  <c r="AR50" i="16"/>
  <c r="AP49" i="8" s="1"/>
  <c r="AQ50" i="16"/>
  <c r="AP50" i="16"/>
  <c r="AO50" i="16"/>
  <c r="AN50" i="16"/>
  <c r="AL49" i="8" s="1"/>
  <c r="AM50" i="16"/>
  <c r="AL50" i="16"/>
  <c r="AK50" i="16"/>
  <c r="AJ50" i="16"/>
  <c r="AH49" i="8" s="1"/>
  <c r="AI50" i="16"/>
  <c r="AG49" i="8" s="1"/>
  <c r="AH50" i="16"/>
  <c r="AF49" i="8" s="1"/>
  <c r="AG50" i="16"/>
  <c r="AF50" i="16"/>
  <c r="AD49" i="8" s="1"/>
  <c r="AE50" i="16"/>
  <c r="AC49" i="8" s="1"/>
  <c r="AD50" i="16"/>
  <c r="AC50" i="16"/>
  <c r="AB50" i="16"/>
  <c r="Z49" i="8" s="1"/>
  <c r="AA50" i="16"/>
  <c r="Y49" i="8" s="1"/>
  <c r="Z50" i="16"/>
  <c r="X49" i="8" s="1"/>
  <c r="Y50" i="16"/>
  <c r="X50" i="16"/>
  <c r="V49" i="8" s="1"/>
  <c r="W50" i="16"/>
  <c r="V50" i="16"/>
  <c r="U50" i="16"/>
  <c r="T50" i="16"/>
  <c r="R49" i="8" s="1"/>
  <c r="S50" i="16"/>
  <c r="R50" i="16"/>
  <c r="Q50" i="16"/>
  <c r="P50" i="16"/>
  <c r="N49" i="8" s="1"/>
  <c r="O50" i="16"/>
  <c r="M49" i="8" s="1"/>
  <c r="N50" i="16"/>
  <c r="L49" i="8" s="1"/>
  <c r="M50" i="16"/>
  <c r="L50" i="16"/>
  <c r="J49" i="8" s="1"/>
  <c r="K50" i="16"/>
  <c r="I49" i="8" s="1"/>
  <c r="J50" i="16"/>
  <c r="I50" i="16"/>
  <c r="H50" i="16"/>
  <c r="F49" i="8" s="1"/>
  <c r="G50" i="16"/>
  <c r="F50" i="16"/>
  <c r="E50" i="16"/>
  <c r="D50" i="16"/>
  <c r="B49" i="8" s="1"/>
  <c r="C50" i="16"/>
  <c r="B50" i="16"/>
  <c r="A50" i="16"/>
  <c r="BI49" i="16"/>
  <c r="BG48" i="8" s="1"/>
  <c r="BH49" i="16"/>
  <c r="BG49" i="16"/>
  <c r="BF49" i="16"/>
  <c r="BE49" i="16"/>
  <c r="BC48" i="8" s="1"/>
  <c r="BD49" i="16"/>
  <c r="BC49" i="16"/>
  <c r="BA48" i="8" s="1"/>
  <c r="BB49" i="16"/>
  <c r="BA49" i="16"/>
  <c r="AY48" i="8" s="1"/>
  <c r="AZ49" i="16"/>
  <c r="AY49" i="16"/>
  <c r="AX49" i="16"/>
  <c r="AW49" i="16"/>
  <c r="AU48" i="8" s="1"/>
  <c r="AV49" i="16"/>
  <c r="AU49" i="16"/>
  <c r="AT49" i="16"/>
  <c r="AS49" i="16"/>
  <c r="AQ48" i="8" s="1"/>
  <c r="AR49" i="16"/>
  <c r="AQ49" i="16"/>
  <c r="AP49" i="16"/>
  <c r="AO49" i="16"/>
  <c r="AM48" i="8" s="1"/>
  <c r="AN49" i="16"/>
  <c r="AM49" i="16"/>
  <c r="AK48" i="8" s="1"/>
  <c r="AL49" i="16"/>
  <c r="AK49" i="16"/>
  <c r="AI48" i="8" s="1"/>
  <c r="AJ49" i="16"/>
  <c r="AI49" i="16"/>
  <c r="AH49" i="16"/>
  <c r="AG49" i="16"/>
  <c r="AE48" i="8" s="1"/>
  <c r="AF49" i="16"/>
  <c r="AE49" i="16"/>
  <c r="AD49" i="16"/>
  <c r="AC49" i="16"/>
  <c r="AA48" i="8" s="1"/>
  <c r="AB49" i="16"/>
  <c r="AA49" i="16"/>
  <c r="Z49" i="16"/>
  <c r="Y49" i="16"/>
  <c r="W48" i="8" s="1"/>
  <c r="X49" i="16"/>
  <c r="W49" i="16"/>
  <c r="U48" i="8" s="1"/>
  <c r="V49" i="16"/>
  <c r="U49" i="16"/>
  <c r="S48" i="8" s="1"/>
  <c r="T49" i="16"/>
  <c r="S49" i="16"/>
  <c r="R49" i="16"/>
  <c r="Q49" i="16"/>
  <c r="O48" i="8" s="1"/>
  <c r="P49" i="16"/>
  <c r="O49" i="16"/>
  <c r="N49" i="16"/>
  <c r="M49" i="16"/>
  <c r="K48" i="8" s="1"/>
  <c r="L49" i="16"/>
  <c r="K49" i="16"/>
  <c r="J49" i="16"/>
  <c r="I49" i="16"/>
  <c r="G48" i="8" s="1"/>
  <c r="H49" i="16"/>
  <c r="G49" i="16"/>
  <c r="E48" i="8" s="1"/>
  <c r="F49" i="16"/>
  <c r="E49" i="16"/>
  <c r="C48" i="8" s="1"/>
  <c r="D49" i="16"/>
  <c r="C49" i="16"/>
  <c r="B49" i="16"/>
  <c r="A49" i="16"/>
  <c r="BH48" i="16"/>
  <c r="BF47" i="8" s="1"/>
  <c r="BG48" i="16"/>
  <c r="BE47" i="8" s="1"/>
  <c r="BF48" i="16"/>
  <c r="BD47" i="8" s="1"/>
  <c r="BE48" i="16"/>
  <c r="BC47" i="8" s="1"/>
  <c r="BD48" i="16"/>
  <c r="BB47" i="8" s="1"/>
  <c r="BC48" i="16"/>
  <c r="BB48" i="16"/>
  <c r="AZ47" i="8" s="1"/>
  <c r="BA48" i="16"/>
  <c r="AZ48" i="16"/>
  <c r="AY48" i="16"/>
  <c r="AW47" i="8" s="1"/>
  <c r="AX48" i="16"/>
  <c r="AV47" i="8" s="1"/>
  <c r="AW48" i="16"/>
  <c r="AU47" i="8" s="1"/>
  <c r="AV48" i="16"/>
  <c r="AU48" i="16"/>
  <c r="AT48" i="16"/>
  <c r="AR47" i="8" s="1"/>
  <c r="AS48" i="16"/>
  <c r="AQ47" i="8" s="1"/>
  <c r="AR48" i="16"/>
  <c r="AP47" i="8" s="1"/>
  <c r="AQ48" i="16"/>
  <c r="AP48" i="16"/>
  <c r="AN47" i="8" s="1"/>
  <c r="AO48" i="16"/>
  <c r="AM47" i="8" s="1"/>
  <c r="AN48" i="16"/>
  <c r="AL47" i="8" s="1"/>
  <c r="AM48" i="16"/>
  <c r="AK47" i="8" s="1"/>
  <c r="AL48" i="16"/>
  <c r="AJ47" i="8" s="1"/>
  <c r="AK48" i="16"/>
  <c r="AJ48" i="16"/>
  <c r="AI48" i="16"/>
  <c r="AH48" i="16"/>
  <c r="AF47" i="8" s="1"/>
  <c r="AG48" i="16"/>
  <c r="AE47" i="8" s="1"/>
  <c r="AF48" i="16"/>
  <c r="AE48" i="16"/>
  <c r="AD48" i="16"/>
  <c r="AB47" i="8" s="1"/>
  <c r="AC48" i="16"/>
  <c r="AA47" i="8" s="1"/>
  <c r="AB48" i="16"/>
  <c r="Z47" i="8" s="1"/>
  <c r="AA48" i="16"/>
  <c r="Z48" i="16"/>
  <c r="X47" i="8" s="1"/>
  <c r="Y48" i="16"/>
  <c r="W47" i="8" s="1"/>
  <c r="X48" i="16"/>
  <c r="V47" i="8" s="1"/>
  <c r="W48" i="16"/>
  <c r="V48" i="16"/>
  <c r="T47" i="8" s="1"/>
  <c r="U48" i="16"/>
  <c r="T48" i="16"/>
  <c r="S48" i="16"/>
  <c r="R48" i="16"/>
  <c r="P47" i="8" s="1"/>
  <c r="Q48" i="16"/>
  <c r="O47" i="8" s="1"/>
  <c r="P48" i="16"/>
  <c r="O48" i="16"/>
  <c r="M47" i="8" s="1"/>
  <c r="N48" i="16"/>
  <c r="L47" i="8" s="1"/>
  <c r="M48" i="16"/>
  <c r="K47" i="8" s="1"/>
  <c r="L48" i="16"/>
  <c r="J47" i="8" s="1"/>
  <c r="K48" i="16"/>
  <c r="J48" i="16"/>
  <c r="H47" i="8" s="1"/>
  <c r="I48" i="16"/>
  <c r="G47" i="8" s="1"/>
  <c r="H48" i="16"/>
  <c r="F47" i="8" s="1"/>
  <c r="G48" i="16"/>
  <c r="F48" i="16"/>
  <c r="D47" i="8" s="1"/>
  <c r="E48" i="16"/>
  <c r="D48" i="16"/>
  <c r="C48" i="16"/>
  <c r="B48" i="16"/>
  <c r="A48" i="16"/>
  <c r="BH47" i="16"/>
  <c r="BF46" i="8" s="1"/>
  <c r="BG47" i="16"/>
  <c r="BF47" i="16"/>
  <c r="BE47" i="16"/>
  <c r="BC46" i="8" s="1"/>
  <c r="BD47" i="16"/>
  <c r="BB46" i="8" s="1"/>
  <c r="BC47" i="16"/>
  <c r="BA46" i="8" s="1"/>
  <c r="BB47" i="16"/>
  <c r="BA47" i="16"/>
  <c r="AY46" i="8" s="1"/>
  <c r="AZ47" i="16"/>
  <c r="AX46" i="8" s="1"/>
  <c r="AY47" i="16"/>
  <c r="AX47" i="16"/>
  <c r="AW47" i="16"/>
  <c r="AU46" i="8" s="1"/>
  <c r="AV47" i="16"/>
  <c r="AT46" i="8" s="1"/>
  <c r="AU47" i="16"/>
  <c r="AS46" i="8" s="1"/>
  <c r="AT47" i="16"/>
  <c r="AS47" i="16"/>
  <c r="AQ46" i="8" s="1"/>
  <c r="AR47" i="16"/>
  <c r="AP46" i="8" s="1"/>
  <c r="AQ47" i="16"/>
  <c r="AP47" i="16"/>
  <c r="AO47" i="16"/>
  <c r="AM46" i="8" s="1"/>
  <c r="AN47" i="16"/>
  <c r="AL46" i="8" s="1"/>
  <c r="AM47" i="16"/>
  <c r="AK46" i="8" s="1"/>
  <c r="AL47" i="16"/>
  <c r="AK47" i="16"/>
  <c r="AI46" i="8" s="1"/>
  <c r="AJ47" i="16"/>
  <c r="AH46" i="8" s="1"/>
  <c r="AI47" i="16"/>
  <c r="AH47" i="16"/>
  <c r="AG47" i="16"/>
  <c r="AE46" i="8" s="1"/>
  <c r="AF47" i="16"/>
  <c r="AD46" i="8" s="1"/>
  <c r="AE47" i="16"/>
  <c r="AC46" i="8" s="1"/>
  <c r="AD47" i="16"/>
  <c r="AC47" i="16"/>
  <c r="AA46" i="8" s="1"/>
  <c r="AB47" i="16"/>
  <c r="Z46" i="8" s="1"/>
  <c r="AA47" i="16"/>
  <c r="Z47" i="16"/>
  <c r="Y47" i="16"/>
  <c r="W46" i="8" s="1"/>
  <c r="X47" i="16"/>
  <c r="V46" i="8" s="1"/>
  <c r="W47" i="16"/>
  <c r="U46" i="8" s="1"/>
  <c r="V47" i="16"/>
  <c r="U47" i="16"/>
  <c r="S46" i="8" s="1"/>
  <c r="T47" i="16"/>
  <c r="R46" i="8" s="1"/>
  <c r="S47" i="16"/>
  <c r="R47" i="16"/>
  <c r="Q47" i="16"/>
  <c r="O46" i="8" s="1"/>
  <c r="P47" i="16"/>
  <c r="N46" i="8" s="1"/>
  <c r="O47" i="16"/>
  <c r="M46" i="8" s="1"/>
  <c r="N47" i="16"/>
  <c r="M47" i="16"/>
  <c r="K46" i="8" s="1"/>
  <c r="L47" i="16"/>
  <c r="J46" i="8" s="1"/>
  <c r="K47" i="16"/>
  <c r="J47" i="16"/>
  <c r="I47" i="16"/>
  <c r="G46" i="8" s="1"/>
  <c r="H47" i="16"/>
  <c r="F46" i="8" s="1"/>
  <c r="G47" i="16"/>
  <c r="E46" i="8" s="1"/>
  <c r="F47" i="16"/>
  <c r="E47" i="16"/>
  <c r="C46" i="8" s="1"/>
  <c r="D47" i="16"/>
  <c r="B46" i="8" s="1"/>
  <c r="C47" i="16"/>
  <c r="B47" i="16"/>
  <c r="A47" i="16"/>
  <c r="BH46" i="16"/>
  <c r="BF45" i="8" s="1"/>
  <c r="BG46" i="16"/>
  <c r="BF46" i="16"/>
  <c r="BE46" i="16"/>
  <c r="BC45" i="8" s="1"/>
  <c r="BD46" i="16"/>
  <c r="BB45" i="8" s="1"/>
  <c r="BC46" i="16"/>
  <c r="BB46" i="16"/>
  <c r="BA46" i="16"/>
  <c r="AY45" i="8" s="1"/>
  <c r="AZ46" i="16"/>
  <c r="AX45" i="8" s="1"/>
  <c r="AY46" i="16"/>
  <c r="AX46" i="16"/>
  <c r="AW46" i="16"/>
  <c r="AU45" i="8" s="1"/>
  <c r="AV46" i="16"/>
  <c r="AT45" i="8" s="1"/>
  <c r="AU46" i="16"/>
  <c r="AT46" i="16"/>
  <c r="AS46" i="16"/>
  <c r="AQ45" i="8" s="1"/>
  <c r="AR46" i="16"/>
  <c r="AP45" i="8" s="1"/>
  <c r="AQ46" i="16"/>
  <c r="AP46" i="16"/>
  <c r="AO46" i="16"/>
  <c r="AM45" i="8" s="1"/>
  <c r="AN46" i="16"/>
  <c r="AL45" i="8" s="1"/>
  <c r="AM46" i="16"/>
  <c r="AL46" i="16"/>
  <c r="AK46" i="16"/>
  <c r="AI45" i="8" s="1"/>
  <c r="AJ46" i="16"/>
  <c r="AH45" i="8" s="1"/>
  <c r="AI46" i="16"/>
  <c r="AH46" i="16"/>
  <c r="AG46" i="16"/>
  <c r="AF46" i="16"/>
  <c r="AD45" i="8" s="1"/>
  <c r="AE46" i="16"/>
  <c r="AD46" i="16"/>
  <c r="AC46" i="16"/>
  <c r="AA45" i="8" s="1"/>
  <c r="AB46" i="16"/>
  <c r="Z45" i="8" s="1"/>
  <c r="AA46" i="16"/>
  <c r="Y45" i="8" s="1"/>
  <c r="Z46" i="16"/>
  <c r="Y46" i="16"/>
  <c r="W45" i="8" s="1"/>
  <c r="X46" i="16"/>
  <c r="V45" i="8" s="1"/>
  <c r="W46" i="16"/>
  <c r="V46" i="16"/>
  <c r="U46" i="16"/>
  <c r="T46" i="16"/>
  <c r="R45" i="8" s="1"/>
  <c r="S46" i="16"/>
  <c r="R46" i="16"/>
  <c r="Q46" i="16"/>
  <c r="O45" i="8" s="1"/>
  <c r="P46" i="16"/>
  <c r="N45" i="8" s="1"/>
  <c r="O46" i="16"/>
  <c r="N46" i="16"/>
  <c r="M46" i="16"/>
  <c r="K45" i="8" s="1"/>
  <c r="L46" i="16"/>
  <c r="J45" i="8" s="1"/>
  <c r="K46" i="16"/>
  <c r="J46" i="16"/>
  <c r="I46" i="16"/>
  <c r="G45" i="8" s="1"/>
  <c r="H46" i="16"/>
  <c r="F45" i="8" s="1"/>
  <c r="G46" i="16"/>
  <c r="F46" i="16"/>
  <c r="E46" i="16"/>
  <c r="C45" i="8" s="1"/>
  <c r="D46" i="16"/>
  <c r="B45" i="8" s="1"/>
  <c r="C46" i="16"/>
  <c r="B46" i="16"/>
  <c r="A46" i="16"/>
  <c r="BH45" i="16"/>
  <c r="BG45" i="16"/>
  <c r="BF45" i="16"/>
  <c r="BE45" i="16"/>
  <c r="BC44" i="8" s="1"/>
  <c r="BD45" i="16"/>
  <c r="BC45" i="16"/>
  <c r="BB45" i="16"/>
  <c r="BA45" i="16"/>
  <c r="AY44" i="8" s="1"/>
  <c r="AZ45" i="16"/>
  <c r="AY45" i="16"/>
  <c r="AX45" i="16"/>
  <c r="AW45" i="16"/>
  <c r="AU44" i="8" s="1"/>
  <c r="AV45" i="16"/>
  <c r="AU45" i="16"/>
  <c r="AS44" i="8" s="1"/>
  <c r="AT45" i="16"/>
  <c r="AS45" i="16"/>
  <c r="AQ44" i="8" s="1"/>
  <c r="AR45" i="16"/>
  <c r="AQ45" i="16"/>
  <c r="AP45" i="16"/>
  <c r="AO45" i="16"/>
  <c r="AM44" i="8" s="1"/>
  <c r="AN45" i="16"/>
  <c r="AM45" i="16"/>
  <c r="AL45" i="16"/>
  <c r="AK45" i="16"/>
  <c r="AI44" i="8" s="1"/>
  <c r="AJ45" i="16"/>
  <c r="AI45" i="16"/>
  <c r="AH45" i="16"/>
  <c r="AG45" i="16"/>
  <c r="AE44" i="8" s="1"/>
  <c r="AF45" i="16"/>
  <c r="AE45" i="16"/>
  <c r="AC44" i="8" s="1"/>
  <c r="AD45" i="16"/>
  <c r="AC45" i="16"/>
  <c r="AA44" i="8" s="1"/>
  <c r="AB45" i="16"/>
  <c r="AA45" i="16"/>
  <c r="Z45" i="16"/>
  <c r="Y45" i="16"/>
  <c r="W44" i="8" s="1"/>
  <c r="X45" i="16"/>
  <c r="W45" i="16"/>
  <c r="V45" i="16"/>
  <c r="U45" i="16"/>
  <c r="S44" i="8" s="1"/>
  <c r="T45" i="16"/>
  <c r="S45" i="16"/>
  <c r="R45" i="16"/>
  <c r="Q45" i="16"/>
  <c r="O44" i="8" s="1"/>
  <c r="P45" i="16"/>
  <c r="O45" i="16"/>
  <c r="M44" i="8" s="1"/>
  <c r="N45" i="16"/>
  <c r="M45" i="16"/>
  <c r="K44" i="8" s="1"/>
  <c r="L45" i="16"/>
  <c r="K45" i="16"/>
  <c r="J45" i="16"/>
  <c r="I45" i="16"/>
  <c r="G44" i="8" s="1"/>
  <c r="H45" i="16"/>
  <c r="G45" i="16"/>
  <c r="F45" i="16"/>
  <c r="E45" i="16"/>
  <c r="C44" i="8" s="1"/>
  <c r="D45" i="16"/>
  <c r="C45" i="16"/>
  <c r="B45" i="16"/>
  <c r="A45" i="16"/>
  <c r="BH44" i="16"/>
  <c r="BG44" i="16"/>
  <c r="BF44" i="16"/>
  <c r="BD43" i="8" s="1"/>
  <c r="BE44" i="16"/>
  <c r="BC43" i="8" s="1"/>
  <c r="BD44" i="16"/>
  <c r="BC44" i="16"/>
  <c r="BB44" i="16"/>
  <c r="AZ43" i="8" s="1"/>
  <c r="BA44" i="16"/>
  <c r="AY43" i="8" s="1"/>
  <c r="AZ44" i="16"/>
  <c r="AY44" i="16"/>
  <c r="AX44" i="16"/>
  <c r="AV43" i="8" s="1"/>
  <c r="AW44" i="16"/>
  <c r="AV44" i="16"/>
  <c r="AT43" i="8" s="1"/>
  <c r="AU44" i="16"/>
  <c r="AT44" i="16"/>
  <c r="AR43" i="8" s="1"/>
  <c r="AS44" i="16"/>
  <c r="AQ43" i="8" s="1"/>
  <c r="AR44" i="16"/>
  <c r="AQ44" i="16"/>
  <c r="AP44" i="16"/>
  <c r="AN43" i="8" s="1"/>
  <c r="AO44" i="16"/>
  <c r="AM43" i="8" s="1"/>
  <c r="AN44" i="16"/>
  <c r="AM44" i="16"/>
  <c r="AL44" i="16"/>
  <c r="AJ43" i="8" s="1"/>
  <c r="AK44" i="16"/>
  <c r="AI43" i="8" s="1"/>
  <c r="AJ44" i="16"/>
  <c r="AI44" i="16"/>
  <c r="AH44" i="16"/>
  <c r="AF43" i="8" s="1"/>
  <c r="AG44" i="16"/>
  <c r="AE43" i="8" s="1"/>
  <c r="AF44" i="16"/>
  <c r="AD43" i="8" s="1"/>
  <c r="AE44" i="16"/>
  <c r="AC43" i="8" s="1"/>
  <c r="AD44" i="16"/>
  <c r="AB43" i="8" s="1"/>
  <c r="AC44" i="16"/>
  <c r="AB44" i="16"/>
  <c r="AA44" i="16"/>
  <c r="Z44" i="16"/>
  <c r="X43" i="8" s="1"/>
  <c r="Y44" i="16"/>
  <c r="W43" i="8" s="1"/>
  <c r="X44" i="16"/>
  <c r="W44" i="16"/>
  <c r="V44" i="16"/>
  <c r="T43" i="8" s="1"/>
  <c r="U44" i="16"/>
  <c r="S43" i="8" s="1"/>
  <c r="T44" i="16"/>
  <c r="S44" i="16"/>
  <c r="R44" i="16"/>
  <c r="P43" i="8" s="1"/>
  <c r="Q44" i="16"/>
  <c r="P44" i="16"/>
  <c r="N43" i="8" s="1"/>
  <c r="O44" i="16"/>
  <c r="N44" i="16"/>
  <c r="L43" i="8" s="1"/>
  <c r="M44" i="16"/>
  <c r="K43" i="8" s="1"/>
  <c r="L44" i="16"/>
  <c r="K44" i="16"/>
  <c r="J44" i="16"/>
  <c r="H43" i="8" s="1"/>
  <c r="I44" i="16"/>
  <c r="G43" i="8" s="1"/>
  <c r="H44" i="16"/>
  <c r="G44" i="16"/>
  <c r="F44" i="16"/>
  <c r="D43" i="8" s="1"/>
  <c r="E44" i="16"/>
  <c r="C43" i="8" s="1"/>
  <c r="D44" i="16"/>
  <c r="C44" i="16"/>
  <c r="B44" i="16"/>
  <c r="A44" i="16"/>
  <c r="BH43" i="16"/>
  <c r="BG43" i="16"/>
  <c r="BF43" i="16"/>
  <c r="BE43" i="16"/>
  <c r="BC42" i="8" s="1"/>
  <c r="BD43" i="16"/>
  <c r="BC43" i="16"/>
  <c r="BA42" i="8" s="1"/>
  <c r="BB43" i="16"/>
  <c r="BA43" i="16"/>
  <c r="AY42" i="8" s="1"/>
  <c r="AZ43" i="16"/>
  <c r="AY43" i="16"/>
  <c r="AX43" i="16"/>
  <c r="AW43" i="16"/>
  <c r="AU42" i="8" s="1"/>
  <c r="AV43" i="16"/>
  <c r="AU43" i="16"/>
  <c r="AT43" i="16"/>
  <c r="AS43" i="16"/>
  <c r="AQ42" i="8" s="1"/>
  <c r="AR43" i="16"/>
  <c r="AQ43" i="16"/>
  <c r="AP43" i="16"/>
  <c r="AO43" i="16"/>
  <c r="AM42" i="8" s="1"/>
  <c r="AN43" i="16"/>
  <c r="AM43" i="16"/>
  <c r="AK42" i="8" s="1"/>
  <c r="AL43" i="16"/>
  <c r="AK43" i="16"/>
  <c r="AI42" i="8" s="1"/>
  <c r="AJ43" i="16"/>
  <c r="AI43" i="16"/>
  <c r="AH43" i="16"/>
  <c r="AG43" i="16"/>
  <c r="AE42" i="8" s="1"/>
  <c r="AF43" i="16"/>
  <c r="AE43" i="16"/>
  <c r="AD43" i="16"/>
  <c r="AC43" i="16"/>
  <c r="AA42" i="8" s="1"/>
  <c r="AB43" i="16"/>
  <c r="AA43" i="16"/>
  <c r="Z43" i="16"/>
  <c r="Y43" i="16"/>
  <c r="W42" i="8" s="1"/>
  <c r="X43" i="16"/>
  <c r="W43" i="16"/>
  <c r="U42" i="8" s="1"/>
  <c r="V43" i="16"/>
  <c r="U43" i="16"/>
  <c r="S42" i="8" s="1"/>
  <c r="T43" i="16"/>
  <c r="S43" i="16"/>
  <c r="R43" i="16"/>
  <c r="Q43" i="16"/>
  <c r="O42" i="8" s="1"/>
  <c r="P43" i="16"/>
  <c r="O43" i="16"/>
  <c r="N43" i="16"/>
  <c r="M43" i="16"/>
  <c r="K42" i="8" s="1"/>
  <c r="L43" i="16"/>
  <c r="K43" i="16"/>
  <c r="J43" i="16"/>
  <c r="I43" i="16"/>
  <c r="G42" i="8" s="1"/>
  <c r="H43" i="16"/>
  <c r="G43" i="16"/>
  <c r="E42" i="8" s="1"/>
  <c r="F43" i="16"/>
  <c r="E43" i="16"/>
  <c r="C42" i="8" s="1"/>
  <c r="D43" i="16"/>
  <c r="C43" i="16"/>
  <c r="B43" i="16"/>
  <c r="A43" i="16"/>
  <c r="BH42" i="16"/>
  <c r="BF41" i="8" s="1"/>
  <c r="BG42" i="16"/>
  <c r="BE41" i="8" s="1"/>
  <c r="BF42" i="16"/>
  <c r="BE42" i="16"/>
  <c r="BC41" i="8" s="1"/>
  <c r="BD42" i="16"/>
  <c r="BB41" i="8" s="1"/>
  <c r="BC42" i="16"/>
  <c r="BB42" i="16"/>
  <c r="BA42" i="16"/>
  <c r="AY41" i="8" s="1"/>
  <c r="AZ42" i="16"/>
  <c r="AX41" i="8" s="1"/>
  <c r="AY42" i="16"/>
  <c r="AW41" i="8" s="1"/>
  <c r="AX42" i="16"/>
  <c r="AW42" i="16"/>
  <c r="AV42" i="16"/>
  <c r="AT41" i="8" s="1"/>
  <c r="AU42" i="16"/>
  <c r="AT42" i="16"/>
  <c r="AS42" i="16"/>
  <c r="AQ41" i="8" s="1"/>
  <c r="AR42" i="16"/>
  <c r="AP41" i="8" s="1"/>
  <c r="AQ42" i="16"/>
  <c r="AP42" i="16"/>
  <c r="AO42" i="16"/>
  <c r="AM41" i="8" s="1"/>
  <c r="AN42" i="16"/>
  <c r="AL41" i="8" s="1"/>
  <c r="AM42" i="16"/>
  <c r="AL42" i="16"/>
  <c r="AK42" i="16"/>
  <c r="AJ42" i="16"/>
  <c r="AH41" i="8" s="1"/>
  <c r="AI42" i="16"/>
  <c r="AH42" i="16"/>
  <c r="AG42" i="16"/>
  <c r="AE41" i="8" s="1"/>
  <c r="AF42" i="16"/>
  <c r="AD41" i="8" s="1"/>
  <c r="AE42" i="16"/>
  <c r="AC41" i="8" s="1"/>
  <c r="AD42" i="16"/>
  <c r="AC42" i="16"/>
  <c r="AA41" i="8" s="1"/>
  <c r="AB42" i="16"/>
  <c r="Z41" i="8" s="1"/>
  <c r="AA42" i="16"/>
  <c r="Z42" i="16"/>
  <c r="Y42" i="16"/>
  <c r="X42" i="16"/>
  <c r="V41" i="8" s="1"/>
  <c r="W42" i="16"/>
  <c r="V42" i="16"/>
  <c r="U42" i="16"/>
  <c r="S41" i="8" s="1"/>
  <c r="T42" i="16"/>
  <c r="R41" i="8" s="1"/>
  <c r="S42" i="16"/>
  <c r="R42" i="16"/>
  <c r="Q42" i="16"/>
  <c r="O41" i="8" s="1"/>
  <c r="P42" i="16"/>
  <c r="N41" i="8" s="1"/>
  <c r="O42" i="16"/>
  <c r="N42" i="16"/>
  <c r="M42" i="16"/>
  <c r="K41" i="8" s="1"/>
  <c r="L42" i="16"/>
  <c r="J41" i="8" s="1"/>
  <c r="K42" i="16"/>
  <c r="J42" i="16"/>
  <c r="I42" i="16"/>
  <c r="G41" i="8" s="1"/>
  <c r="H42" i="16"/>
  <c r="F41" i="8" s="1"/>
  <c r="G42" i="16"/>
  <c r="F42" i="16"/>
  <c r="E42" i="16"/>
  <c r="C41" i="8" s="1"/>
  <c r="D42" i="16"/>
  <c r="B41" i="8" s="1"/>
  <c r="C42" i="16"/>
  <c r="B42" i="16"/>
  <c r="A42" i="16"/>
  <c r="BH41" i="16"/>
  <c r="BF40" i="8" s="1"/>
  <c r="BG41" i="16"/>
  <c r="BE40" i="8" s="1"/>
  <c r="BF41" i="16"/>
  <c r="BE41" i="16"/>
  <c r="BC40" i="8" s="1"/>
  <c r="BD41" i="16"/>
  <c r="BB40" i="8" s="1"/>
  <c r="BC41" i="16"/>
  <c r="BB41" i="16"/>
  <c r="BA41" i="16"/>
  <c r="AY40" i="8" s="1"/>
  <c r="AZ41" i="16"/>
  <c r="AX40" i="8" s="1"/>
  <c r="AY41" i="16"/>
  <c r="AW40" i="8" s="1"/>
  <c r="AX41" i="16"/>
  <c r="AW41" i="16"/>
  <c r="AV41" i="16"/>
  <c r="AT40" i="8" s="1"/>
  <c r="AU41" i="16"/>
  <c r="AT41" i="16"/>
  <c r="AS41" i="16"/>
  <c r="AQ40" i="8" s="1"/>
  <c r="AR41" i="16"/>
  <c r="AP40" i="8" s="1"/>
  <c r="AQ41" i="16"/>
  <c r="AP41" i="16"/>
  <c r="AO41" i="16"/>
  <c r="AM40" i="8" s="1"/>
  <c r="AN41" i="16"/>
  <c r="AL40" i="8" s="1"/>
  <c r="AM41" i="16"/>
  <c r="AL41" i="16"/>
  <c r="AK41" i="16"/>
  <c r="AI40" i="8" s="1"/>
  <c r="AJ41" i="16"/>
  <c r="AH40" i="8" s="1"/>
  <c r="AI41" i="16"/>
  <c r="AH41" i="16"/>
  <c r="AG41" i="16"/>
  <c r="AF41" i="16"/>
  <c r="AD40" i="8" s="1"/>
  <c r="AE41" i="16"/>
  <c r="AC40" i="8" s="1"/>
  <c r="AD41" i="16"/>
  <c r="AC41" i="16"/>
  <c r="AA40" i="8" s="1"/>
  <c r="AB41" i="16"/>
  <c r="Z40" i="8" s="1"/>
  <c r="AA41" i="16"/>
  <c r="Z41" i="16"/>
  <c r="Y41" i="16"/>
  <c r="W40" i="8" s="1"/>
  <c r="X41" i="16"/>
  <c r="V40" i="8" s="1"/>
  <c r="W41" i="16"/>
  <c r="U40" i="8" s="1"/>
  <c r="V41" i="16"/>
  <c r="U41" i="16"/>
  <c r="S40" i="8" s="1"/>
  <c r="T41" i="16"/>
  <c r="R40" i="8" s="1"/>
  <c r="S41" i="16"/>
  <c r="R41" i="16"/>
  <c r="Q41" i="16"/>
  <c r="P41" i="16"/>
  <c r="O41" i="16"/>
  <c r="N41" i="16"/>
  <c r="M41" i="16"/>
  <c r="L41" i="16"/>
  <c r="K41" i="16"/>
  <c r="J41" i="16"/>
  <c r="I41" i="16"/>
  <c r="H41" i="16"/>
  <c r="G41" i="16"/>
  <c r="F41" i="16"/>
  <c r="E41" i="16"/>
  <c r="D41" i="16"/>
  <c r="C41" i="16"/>
  <c r="B41" i="16"/>
  <c r="A41" i="16"/>
  <c r="BH40" i="16"/>
  <c r="BG40" i="16"/>
  <c r="BE39" i="8" s="1"/>
  <c r="BF40" i="16"/>
  <c r="BD39" i="8" s="1"/>
  <c r="BE40" i="16"/>
  <c r="BC39" i="8" s="1"/>
  <c r="BD40" i="16"/>
  <c r="BC40" i="16"/>
  <c r="BB40" i="16"/>
  <c r="AZ39" i="8" s="1"/>
  <c r="BA40" i="16"/>
  <c r="AZ40" i="16"/>
  <c r="AY40" i="16"/>
  <c r="AX40" i="16"/>
  <c r="AV39" i="8" s="1"/>
  <c r="AW40" i="16"/>
  <c r="AU39" i="8" s="1"/>
  <c r="AV40" i="16"/>
  <c r="AU40" i="16"/>
  <c r="AT40" i="16"/>
  <c r="AR39" i="8" s="1"/>
  <c r="AS40" i="16"/>
  <c r="AQ39" i="8" s="1"/>
  <c r="AR40" i="16"/>
  <c r="AQ40" i="16"/>
  <c r="AP40" i="16"/>
  <c r="AN39" i="8" s="1"/>
  <c r="AO40" i="16"/>
  <c r="AM39" i="8" s="1"/>
  <c r="AN40" i="16"/>
  <c r="AM40" i="16"/>
  <c r="AL40" i="16"/>
  <c r="AJ39" i="8" s="1"/>
  <c r="AK40" i="16"/>
  <c r="AJ40" i="16"/>
  <c r="AI40" i="16"/>
  <c r="AH40" i="16"/>
  <c r="AF39" i="8" s="1"/>
  <c r="AG40" i="16"/>
  <c r="AE39" i="8" s="1"/>
  <c r="AF40" i="16"/>
  <c r="AE40" i="16"/>
  <c r="AC39" i="8" s="1"/>
  <c r="AD40" i="16"/>
  <c r="AB39" i="8" s="1"/>
  <c r="AC40" i="16"/>
  <c r="AA39" i="8" s="1"/>
  <c r="AB40" i="16"/>
  <c r="AA40" i="16"/>
  <c r="Z40" i="16"/>
  <c r="X39" i="8" s="1"/>
  <c r="Y40" i="16"/>
  <c r="W39" i="8" s="1"/>
  <c r="X40" i="16"/>
  <c r="W40" i="16"/>
  <c r="U39" i="8" s="1"/>
  <c r="V40" i="16"/>
  <c r="T39" i="8" s="1"/>
  <c r="U40" i="16"/>
  <c r="T40" i="16"/>
  <c r="S40" i="16"/>
  <c r="R40" i="16"/>
  <c r="P39" i="8" s="1"/>
  <c r="Q40" i="16"/>
  <c r="O39" i="8" s="1"/>
  <c r="P40" i="16"/>
  <c r="O40" i="16"/>
  <c r="N40" i="16"/>
  <c r="L39" i="8" s="1"/>
  <c r="M40" i="16"/>
  <c r="K39" i="8" s="1"/>
  <c r="L40" i="16"/>
  <c r="K40" i="16"/>
  <c r="J40" i="16"/>
  <c r="H39" i="8" s="1"/>
  <c r="I40" i="16"/>
  <c r="G39" i="8" s="1"/>
  <c r="H40" i="16"/>
  <c r="G40" i="16"/>
  <c r="F40" i="16"/>
  <c r="D39" i="8" s="1"/>
  <c r="E40" i="16"/>
  <c r="D40" i="16"/>
  <c r="C40" i="16"/>
  <c r="A39" i="8" s="1"/>
  <c r="B40" i="16"/>
  <c r="A40" i="16"/>
  <c r="BH39" i="16"/>
  <c r="BG39" i="16"/>
  <c r="BF39" i="16"/>
  <c r="BE39" i="16"/>
  <c r="BC38" i="8" s="1"/>
  <c r="BD39" i="16"/>
  <c r="BC39" i="16"/>
  <c r="BB39" i="16"/>
  <c r="BA39" i="16"/>
  <c r="AY38" i="8" s="1"/>
  <c r="AZ39" i="16"/>
  <c r="AY39" i="16"/>
  <c r="AW38" i="8" s="1"/>
  <c r="AX39" i="16"/>
  <c r="AW39" i="16"/>
  <c r="AU38" i="8" s="1"/>
  <c r="AV39" i="16"/>
  <c r="AU39" i="16"/>
  <c r="AT39" i="16"/>
  <c r="AS39" i="16"/>
  <c r="AQ38" i="8" s="1"/>
  <c r="AR39" i="16"/>
  <c r="AQ39" i="16"/>
  <c r="AP39" i="16"/>
  <c r="AO39" i="16"/>
  <c r="AM38" i="8" s="1"/>
  <c r="AN39" i="16"/>
  <c r="AM39" i="16"/>
  <c r="AL39" i="16"/>
  <c r="AK39" i="16"/>
  <c r="AI38" i="8" s="1"/>
  <c r="AJ39" i="16"/>
  <c r="AI39" i="16"/>
  <c r="AG38" i="8" s="1"/>
  <c r="AH39" i="16"/>
  <c r="AG39" i="16"/>
  <c r="AE38" i="8" s="1"/>
  <c r="AF39" i="16"/>
  <c r="AE39" i="16"/>
  <c r="AD39" i="16"/>
  <c r="AC39" i="16"/>
  <c r="AA38" i="8" s="1"/>
  <c r="AB39" i="16"/>
  <c r="AA39" i="16"/>
  <c r="Z39" i="16"/>
  <c r="Y39" i="16"/>
  <c r="W38" i="8" s="1"/>
  <c r="X39" i="16"/>
  <c r="W39" i="16"/>
  <c r="V39" i="16"/>
  <c r="U39" i="16"/>
  <c r="S38" i="8" s="1"/>
  <c r="T39" i="16"/>
  <c r="S39" i="16"/>
  <c r="Q38" i="8" s="1"/>
  <c r="R39" i="16"/>
  <c r="Q39" i="16"/>
  <c r="O38" i="8" s="1"/>
  <c r="P39" i="16"/>
  <c r="O39" i="16"/>
  <c r="N39" i="16"/>
  <c r="M39" i="16"/>
  <c r="K38" i="8" s="1"/>
  <c r="L39" i="16"/>
  <c r="K39" i="16"/>
  <c r="J39" i="16"/>
  <c r="I39" i="16"/>
  <c r="G38" i="8" s="1"/>
  <c r="H39" i="16"/>
  <c r="G39" i="16"/>
  <c r="F39" i="16"/>
  <c r="E39" i="16"/>
  <c r="C38" i="8" s="1"/>
  <c r="D39" i="16"/>
  <c r="C39" i="16"/>
  <c r="A38" i="8" s="1"/>
  <c r="B39" i="16"/>
  <c r="A39" i="16"/>
  <c r="BH38" i="16"/>
  <c r="BF37" i="8" s="1"/>
  <c r="BG38" i="16"/>
  <c r="BF38" i="16"/>
  <c r="BE38" i="16"/>
  <c r="BC37" i="8" s="1"/>
  <c r="BD38" i="16"/>
  <c r="BB37" i="8" s="1"/>
  <c r="BC38" i="16"/>
  <c r="BB38" i="16"/>
  <c r="BA38" i="16"/>
  <c r="AY37" i="8" s="1"/>
  <c r="AZ38" i="16"/>
  <c r="AX37" i="8" s="1"/>
  <c r="AY38" i="16"/>
  <c r="AX38" i="16"/>
  <c r="AW38" i="16"/>
  <c r="AU37" i="8" s="1"/>
  <c r="AV38" i="16"/>
  <c r="AT37" i="8" s="1"/>
  <c r="AU38" i="16"/>
  <c r="AT38" i="16"/>
  <c r="AS38" i="16"/>
  <c r="AR38" i="16"/>
  <c r="AP37" i="8" s="1"/>
  <c r="AQ38" i="16"/>
  <c r="AP38" i="16"/>
  <c r="AO38" i="16"/>
  <c r="AM37" i="8" s="1"/>
  <c r="AN38" i="16"/>
  <c r="AL37" i="8" s="1"/>
  <c r="AM38" i="16"/>
  <c r="AK37" i="8" s="1"/>
  <c r="AL38" i="16"/>
  <c r="AK38" i="16"/>
  <c r="AI37" i="8" s="1"/>
  <c r="AJ38" i="16"/>
  <c r="AH37" i="8" s="1"/>
  <c r="AI38" i="16"/>
  <c r="AH38" i="16"/>
  <c r="AG38" i="16"/>
  <c r="AE37" i="8" s="1"/>
  <c r="AF38" i="16"/>
  <c r="AD37" i="8" s="1"/>
  <c r="AE38" i="16"/>
  <c r="AC37" i="8" s="1"/>
  <c r="AD38" i="16"/>
  <c r="AC38" i="16"/>
  <c r="AB38" i="16"/>
  <c r="Z37" i="8" s="1"/>
  <c r="AA38" i="16"/>
  <c r="Z38" i="16"/>
  <c r="Y38" i="16"/>
  <c r="W37" i="8" s="1"/>
  <c r="X38" i="16"/>
  <c r="V37" i="8" s="1"/>
  <c r="W38" i="16"/>
  <c r="V38" i="16"/>
  <c r="U38" i="16"/>
  <c r="S37" i="8" s="1"/>
  <c r="T38" i="16"/>
  <c r="R37" i="8" s="1"/>
  <c r="S38" i="16"/>
  <c r="R38" i="16"/>
  <c r="Q38" i="16"/>
  <c r="O37" i="8" s="1"/>
  <c r="P38" i="16"/>
  <c r="N37" i="8" s="1"/>
  <c r="O38" i="16"/>
  <c r="N38" i="16"/>
  <c r="M38" i="16"/>
  <c r="L38" i="16"/>
  <c r="J37" i="8" s="1"/>
  <c r="K38" i="16"/>
  <c r="I37" i="8" s="1"/>
  <c r="J38" i="16"/>
  <c r="I38" i="16"/>
  <c r="G37" i="8" s="1"/>
  <c r="H38" i="16"/>
  <c r="F37" i="8" s="1"/>
  <c r="G38" i="16"/>
  <c r="F38" i="16"/>
  <c r="E38" i="16"/>
  <c r="C37" i="8" s="1"/>
  <c r="D38" i="16"/>
  <c r="B37" i="8" s="1"/>
  <c r="C38" i="16"/>
  <c r="A37" i="8" s="1"/>
  <c r="B38" i="16"/>
  <c r="A38" i="16"/>
  <c r="BI37" i="16"/>
  <c r="BG36" i="8" s="1"/>
  <c r="BH37" i="16"/>
  <c r="BG37" i="16"/>
  <c r="BF37" i="16"/>
  <c r="BD36" i="8" s="1"/>
  <c r="BE37" i="16"/>
  <c r="BD37" i="16"/>
  <c r="BB36" i="8" s="1"/>
  <c r="BC37" i="16"/>
  <c r="BB37" i="16"/>
  <c r="AZ36" i="8" s="1"/>
  <c r="BA37" i="16"/>
  <c r="AZ37" i="16"/>
  <c r="AY37" i="16"/>
  <c r="AX37" i="16"/>
  <c r="AV36" i="8" s="1"/>
  <c r="AW37" i="16"/>
  <c r="AV37" i="16"/>
  <c r="AU37" i="16"/>
  <c r="AT37" i="16"/>
  <c r="AR36" i="8" s="1"/>
  <c r="AS37" i="16"/>
  <c r="AR37" i="16"/>
  <c r="AQ37" i="16"/>
  <c r="AP37" i="16"/>
  <c r="AN36" i="8" s="1"/>
  <c r="AO37" i="16"/>
  <c r="AN37" i="16"/>
  <c r="AL36" i="8" s="1"/>
  <c r="AM37" i="16"/>
  <c r="AL37" i="16"/>
  <c r="AJ36" i="8" s="1"/>
  <c r="AK37" i="16"/>
  <c r="AJ37" i="16"/>
  <c r="AI37" i="16"/>
  <c r="AH37" i="16"/>
  <c r="AF36" i="8" s="1"/>
  <c r="AG37" i="16"/>
  <c r="AF37" i="16"/>
  <c r="AE37" i="16"/>
  <c r="AD37" i="16"/>
  <c r="AB36" i="8" s="1"/>
  <c r="AC37" i="16"/>
  <c r="AB37" i="16"/>
  <c r="AA37" i="16"/>
  <c r="Z37" i="16"/>
  <c r="X36" i="8" s="1"/>
  <c r="Y37" i="16"/>
  <c r="X37" i="16"/>
  <c r="V36" i="8" s="1"/>
  <c r="W37" i="16"/>
  <c r="V37" i="16"/>
  <c r="T36" i="8" s="1"/>
  <c r="U37" i="16"/>
  <c r="T37" i="16"/>
  <c r="S37" i="16"/>
  <c r="R37" i="16"/>
  <c r="P36" i="8" s="1"/>
  <c r="Q37" i="16"/>
  <c r="P37" i="16"/>
  <c r="O37" i="16"/>
  <c r="N37" i="16"/>
  <c r="L36" i="8" s="1"/>
  <c r="M37" i="16"/>
  <c r="L37" i="16"/>
  <c r="K37" i="16"/>
  <c r="J37" i="16"/>
  <c r="H36" i="8" s="1"/>
  <c r="I37" i="16"/>
  <c r="H37" i="16"/>
  <c r="F36" i="8" s="1"/>
  <c r="G37" i="16"/>
  <c r="F37" i="16"/>
  <c r="D36" i="8" s="1"/>
  <c r="E37" i="16"/>
  <c r="D37" i="16"/>
  <c r="C37" i="16"/>
  <c r="B37" i="16"/>
  <c r="A37" i="16"/>
  <c r="BH36" i="16"/>
  <c r="BG36" i="16"/>
  <c r="BF36" i="16"/>
  <c r="BD35" i="8" s="1"/>
  <c r="BE36" i="16"/>
  <c r="BD36" i="16"/>
  <c r="BB35" i="8" s="1"/>
  <c r="BC36" i="16"/>
  <c r="BB36" i="16"/>
  <c r="AZ35" i="8" s="1"/>
  <c r="BA36" i="16"/>
  <c r="AZ36" i="16"/>
  <c r="AY36" i="16"/>
  <c r="AX36" i="16"/>
  <c r="AV35" i="8" s="1"/>
  <c r="AW36" i="16"/>
  <c r="AV36" i="16"/>
  <c r="AU36" i="16"/>
  <c r="AT36" i="16"/>
  <c r="AR35" i="8" s="1"/>
  <c r="AS36" i="16"/>
  <c r="AR36" i="16"/>
  <c r="AQ36" i="16"/>
  <c r="AP36" i="16"/>
  <c r="AN35" i="8" s="1"/>
  <c r="AO36" i="16"/>
  <c r="AN36" i="16"/>
  <c r="AL35" i="8" s="1"/>
  <c r="AM36" i="16"/>
  <c r="AL36" i="16"/>
  <c r="AJ35" i="8" s="1"/>
  <c r="AK36" i="16"/>
  <c r="AJ36" i="16"/>
  <c r="AI36" i="16"/>
  <c r="AH36" i="16"/>
  <c r="AF35" i="8" s="1"/>
  <c r="AG36" i="16"/>
  <c r="AF36" i="16"/>
  <c r="AE36" i="16"/>
  <c r="AD36" i="16"/>
  <c r="AB35" i="8" s="1"/>
  <c r="AC36" i="16"/>
  <c r="AB36" i="16"/>
  <c r="AA36" i="16"/>
  <c r="Z36" i="16"/>
  <c r="X35" i="8" s="1"/>
  <c r="Y36" i="16"/>
  <c r="X36" i="16"/>
  <c r="V35" i="8" s="1"/>
  <c r="W36" i="16"/>
  <c r="V36" i="16"/>
  <c r="T35" i="8" s="1"/>
  <c r="U36" i="16"/>
  <c r="T36" i="16"/>
  <c r="S36" i="16"/>
  <c r="R36" i="16"/>
  <c r="P35" i="8" s="1"/>
  <c r="Q36" i="16"/>
  <c r="P36" i="16"/>
  <c r="O36" i="16"/>
  <c r="N36" i="16"/>
  <c r="L35" i="8" s="1"/>
  <c r="M36" i="16"/>
  <c r="L36" i="16"/>
  <c r="K36" i="16"/>
  <c r="J36" i="16"/>
  <c r="H35" i="8" s="1"/>
  <c r="I36" i="16"/>
  <c r="H36" i="16"/>
  <c r="F35" i="8" s="1"/>
  <c r="G36" i="16"/>
  <c r="F36" i="16"/>
  <c r="D35" i="8" s="1"/>
  <c r="E36" i="16"/>
  <c r="D36" i="16"/>
  <c r="C36" i="16"/>
  <c r="B36" i="16"/>
  <c r="A36"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C35" i="16"/>
  <c r="B35" i="16"/>
  <c r="A35" i="16"/>
  <c r="BH34" i="16"/>
  <c r="BF33" i="8" s="1"/>
  <c r="BG34" i="16"/>
  <c r="BF34" i="16"/>
  <c r="BD33" i="8" s="1"/>
  <c r="BE34" i="16"/>
  <c r="BD34" i="16"/>
  <c r="BB33" i="8" s="1"/>
  <c r="BC34" i="16"/>
  <c r="BB34" i="16"/>
  <c r="BA34" i="16"/>
  <c r="AZ34" i="16"/>
  <c r="AX33" i="8" s="1"/>
  <c r="AY34" i="16"/>
  <c r="AX34" i="16"/>
  <c r="AV33" i="8" s="1"/>
  <c r="AW34" i="16"/>
  <c r="AV34" i="16"/>
  <c r="AT33" i="8" s="1"/>
  <c r="AU34" i="16"/>
  <c r="AT34" i="16"/>
  <c r="AR33" i="8" s="1"/>
  <c r="AS34" i="16"/>
  <c r="AR34" i="16"/>
  <c r="AP33" i="8" s="1"/>
  <c r="AQ34" i="16"/>
  <c r="AP34" i="16"/>
  <c r="AN33" i="8" s="1"/>
  <c r="AO34" i="16"/>
  <c r="AN34" i="16"/>
  <c r="AL33" i="8" s="1"/>
  <c r="AM34" i="16"/>
  <c r="AL34" i="16"/>
  <c r="AK34" i="16"/>
  <c r="AJ34" i="16"/>
  <c r="AH33" i="8" s="1"/>
  <c r="AI34" i="16"/>
  <c r="AH34" i="16"/>
  <c r="AF33" i="8" s="1"/>
  <c r="AG34" i="16"/>
  <c r="AF34" i="16"/>
  <c r="AD33" i="8" s="1"/>
  <c r="AE34" i="16"/>
  <c r="AD34" i="16"/>
  <c r="AB33" i="8" s="1"/>
  <c r="AC34" i="16"/>
  <c r="AB34" i="16"/>
  <c r="Z33" i="8" s="1"/>
  <c r="AA34" i="16"/>
  <c r="Z34" i="16"/>
  <c r="X33" i="8" s="1"/>
  <c r="Y34" i="16"/>
  <c r="X34" i="16"/>
  <c r="V33" i="8" s="1"/>
  <c r="W34" i="16"/>
  <c r="V34" i="16"/>
  <c r="T33" i="8" s="1"/>
  <c r="U34" i="16"/>
  <c r="T34" i="16"/>
  <c r="R33" i="8" s="1"/>
  <c r="S34" i="16"/>
  <c r="R34" i="16"/>
  <c r="P33" i="8" s="1"/>
  <c r="Q34" i="16"/>
  <c r="P34" i="16"/>
  <c r="N33" i="8" s="1"/>
  <c r="O34" i="16"/>
  <c r="N34" i="16"/>
  <c r="L33" i="8" s="1"/>
  <c r="M34" i="16"/>
  <c r="L34" i="16"/>
  <c r="J33" i="8" s="1"/>
  <c r="K34" i="16"/>
  <c r="J34" i="16"/>
  <c r="H33" i="8" s="1"/>
  <c r="I34" i="16"/>
  <c r="H34" i="16"/>
  <c r="F33" i="8" s="1"/>
  <c r="G34" i="16"/>
  <c r="F34" i="16"/>
  <c r="E34" i="16"/>
  <c r="D34" i="16"/>
  <c r="B33" i="8" s="1"/>
  <c r="C34" i="16"/>
  <c r="B34" i="16"/>
  <c r="A34" i="16"/>
  <c r="BH33" i="16"/>
  <c r="BF32" i="8" s="1"/>
  <c r="BG33" i="16"/>
  <c r="BF33" i="16"/>
  <c r="BD32" i="8" s="1"/>
  <c r="BE33" i="16"/>
  <c r="BD33" i="16"/>
  <c r="BC33" i="16"/>
  <c r="BB33" i="16"/>
  <c r="AZ32" i="8" s="1"/>
  <c r="BA33" i="16"/>
  <c r="AZ33" i="16"/>
  <c r="AY33" i="16"/>
  <c r="AX33" i="16"/>
  <c r="AV32" i="8" s="1"/>
  <c r="AW33" i="16"/>
  <c r="AV33" i="16"/>
  <c r="AU33" i="16"/>
  <c r="AT33" i="16"/>
  <c r="AR32" i="8" s="1"/>
  <c r="AS33" i="16"/>
  <c r="AR33" i="16"/>
  <c r="AP32" i="8" s="1"/>
  <c r="AQ33" i="16"/>
  <c r="AP33" i="16"/>
  <c r="AN32" i="8" s="1"/>
  <c r="AO33" i="16"/>
  <c r="AN33" i="16"/>
  <c r="AM33" i="16"/>
  <c r="AL33" i="16"/>
  <c r="AJ32" i="8" s="1"/>
  <c r="AK33" i="16"/>
  <c r="AJ33" i="16"/>
  <c r="AI33" i="16"/>
  <c r="AH33" i="16"/>
  <c r="AF32" i="8" s="1"/>
  <c r="AG33" i="16"/>
  <c r="AF33" i="16"/>
  <c r="AE33" i="16"/>
  <c r="AD33" i="16"/>
  <c r="AB32" i="8" s="1"/>
  <c r="AC33" i="16"/>
  <c r="AB33" i="16"/>
  <c r="Z32" i="8" s="1"/>
  <c r="AA33" i="16"/>
  <c r="Z33" i="16"/>
  <c r="X32" i="8" s="1"/>
  <c r="Y33" i="16"/>
  <c r="X33" i="16"/>
  <c r="W33" i="16"/>
  <c r="V33" i="16"/>
  <c r="T32" i="8" s="1"/>
  <c r="U33" i="16"/>
  <c r="T33" i="16"/>
  <c r="S33" i="16"/>
  <c r="R33" i="16"/>
  <c r="P32" i="8" s="1"/>
  <c r="Q33" i="16"/>
  <c r="P33" i="16"/>
  <c r="O33" i="16"/>
  <c r="N33" i="16"/>
  <c r="L32" i="8" s="1"/>
  <c r="M33" i="16"/>
  <c r="L33" i="16"/>
  <c r="J32" i="8" s="1"/>
  <c r="K33" i="16"/>
  <c r="J33" i="16"/>
  <c r="H32" i="8" s="1"/>
  <c r="I33" i="16"/>
  <c r="H33" i="16"/>
  <c r="G33" i="16"/>
  <c r="F33" i="16"/>
  <c r="D32" i="8" s="1"/>
  <c r="E33" i="16"/>
  <c r="D33" i="16"/>
  <c r="C33" i="16"/>
  <c r="B33" i="16"/>
  <c r="A33" i="16"/>
  <c r="BH32" i="16"/>
  <c r="BF31" i="8" s="1"/>
  <c r="BG32" i="16"/>
  <c r="BF32" i="16"/>
  <c r="BD31" i="8" s="1"/>
  <c r="BE32" i="16"/>
  <c r="BD32" i="16"/>
  <c r="BC32" i="16"/>
  <c r="BA31" i="8" s="1"/>
  <c r="BB32" i="16"/>
  <c r="AZ31" i="8" s="1"/>
  <c r="BA32" i="16"/>
  <c r="AZ32" i="16"/>
  <c r="AY32" i="16"/>
  <c r="AX32" i="16"/>
  <c r="AV31" i="8" s="1"/>
  <c r="AW32" i="16"/>
  <c r="AV32" i="16"/>
  <c r="AT31" i="8" s="1"/>
  <c r="AU32" i="16"/>
  <c r="AT32" i="16"/>
  <c r="AR31" i="8" s="1"/>
  <c r="AS32" i="16"/>
  <c r="AR32" i="16"/>
  <c r="AQ32" i="16"/>
  <c r="AP32" i="16"/>
  <c r="AN31" i="8" s="1"/>
  <c r="AO32" i="16"/>
  <c r="AN32" i="16"/>
  <c r="AM32" i="16"/>
  <c r="AK31" i="8" s="1"/>
  <c r="AL32" i="16"/>
  <c r="AJ31" i="8" s="1"/>
  <c r="AK32" i="16"/>
  <c r="AJ32" i="16"/>
  <c r="AH31" i="8" s="1"/>
  <c r="AI32" i="16"/>
  <c r="AH32" i="16"/>
  <c r="AF31" i="8" s="1"/>
  <c r="AG32" i="16"/>
  <c r="AF32" i="16"/>
  <c r="AE32" i="16"/>
  <c r="AD32" i="16"/>
  <c r="AB31" i="8" s="1"/>
  <c r="AC32" i="16"/>
  <c r="AB32" i="16"/>
  <c r="AA32" i="16"/>
  <c r="Z32" i="16"/>
  <c r="X31" i="8" s="1"/>
  <c r="Y32" i="16"/>
  <c r="X32" i="16"/>
  <c r="W32" i="16"/>
  <c r="U31" i="8" s="1"/>
  <c r="V32" i="16"/>
  <c r="T31" i="8" s="1"/>
  <c r="U32" i="16"/>
  <c r="T32" i="16"/>
  <c r="S32" i="16"/>
  <c r="R32" i="16"/>
  <c r="P31" i="8" s="1"/>
  <c r="Q32" i="16"/>
  <c r="P32" i="16"/>
  <c r="O32" i="16"/>
  <c r="N32" i="16"/>
  <c r="L31" i="8" s="1"/>
  <c r="M32" i="16"/>
  <c r="L32" i="16"/>
  <c r="K32" i="16"/>
  <c r="J32" i="16"/>
  <c r="H31" i="8" s="1"/>
  <c r="I32" i="16"/>
  <c r="H32" i="16"/>
  <c r="F31" i="8" s="1"/>
  <c r="G32" i="16"/>
  <c r="E31" i="8" s="1"/>
  <c r="F32" i="16"/>
  <c r="D31" i="8" s="1"/>
  <c r="E32" i="16"/>
  <c r="D32" i="16"/>
  <c r="C32" i="16"/>
  <c r="B32" i="16"/>
  <c r="A32" i="16"/>
  <c r="BH31" i="16"/>
  <c r="BF30" i="8" s="1"/>
  <c r="BG31" i="16"/>
  <c r="BF31" i="16"/>
  <c r="BD30" i="8" s="1"/>
  <c r="BE31" i="16"/>
  <c r="BD31" i="16"/>
  <c r="BC31" i="16"/>
  <c r="BB31" i="16"/>
  <c r="AZ30" i="8" s="1"/>
  <c r="BA31" i="16"/>
  <c r="AZ31" i="16"/>
  <c r="AY31" i="16"/>
  <c r="AX31" i="16"/>
  <c r="AV30" i="8" s="1"/>
  <c r="AW31" i="16"/>
  <c r="AV31" i="16"/>
  <c r="AU31" i="16"/>
  <c r="AT31" i="16"/>
  <c r="AR30" i="8" s="1"/>
  <c r="AS31" i="16"/>
  <c r="AR31" i="16"/>
  <c r="AP30" i="8" s="1"/>
  <c r="AQ31" i="16"/>
  <c r="AP31" i="16"/>
  <c r="AN30" i="8" s="1"/>
  <c r="AO31" i="16"/>
  <c r="AN31" i="16"/>
  <c r="AM31" i="16"/>
  <c r="AL31" i="16"/>
  <c r="AJ30" i="8" s="1"/>
  <c r="AK31" i="16"/>
  <c r="AJ31" i="16"/>
  <c r="AI31" i="16"/>
  <c r="AH31" i="16"/>
  <c r="AF30" i="8" s="1"/>
  <c r="AG31" i="16"/>
  <c r="AF31" i="16"/>
  <c r="AE31" i="16"/>
  <c r="AD31" i="16"/>
  <c r="AB30" i="8" s="1"/>
  <c r="AC31" i="16"/>
  <c r="AB31" i="16"/>
  <c r="Z30" i="8" s="1"/>
  <c r="AA31" i="16"/>
  <c r="Z31" i="16"/>
  <c r="X30" i="8" s="1"/>
  <c r="Y31" i="16"/>
  <c r="X31" i="16"/>
  <c r="W31" i="16"/>
  <c r="V31" i="16"/>
  <c r="T30" i="8" s="1"/>
  <c r="U31" i="16"/>
  <c r="T31" i="16"/>
  <c r="S31" i="16"/>
  <c r="R31" i="16"/>
  <c r="P30" i="8" s="1"/>
  <c r="Q31" i="16"/>
  <c r="P31" i="16"/>
  <c r="O31" i="16"/>
  <c r="N31" i="16"/>
  <c r="L30" i="8" s="1"/>
  <c r="M31" i="16"/>
  <c r="L31" i="16"/>
  <c r="J30" i="8" s="1"/>
  <c r="K31" i="16"/>
  <c r="J31" i="16"/>
  <c r="H30" i="8" s="1"/>
  <c r="I31" i="16"/>
  <c r="H31" i="16"/>
  <c r="G31" i="16"/>
  <c r="F31" i="16"/>
  <c r="D30" i="8" s="1"/>
  <c r="E31" i="16"/>
  <c r="D31" i="16"/>
  <c r="C31" i="16"/>
  <c r="B31" i="16"/>
  <c r="A31" i="16"/>
  <c r="BH30" i="16"/>
  <c r="BF29" i="8" s="1"/>
  <c r="BG30" i="16"/>
  <c r="BF30" i="16"/>
  <c r="BE30" i="16"/>
  <c r="BD30" i="16"/>
  <c r="BB29" i="8" s="1"/>
  <c r="BC30" i="16"/>
  <c r="BB30" i="16"/>
  <c r="AZ29" i="8" s="1"/>
  <c r="BA30" i="16"/>
  <c r="AZ30" i="16"/>
  <c r="AX29" i="8" s="1"/>
  <c r="AY30" i="16"/>
  <c r="AW29" i="8" s="1"/>
  <c r="AX30" i="16"/>
  <c r="AV29" i="8" s="1"/>
  <c r="AW30" i="16"/>
  <c r="AV30" i="16"/>
  <c r="AT29" i="8" s="1"/>
  <c r="AU30" i="16"/>
  <c r="AT30" i="16"/>
  <c r="AR29" i="8" s="1"/>
  <c r="AS30" i="16"/>
  <c r="AR30" i="16"/>
  <c r="AP29" i="8" s="1"/>
  <c r="AQ30" i="16"/>
  <c r="AP30" i="16"/>
  <c r="AO30" i="16"/>
  <c r="AN30" i="16"/>
  <c r="AL29" i="8" s="1"/>
  <c r="AM30" i="16"/>
  <c r="AL30" i="16"/>
  <c r="AJ29" i="8" s="1"/>
  <c r="AK30" i="16"/>
  <c r="AJ30" i="16"/>
  <c r="AH29" i="8" s="1"/>
  <c r="AI30" i="16"/>
  <c r="AG29" i="8" s="1"/>
  <c r="AH30" i="16"/>
  <c r="AF29" i="8" s="1"/>
  <c r="AG30" i="16"/>
  <c r="AF30" i="16"/>
  <c r="AD29" i="8" s="1"/>
  <c r="AE30" i="16"/>
  <c r="AD30" i="16"/>
  <c r="AB29" i="8" s="1"/>
  <c r="AC30" i="16"/>
  <c r="AB30" i="16"/>
  <c r="Z29" i="8" s="1"/>
  <c r="AA30" i="16"/>
  <c r="Z30" i="16"/>
  <c r="Y30" i="16"/>
  <c r="X30" i="16"/>
  <c r="V29" i="8" s="1"/>
  <c r="W30" i="16"/>
  <c r="V30" i="16"/>
  <c r="T29" i="8" s="1"/>
  <c r="U30" i="16"/>
  <c r="T30" i="16"/>
  <c r="R29" i="8" s="1"/>
  <c r="S30" i="16"/>
  <c r="Q29" i="8" s="1"/>
  <c r="R30" i="16"/>
  <c r="P29" i="8" s="1"/>
  <c r="Q30" i="16"/>
  <c r="P30" i="16"/>
  <c r="N29" i="8" s="1"/>
  <c r="O30" i="16"/>
  <c r="N30" i="16"/>
  <c r="L29" i="8" s="1"/>
  <c r="M30" i="16"/>
  <c r="L30" i="16"/>
  <c r="J29" i="8" s="1"/>
  <c r="K30" i="16"/>
  <c r="J30" i="16"/>
  <c r="I30" i="16"/>
  <c r="H30" i="16"/>
  <c r="F29" i="8" s="1"/>
  <c r="G30" i="16"/>
  <c r="F30" i="16"/>
  <c r="D29" i="8" s="1"/>
  <c r="E30" i="16"/>
  <c r="D30" i="16"/>
  <c r="B29" i="8" s="1"/>
  <c r="C30" i="16"/>
  <c r="A29" i="8" s="1"/>
  <c r="B30" i="16"/>
  <c r="A30"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D29" i="16"/>
  <c r="C29" i="16"/>
  <c r="B29" i="16"/>
  <c r="A29" i="16"/>
  <c r="BH28" i="16"/>
  <c r="BG28" i="16"/>
  <c r="BE27" i="8" s="1"/>
  <c r="BF28" i="16"/>
  <c r="BD27" i="8" s="1"/>
  <c r="BE28" i="16"/>
  <c r="BD28" i="16"/>
  <c r="BC28" i="16"/>
  <c r="BB28" i="16"/>
  <c r="AZ27" i="8" s="1"/>
  <c r="BA28" i="16"/>
  <c r="AZ28" i="16"/>
  <c r="AX27" i="8" s="1"/>
  <c r="AY28" i="16"/>
  <c r="AX28" i="16"/>
  <c r="AV27" i="8" s="1"/>
  <c r="AW28" i="16"/>
  <c r="AV28" i="16"/>
  <c r="AU28" i="16"/>
  <c r="AT28" i="16"/>
  <c r="AR27" i="8" s="1"/>
  <c r="AS28" i="16"/>
  <c r="AR28" i="16"/>
  <c r="AQ28" i="16"/>
  <c r="AO27" i="8" s="1"/>
  <c r="AP28" i="16"/>
  <c r="AN27" i="8" s="1"/>
  <c r="AO28" i="16"/>
  <c r="AN28" i="16"/>
  <c r="AL27" i="8" s="1"/>
  <c r="AM28" i="16"/>
  <c r="AL28" i="16"/>
  <c r="AJ27" i="8" s="1"/>
  <c r="AK28" i="16"/>
  <c r="AJ28" i="16"/>
  <c r="AI28" i="16"/>
  <c r="AH28" i="16"/>
  <c r="AF27" i="8" s="1"/>
  <c r="AG28" i="16"/>
  <c r="AF28" i="16"/>
  <c r="AE28" i="16"/>
  <c r="AD28" i="16"/>
  <c r="AB27" i="8" s="1"/>
  <c r="AC28" i="16"/>
  <c r="AB28" i="16"/>
  <c r="AA28" i="16"/>
  <c r="Y27" i="8" s="1"/>
  <c r="Z28" i="16"/>
  <c r="X27" i="8" s="1"/>
  <c r="Y28" i="16"/>
  <c r="X28" i="16"/>
  <c r="W28" i="16"/>
  <c r="V28" i="16"/>
  <c r="T27" i="8" s="1"/>
  <c r="U28" i="16"/>
  <c r="T28" i="16"/>
  <c r="S28" i="16"/>
  <c r="R28" i="16"/>
  <c r="P27" i="8" s="1"/>
  <c r="Q28" i="16"/>
  <c r="P28" i="16"/>
  <c r="O28" i="16"/>
  <c r="N28" i="16"/>
  <c r="L27" i="8" s="1"/>
  <c r="M28" i="16"/>
  <c r="L28" i="16"/>
  <c r="J27" i="8" s="1"/>
  <c r="K28" i="16"/>
  <c r="I27" i="8" s="1"/>
  <c r="J28" i="16"/>
  <c r="H27" i="8" s="1"/>
  <c r="I28" i="16"/>
  <c r="H28" i="16"/>
  <c r="G28" i="16"/>
  <c r="F28" i="16"/>
  <c r="D27" i="8" s="1"/>
  <c r="E28" i="16"/>
  <c r="D28" i="16"/>
  <c r="C28" i="16"/>
  <c r="B28" i="16"/>
  <c r="A28" i="16"/>
  <c r="BH27" i="16"/>
  <c r="BG27" i="16"/>
  <c r="BE26" i="8" s="1"/>
  <c r="BF27" i="16"/>
  <c r="BD26" i="8" s="1"/>
  <c r="BE27" i="16"/>
  <c r="BD27" i="16"/>
  <c r="BC27" i="16"/>
  <c r="BA26" i="8" s="1"/>
  <c r="BB27" i="16"/>
  <c r="AZ26" i="8" s="1"/>
  <c r="BA27" i="16"/>
  <c r="AZ27" i="16"/>
  <c r="AY27" i="16"/>
  <c r="AW26" i="8" s="1"/>
  <c r="AX27" i="16"/>
  <c r="AV26" i="8" s="1"/>
  <c r="AW27" i="16"/>
  <c r="AV27" i="16"/>
  <c r="AU27" i="16"/>
  <c r="AS26" i="8" s="1"/>
  <c r="AT27" i="16"/>
  <c r="AR26" i="8" s="1"/>
  <c r="AS27" i="16"/>
  <c r="AR27" i="16"/>
  <c r="AQ27" i="16"/>
  <c r="AO26" i="8" s="1"/>
  <c r="AP27" i="16"/>
  <c r="AN26" i="8" s="1"/>
  <c r="AO27" i="16"/>
  <c r="AN27" i="16"/>
  <c r="AM27" i="16"/>
  <c r="AK26" i="8" s="1"/>
  <c r="AL27" i="16"/>
  <c r="AJ26" i="8" s="1"/>
  <c r="AK27" i="16"/>
  <c r="AJ27" i="16"/>
  <c r="AI27" i="16"/>
  <c r="AG26" i="8" s="1"/>
  <c r="AH27" i="16"/>
  <c r="AF26" i="8" s="1"/>
  <c r="AG27" i="16"/>
  <c r="AF27" i="16"/>
  <c r="AE27" i="16"/>
  <c r="AC26" i="8" s="1"/>
  <c r="AD27" i="16"/>
  <c r="AB26" i="8" s="1"/>
  <c r="AC27" i="16"/>
  <c r="AB27" i="16"/>
  <c r="AA27" i="16"/>
  <c r="Y26" i="8" s="1"/>
  <c r="Z27" i="16"/>
  <c r="X26" i="8" s="1"/>
  <c r="Y27" i="16"/>
  <c r="X27" i="16"/>
  <c r="W27" i="16"/>
  <c r="U26" i="8" s="1"/>
  <c r="V27" i="16"/>
  <c r="T26" i="8" s="1"/>
  <c r="U27" i="16"/>
  <c r="T27" i="16"/>
  <c r="S27" i="16"/>
  <c r="Q26" i="8" s="1"/>
  <c r="R27" i="16"/>
  <c r="P26" i="8" s="1"/>
  <c r="Q27" i="16"/>
  <c r="P27" i="16"/>
  <c r="O27" i="16"/>
  <c r="M26" i="8" s="1"/>
  <c r="N27" i="16"/>
  <c r="L26" i="8" s="1"/>
  <c r="M27" i="16"/>
  <c r="L27" i="16"/>
  <c r="K27" i="16"/>
  <c r="I26" i="8" s="1"/>
  <c r="J27" i="16"/>
  <c r="H26" i="8" s="1"/>
  <c r="I27" i="16"/>
  <c r="H27" i="16"/>
  <c r="G27" i="16"/>
  <c r="E26" i="8" s="1"/>
  <c r="F27" i="16"/>
  <c r="D26" i="8" s="1"/>
  <c r="E27" i="16"/>
  <c r="D27" i="16"/>
  <c r="C27" i="16"/>
  <c r="A26" i="8" s="1"/>
  <c r="B27" i="16"/>
  <c r="A27" i="16"/>
  <c r="BH26" i="16"/>
  <c r="BF25" i="8" s="1"/>
  <c r="BG26" i="16"/>
  <c r="BF26" i="16"/>
  <c r="BD25" i="8" s="1"/>
  <c r="BE26" i="16"/>
  <c r="BD26" i="16"/>
  <c r="BB25" i="8" s="1"/>
  <c r="BC26" i="16"/>
  <c r="BA25" i="8" s="1"/>
  <c r="BB26" i="16"/>
  <c r="AZ25" i="8" s="1"/>
  <c r="BA26" i="16"/>
  <c r="AZ26" i="16"/>
  <c r="AX25" i="8" s="1"/>
  <c r="AY26" i="16"/>
  <c r="AX26" i="16"/>
  <c r="AV25" i="8" s="1"/>
  <c r="AW26" i="16"/>
  <c r="AV26" i="16"/>
  <c r="AT25" i="8" s="1"/>
  <c r="AU26" i="16"/>
  <c r="AT26" i="16"/>
  <c r="AS26" i="16"/>
  <c r="AR26" i="16"/>
  <c r="AP25" i="8" s="1"/>
  <c r="AQ26" i="16"/>
  <c r="AP26" i="16"/>
  <c r="AN25" i="8" s="1"/>
  <c r="AO26" i="16"/>
  <c r="AN26" i="16"/>
  <c r="AL25" i="8" s="1"/>
  <c r="AM26" i="16"/>
  <c r="AK25" i="8" s="1"/>
  <c r="AL26" i="16"/>
  <c r="AJ25" i="8" s="1"/>
  <c r="AK26" i="16"/>
  <c r="AJ26" i="16"/>
  <c r="AH25" i="8" s="1"/>
  <c r="AI26" i="16"/>
  <c r="AH26" i="16"/>
  <c r="AF25" i="8" s="1"/>
  <c r="AG26" i="16"/>
  <c r="AF26" i="16"/>
  <c r="AD25" i="8" s="1"/>
  <c r="AE26" i="16"/>
  <c r="AD26" i="16"/>
  <c r="AC26" i="16"/>
  <c r="AB26" i="16"/>
  <c r="Z25" i="8" s="1"/>
  <c r="AA26" i="16"/>
  <c r="Z26" i="16"/>
  <c r="X25" i="8" s="1"/>
  <c r="Y26" i="16"/>
  <c r="X26" i="16"/>
  <c r="V25" i="8" s="1"/>
  <c r="W26" i="16"/>
  <c r="U25" i="8" s="1"/>
  <c r="V26" i="16"/>
  <c r="T25" i="8" s="1"/>
  <c r="U26" i="16"/>
  <c r="T26" i="16"/>
  <c r="R25" i="8" s="1"/>
  <c r="S26" i="16"/>
  <c r="R26" i="16"/>
  <c r="P25" i="8" s="1"/>
  <c r="Q26" i="16"/>
  <c r="P26" i="16"/>
  <c r="N25" i="8" s="1"/>
  <c r="O26" i="16"/>
  <c r="N26" i="16"/>
  <c r="M26" i="16"/>
  <c r="L26" i="16"/>
  <c r="J25" i="8" s="1"/>
  <c r="K26" i="16"/>
  <c r="J26" i="16"/>
  <c r="H25" i="8" s="1"/>
  <c r="I26" i="16"/>
  <c r="H26" i="16"/>
  <c r="F25" i="8" s="1"/>
  <c r="G26" i="16"/>
  <c r="E25" i="8" s="1"/>
  <c r="F26" i="16"/>
  <c r="D25" i="8" s="1"/>
  <c r="E26" i="16"/>
  <c r="D26" i="16"/>
  <c r="B25" i="8" s="1"/>
  <c r="C26" i="16"/>
  <c r="B26" i="16"/>
  <c r="A26" i="16"/>
  <c r="BH25" i="16"/>
  <c r="BF24" i="8" s="1"/>
  <c r="BG25" i="16"/>
  <c r="BF25" i="16"/>
  <c r="BD24" i="8" s="1"/>
  <c r="BE25" i="16"/>
  <c r="BD25" i="16"/>
  <c r="BC25" i="16"/>
  <c r="BB25" i="16"/>
  <c r="AZ24" i="8" s="1"/>
  <c r="BA25" i="16"/>
  <c r="AZ25" i="16"/>
  <c r="AY25" i="16"/>
  <c r="AX25" i="16"/>
  <c r="AV24" i="8" s="1"/>
  <c r="AW25" i="16"/>
  <c r="AV25" i="16"/>
  <c r="AT24" i="8" s="1"/>
  <c r="AU25" i="16"/>
  <c r="AT25" i="16"/>
  <c r="AR24" i="8" s="1"/>
  <c r="AS25" i="16"/>
  <c r="AR25" i="16"/>
  <c r="AP24" i="8" s="1"/>
  <c r="AQ25" i="16"/>
  <c r="AP25" i="16"/>
  <c r="AN24" i="8" s="1"/>
  <c r="AO25" i="16"/>
  <c r="AN25" i="16"/>
  <c r="AM25" i="16"/>
  <c r="AL25" i="16"/>
  <c r="AJ24" i="8" s="1"/>
  <c r="AK25" i="16"/>
  <c r="AJ25" i="16"/>
  <c r="AH24" i="8" s="1"/>
  <c r="AI25" i="16"/>
  <c r="AH25" i="16"/>
  <c r="AF24" i="8" s="1"/>
  <c r="AG25" i="16"/>
  <c r="AF25" i="16"/>
  <c r="AE25" i="16"/>
  <c r="AD25" i="16"/>
  <c r="AB24" i="8" s="1"/>
  <c r="AC25" i="16"/>
  <c r="AB25" i="16"/>
  <c r="Z24" i="8" s="1"/>
  <c r="AA25" i="16"/>
  <c r="Z25" i="16"/>
  <c r="X24" i="8" s="1"/>
  <c r="Y25" i="16"/>
  <c r="X25" i="16"/>
  <c r="V24" i="8" s="1"/>
  <c r="W25" i="16"/>
  <c r="V25" i="16"/>
  <c r="T24" i="8" s="1"/>
  <c r="U25" i="16"/>
  <c r="T25" i="16"/>
  <c r="S25" i="16"/>
  <c r="R25" i="16"/>
  <c r="P24" i="8" s="1"/>
  <c r="Q25" i="16"/>
  <c r="P25" i="16"/>
  <c r="O25" i="16"/>
  <c r="N25" i="16"/>
  <c r="L24" i="8" s="1"/>
  <c r="M25" i="16"/>
  <c r="L25" i="16"/>
  <c r="J24" i="8" s="1"/>
  <c r="K25" i="16"/>
  <c r="J25" i="16"/>
  <c r="H24" i="8" s="1"/>
  <c r="I25" i="16"/>
  <c r="H25" i="16"/>
  <c r="G25" i="16"/>
  <c r="F25" i="16"/>
  <c r="D24" i="8" s="1"/>
  <c r="E25" i="16"/>
  <c r="D25" i="16"/>
  <c r="C25" i="16"/>
  <c r="B25" i="16"/>
  <c r="A25" i="16"/>
  <c r="BH24" i="16"/>
  <c r="BF23" i="8" s="1"/>
  <c r="BG24" i="16"/>
  <c r="BF24" i="16"/>
  <c r="BD23" i="8" s="1"/>
  <c r="BE24" i="16"/>
  <c r="BD24" i="16"/>
  <c r="BC24" i="16"/>
  <c r="BB24" i="16"/>
  <c r="AZ23" i="8" s="1"/>
  <c r="BA24" i="16"/>
  <c r="AZ24" i="16"/>
  <c r="AY24" i="16"/>
  <c r="AX24" i="16"/>
  <c r="AV23" i="8" s="1"/>
  <c r="AW24" i="16"/>
  <c r="AV24" i="16"/>
  <c r="AT23" i="8" s="1"/>
  <c r="AU24" i="16"/>
  <c r="AS23" i="8" s="1"/>
  <c r="AT24" i="16"/>
  <c r="AR23" i="8" s="1"/>
  <c r="AS24" i="16"/>
  <c r="AR24" i="16"/>
  <c r="AQ24" i="16"/>
  <c r="AP24" i="16"/>
  <c r="AN23" i="8" s="1"/>
  <c r="AO24" i="16"/>
  <c r="AN24" i="16"/>
  <c r="AM24" i="16"/>
  <c r="AL24" i="16"/>
  <c r="AJ23" i="8" s="1"/>
  <c r="AK24" i="16"/>
  <c r="AJ24" i="16"/>
  <c r="AH23" i="8" s="1"/>
  <c r="AI24" i="16"/>
  <c r="AH24" i="16"/>
  <c r="AF23" i="8" s="1"/>
  <c r="AG24" i="16"/>
  <c r="AF24" i="16"/>
  <c r="AD23" i="8" s="1"/>
  <c r="AE24" i="16"/>
  <c r="AC23" i="8" s="1"/>
  <c r="AD24" i="16"/>
  <c r="AB23" i="8" s="1"/>
  <c r="AC24" i="16"/>
  <c r="AB24" i="16"/>
  <c r="Z23" i="8" s="1"/>
  <c r="AA24" i="16"/>
  <c r="Z24" i="16"/>
  <c r="X23" i="8" s="1"/>
  <c r="Y24" i="16"/>
  <c r="X24" i="16"/>
  <c r="W24" i="16"/>
  <c r="V24" i="16"/>
  <c r="T23" i="8" s="1"/>
  <c r="U24" i="16"/>
  <c r="T24" i="16"/>
  <c r="R23" i="8" s="1"/>
  <c r="S24" i="16"/>
  <c r="R24" i="16"/>
  <c r="P23" i="8" s="1"/>
  <c r="Q24" i="16"/>
  <c r="P24" i="16"/>
  <c r="N23" i="8" s="1"/>
  <c r="O24" i="16"/>
  <c r="M23" i="8" s="1"/>
  <c r="N24" i="16"/>
  <c r="L23" i="8" s="1"/>
  <c r="M24" i="16"/>
  <c r="L24" i="16"/>
  <c r="K24" i="16"/>
  <c r="J24" i="16"/>
  <c r="H23" i="8" s="1"/>
  <c r="I24" i="16"/>
  <c r="H24" i="16"/>
  <c r="F23" i="8" s="1"/>
  <c r="G24" i="16"/>
  <c r="F24" i="16"/>
  <c r="D23" i="8" s="1"/>
  <c r="E24" i="16"/>
  <c r="D24" i="16"/>
  <c r="C24" i="16"/>
  <c r="B24" i="16"/>
  <c r="A24" i="16"/>
  <c r="BH23" i="16"/>
  <c r="BG23" i="16"/>
  <c r="BF23" i="16"/>
  <c r="BD22" i="8" s="1"/>
  <c r="BE23" i="16"/>
  <c r="BD23" i="16"/>
  <c r="BB22" i="8" s="1"/>
  <c r="BC23" i="16"/>
  <c r="BB23" i="16"/>
  <c r="AZ22" i="8" s="1"/>
  <c r="BA23" i="16"/>
  <c r="AZ23" i="16"/>
  <c r="AY23" i="16"/>
  <c r="AX23" i="16"/>
  <c r="AV22" i="8" s="1"/>
  <c r="AW23" i="16"/>
  <c r="AV23" i="16"/>
  <c r="AU23" i="16"/>
  <c r="AT23" i="16"/>
  <c r="AR22" i="8" s="1"/>
  <c r="AS23" i="16"/>
  <c r="AR23" i="16"/>
  <c r="AQ23" i="16"/>
  <c r="AP23" i="16"/>
  <c r="AN22" i="8" s="1"/>
  <c r="AO23" i="16"/>
  <c r="AN23" i="16"/>
  <c r="AL22" i="8" s="1"/>
  <c r="AM23" i="16"/>
  <c r="AL23" i="16"/>
  <c r="AJ22" i="8" s="1"/>
  <c r="AK23" i="16"/>
  <c r="AJ23" i="16"/>
  <c r="AI23" i="16"/>
  <c r="AH23" i="16"/>
  <c r="AF22" i="8" s="1"/>
  <c r="AG23" i="16"/>
  <c r="AF23" i="16"/>
  <c r="AE23" i="16"/>
  <c r="AD23" i="16"/>
  <c r="AB22" i="8" s="1"/>
  <c r="AC23" i="16"/>
  <c r="AB23" i="16"/>
  <c r="AA23" i="16"/>
  <c r="Z23" i="16"/>
  <c r="X22" i="8" s="1"/>
  <c r="Y23" i="16"/>
  <c r="X23" i="16"/>
  <c r="V22" i="8" s="1"/>
  <c r="W23" i="16"/>
  <c r="V23" i="16"/>
  <c r="T22" i="8" s="1"/>
  <c r="U23" i="16"/>
  <c r="T23" i="16"/>
  <c r="S23" i="16"/>
  <c r="R23" i="16"/>
  <c r="P22" i="8" s="1"/>
  <c r="Q23" i="16"/>
  <c r="P23" i="16"/>
  <c r="O23" i="16"/>
  <c r="N23" i="16"/>
  <c r="L22" i="8" s="1"/>
  <c r="M23" i="16"/>
  <c r="L23" i="16"/>
  <c r="K23" i="16"/>
  <c r="J23" i="16"/>
  <c r="H22" i="8" s="1"/>
  <c r="I23" i="16"/>
  <c r="H23" i="16"/>
  <c r="F22" i="8" s="1"/>
  <c r="G23" i="16"/>
  <c r="F23" i="16"/>
  <c r="D22" i="8" s="1"/>
  <c r="E23" i="16"/>
  <c r="D23" i="16"/>
  <c r="C23" i="16"/>
  <c r="B23" i="16"/>
  <c r="A23" i="16"/>
  <c r="BH22" i="16"/>
  <c r="BF21" i="8" s="1"/>
  <c r="BG22" i="16"/>
  <c r="BE21" i="8" s="1"/>
  <c r="BF22" i="16"/>
  <c r="BD21" i="8" s="1"/>
  <c r="BE22" i="16"/>
  <c r="BD22" i="16"/>
  <c r="BB21" i="8" s="1"/>
  <c r="BC22" i="16"/>
  <c r="BB22" i="16"/>
  <c r="AZ21" i="8" s="1"/>
  <c r="BA22" i="16"/>
  <c r="AZ22" i="16"/>
  <c r="AX21" i="8" s="1"/>
  <c r="AY22" i="16"/>
  <c r="AX22" i="16"/>
  <c r="AW22" i="16"/>
  <c r="AV22" i="16"/>
  <c r="AT21" i="8" s="1"/>
  <c r="AU22" i="16"/>
  <c r="AT22" i="16"/>
  <c r="AR21" i="8" s="1"/>
  <c r="AS22" i="16"/>
  <c r="AR22" i="16"/>
  <c r="AP21" i="8" s="1"/>
  <c r="AQ22" i="16"/>
  <c r="AO21" i="8" s="1"/>
  <c r="AP22" i="16"/>
  <c r="AN21" i="8" s="1"/>
  <c r="AO22" i="16"/>
  <c r="AN22" i="16"/>
  <c r="AL21" i="8" s="1"/>
  <c r="AM22" i="16"/>
  <c r="AL22" i="16"/>
  <c r="AJ21" i="8" s="1"/>
  <c r="AK22" i="16"/>
  <c r="AJ22" i="16"/>
  <c r="AH21" i="8" s="1"/>
  <c r="AI22" i="16"/>
  <c r="AH22" i="16"/>
  <c r="AG22" i="16"/>
  <c r="AF22" i="16"/>
  <c r="AD21" i="8" s="1"/>
  <c r="AE22" i="16"/>
  <c r="AD22" i="16"/>
  <c r="AB21" i="8" s="1"/>
  <c r="AC22" i="16"/>
  <c r="AB22" i="16"/>
  <c r="Z21" i="8" s="1"/>
  <c r="AA22" i="16"/>
  <c r="Y21" i="8" s="1"/>
  <c r="Z22" i="16"/>
  <c r="X21" i="8" s="1"/>
  <c r="Y22" i="16"/>
  <c r="X22" i="16"/>
  <c r="V21" i="8" s="1"/>
  <c r="W22" i="16"/>
  <c r="V22" i="16"/>
  <c r="T21" i="8" s="1"/>
  <c r="U22" i="16"/>
  <c r="T22" i="16"/>
  <c r="R21" i="8" s="1"/>
  <c r="S22" i="16"/>
  <c r="R22" i="16"/>
  <c r="Q22" i="16"/>
  <c r="P22" i="16"/>
  <c r="N21" i="8" s="1"/>
  <c r="O22" i="16"/>
  <c r="N22" i="16"/>
  <c r="L21" i="8" s="1"/>
  <c r="M22" i="16"/>
  <c r="L22" i="16"/>
  <c r="J21" i="8" s="1"/>
  <c r="K22" i="16"/>
  <c r="I21" i="8" s="1"/>
  <c r="J22" i="16"/>
  <c r="H21" i="8" s="1"/>
  <c r="I22" i="16"/>
  <c r="H22" i="16"/>
  <c r="F21" i="8" s="1"/>
  <c r="G22" i="16"/>
  <c r="F22" i="16"/>
  <c r="D21" i="8" s="1"/>
  <c r="E22" i="16"/>
  <c r="D22" i="16"/>
  <c r="B21" i="8" s="1"/>
  <c r="C22" i="16"/>
  <c r="B22" i="16"/>
  <c r="A22" i="16"/>
  <c r="BH21" i="16"/>
  <c r="BG21" i="16"/>
  <c r="BE20" i="8" s="1"/>
  <c r="BF21" i="16"/>
  <c r="BD20" i="8" s="1"/>
  <c r="BE21" i="16"/>
  <c r="BD21" i="16"/>
  <c r="BC21" i="16"/>
  <c r="BA20" i="8" s="1"/>
  <c r="BB21" i="16"/>
  <c r="AZ20" i="8" s="1"/>
  <c r="BA21" i="16"/>
  <c r="AZ21" i="16"/>
  <c r="AY21" i="16"/>
  <c r="AW20" i="8" s="1"/>
  <c r="AX21" i="16"/>
  <c r="AV20" i="8" s="1"/>
  <c r="AW21" i="16"/>
  <c r="AV21" i="16"/>
  <c r="AU21" i="16"/>
  <c r="AS20" i="8" s="1"/>
  <c r="AT21" i="16"/>
  <c r="AR20" i="8" s="1"/>
  <c r="AS21" i="16"/>
  <c r="AR21" i="16"/>
  <c r="AQ21" i="16"/>
  <c r="AO20" i="8" s="1"/>
  <c r="AP21" i="16"/>
  <c r="AN20" i="8" s="1"/>
  <c r="AO21" i="16"/>
  <c r="AN21" i="16"/>
  <c r="AM21" i="16"/>
  <c r="AK20" i="8" s="1"/>
  <c r="AL21" i="16"/>
  <c r="AJ20" i="8" s="1"/>
  <c r="AK21" i="16"/>
  <c r="AJ21" i="16"/>
  <c r="AI21" i="16"/>
  <c r="AG20" i="8" s="1"/>
  <c r="AH21" i="16"/>
  <c r="AF20" i="8" s="1"/>
  <c r="AG21" i="16"/>
  <c r="AF21" i="16"/>
  <c r="AE21" i="16"/>
  <c r="AC20" i="8" s="1"/>
  <c r="AD21" i="16"/>
  <c r="AB20" i="8" s="1"/>
  <c r="AC21" i="16"/>
  <c r="AB21" i="16"/>
  <c r="AA21" i="16"/>
  <c r="Y20" i="8" s="1"/>
  <c r="Z21" i="16"/>
  <c r="X20" i="8" s="1"/>
  <c r="Y21" i="16"/>
  <c r="X21" i="16"/>
  <c r="W21" i="16"/>
  <c r="U20" i="8" s="1"/>
  <c r="V21" i="16"/>
  <c r="T20" i="8" s="1"/>
  <c r="U21" i="16"/>
  <c r="T21" i="16"/>
  <c r="S21" i="16"/>
  <c r="Q20" i="8" s="1"/>
  <c r="R21" i="16"/>
  <c r="P20" i="8" s="1"/>
  <c r="Q21" i="16"/>
  <c r="P21" i="16"/>
  <c r="O21" i="16"/>
  <c r="M20" i="8" s="1"/>
  <c r="N21" i="16"/>
  <c r="L20" i="8" s="1"/>
  <c r="M21" i="16"/>
  <c r="L21" i="16"/>
  <c r="K21" i="16"/>
  <c r="I20" i="8" s="1"/>
  <c r="J21" i="16"/>
  <c r="H20" i="8" s="1"/>
  <c r="I21" i="16"/>
  <c r="H21" i="16"/>
  <c r="G21" i="16"/>
  <c r="E20" i="8" s="1"/>
  <c r="F21" i="16"/>
  <c r="D20" i="8" s="1"/>
  <c r="E21" i="16"/>
  <c r="D21" i="16"/>
  <c r="C21" i="16"/>
  <c r="A20" i="8" s="1"/>
  <c r="B21" i="16"/>
  <c r="A21" i="16"/>
  <c r="BH20" i="16"/>
  <c r="BG20" i="16"/>
  <c r="BF20" i="16"/>
  <c r="BD19" i="8" s="1"/>
  <c r="BE20" i="16"/>
  <c r="BD20" i="16"/>
  <c r="BC20" i="16"/>
  <c r="BB20" i="16"/>
  <c r="AZ19" i="8" s="1"/>
  <c r="BA20" i="16"/>
  <c r="AZ20" i="16"/>
  <c r="AX19" i="8" s="1"/>
  <c r="AY20" i="16"/>
  <c r="AW19" i="8" s="1"/>
  <c r="AX20" i="16"/>
  <c r="AV19" i="8" s="1"/>
  <c r="AW20" i="16"/>
  <c r="AV20" i="16"/>
  <c r="AU20" i="16"/>
  <c r="AT20" i="16"/>
  <c r="AR19" i="8" s="1"/>
  <c r="AS20" i="16"/>
  <c r="AR20" i="16"/>
  <c r="AQ20" i="16"/>
  <c r="AP20" i="16"/>
  <c r="AN19" i="8" s="1"/>
  <c r="AO20" i="16"/>
  <c r="AN20" i="16"/>
  <c r="AL19" i="8" s="1"/>
  <c r="AM20" i="16"/>
  <c r="AL20" i="16"/>
  <c r="AJ19" i="8" s="1"/>
  <c r="AK20" i="16"/>
  <c r="AJ20" i="16"/>
  <c r="AI20" i="16"/>
  <c r="AG19" i="8" s="1"/>
  <c r="AH20" i="16"/>
  <c r="AF19" i="8" s="1"/>
  <c r="AG20" i="16"/>
  <c r="AF20" i="16"/>
  <c r="AE20" i="16"/>
  <c r="AD20" i="16"/>
  <c r="AB19" i="8" s="1"/>
  <c r="AC20" i="16"/>
  <c r="AB20" i="16"/>
  <c r="Z19" i="8" s="1"/>
  <c r="AA20" i="16"/>
  <c r="Z20" i="16"/>
  <c r="X19" i="8" s="1"/>
  <c r="Y20" i="16"/>
  <c r="X20" i="16"/>
  <c r="W20" i="16"/>
  <c r="V20" i="16"/>
  <c r="T19" i="8" s="1"/>
  <c r="U20" i="16"/>
  <c r="T20" i="16"/>
  <c r="S20" i="16"/>
  <c r="Q19" i="8" s="1"/>
  <c r="R20" i="16"/>
  <c r="P19" i="8" s="1"/>
  <c r="Q20" i="16"/>
  <c r="P20" i="16"/>
  <c r="N19" i="8" s="1"/>
  <c r="O20" i="16"/>
  <c r="N20" i="16"/>
  <c r="L19" i="8" s="1"/>
  <c r="M20" i="16"/>
  <c r="L20" i="16"/>
  <c r="K20" i="16"/>
  <c r="J20" i="16"/>
  <c r="H19" i="8" s="1"/>
  <c r="I20" i="16"/>
  <c r="H20" i="16"/>
  <c r="G20" i="16"/>
  <c r="F20" i="16"/>
  <c r="D19" i="8" s="1"/>
  <c r="E20" i="16"/>
  <c r="D20" i="16"/>
  <c r="C20" i="16"/>
  <c r="A19" i="8" s="1"/>
  <c r="B20" i="16"/>
  <c r="A20" i="16"/>
  <c r="BH19" i="16"/>
  <c r="BG19" i="16"/>
  <c r="BF19" i="16"/>
  <c r="BD18" i="8" s="1"/>
  <c r="BE19" i="16"/>
  <c r="BD19" i="16"/>
  <c r="BC19" i="16"/>
  <c r="BB19" i="16"/>
  <c r="AZ18" i="8" s="1"/>
  <c r="BA19" i="16"/>
  <c r="AZ19" i="16"/>
  <c r="AY19" i="16"/>
  <c r="AX19" i="16"/>
  <c r="AV18" i="8" s="1"/>
  <c r="AW19" i="16"/>
  <c r="AV19" i="16"/>
  <c r="AU19" i="16"/>
  <c r="AT19" i="16"/>
  <c r="AR18" i="8" s="1"/>
  <c r="AS19" i="16"/>
  <c r="AR19" i="16"/>
  <c r="AQ19" i="16"/>
  <c r="AP19" i="16"/>
  <c r="AN18" i="8" s="1"/>
  <c r="AO19" i="16"/>
  <c r="AN19" i="16"/>
  <c r="AM19" i="16"/>
  <c r="AL19" i="16"/>
  <c r="AJ18" i="8" s="1"/>
  <c r="AK19" i="16"/>
  <c r="AJ19" i="16"/>
  <c r="AI19" i="16"/>
  <c r="AH19" i="16"/>
  <c r="AF18" i="8" s="1"/>
  <c r="AG19" i="16"/>
  <c r="AF19" i="16"/>
  <c r="AE19" i="16"/>
  <c r="AD19" i="16"/>
  <c r="AB18" i="8" s="1"/>
  <c r="AC19" i="16"/>
  <c r="AB19" i="16"/>
  <c r="AA19" i="16"/>
  <c r="Z19" i="16"/>
  <c r="X18" i="8" s="1"/>
  <c r="Y19" i="16"/>
  <c r="X19" i="16"/>
  <c r="W19" i="16"/>
  <c r="V19" i="16"/>
  <c r="T18" i="8" s="1"/>
  <c r="U19" i="16"/>
  <c r="T19" i="16"/>
  <c r="S19" i="16"/>
  <c r="R19" i="16"/>
  <c r="P18" i="8" s="1"/>
  <c r="Q19" i="16"/>
  <c r="P19" i="16"/>
  <c r="O19" i="16"/>
  <c r="N19" i="16"/>
  <c r="L18" i="8" s="1"/>
  <c r="M19" i="16"/>
  <c r="L19" i="16"/>
  <c r="K19" i="16"/>
  <c r="J19" i="16"/>
  <c r="H18" i="8" s="1"/>
  <c r="I19" i="16"/>
  <c r="H19" i="16"/>
  <c r="G19" i="16"/>
  <c r="F19" i="16"/>
  <c r="D18" i="8" s="1"/>
  <c r="E19" i="16"/>
  <c r="D19" i="16"/>
  <c r="C19" i="16"/>
  <c r="B19" i="16"/>
  <c r="A19" i="16"/>
  <c r="BH18" i="16"/>
  <c r="BF17" i="8" s="1"/>
  <c r="BG18" i="16"/>
  <c r="BF18" i="16"/>
  <c r="BD17" i="8" s="1"/>
  <c r="BE18" i="16"/>
  <c r="BD18" i="16"/>
  <c r="BB17" i="8" s="1"/>
  <c r="BC18" i="16"/>
  <c r="BB18" i="16"/>
  <c r="BA18" i="16"/>
  <c r="AZ18" i="16"/>
  <c r="AX17" i="8" s="1"/>
  <c r="AY18" i="16"/>
  <c r="AX18" i="16"/>
  <c r="AV17" i="8" s="1"/>
  <c r="AW18" i="16"/>
  <c r="AV18" i="16"/>
  <c r="AT17" i="8" s="1"/>
  <c r="AU18" i="16"/>
  <c r="AS17" i="8" s="1"/>
  <c r="AT18" i="16"/>
  <c r="AR17" i="8" s="1"/>
  <c r="AS18" i="16"/>
  <c r="AR18" i="16"/>
  <c r="AP17" i="8" s="1"/>
  <c r="AQ18" i="16"/>
  <c r="AP18" i="16"/>
  <c r="AN17" i="8" s="1"/>
  <c r="AO18" i="16"/>
  <c r="AN18" i="16"/>
  <c r="AL17" i="8" s="1"/>
  <c r="AM18" i="16"/>
  <c r="AL18" i="16"/>
  <c r="AK18" i="16"/>
  <c r="AJ18" i="16"/>
  <c r="AH17" i="8" s="1"/>
  <c r="AI18" i="16"/>
  <c r="AH18" i="16"/>
  <c r="AF17" i="8" s="1"/>
  <c r="AG18" i="16"/>
  <c r="AF18" i="16"/>
  <c r="AD17" i="8" s="1"/>
  <c r="AE18" i="16"/>
  <c r="AC17" i="8" s="1"/>
  <c r="AD18" i="16"/>
  <c r="AB17" i="8" s="1"/>
  <c r="AC18" i="16"/>
  <c r="AB18" i="16"/>
  <c r="Z17" i="8" s="1"/>
  <c r="AA18" i="16"/>
  <c r="Z18" i="16"/>
  <c r="X17" i="8" s="1"/>
  <c r="Y18" i="16"/>
  <c r="X18" i="16"/>
  <c r="V17" i="8" s="1"/>
  <c r="W18" i="16"/>
  <c r="V18" i="16"/>
  <c r="U18" i="16"/>
  <c r="T18" i="16"/>
  <c r="R17" i="8" s="1"/>
  <c r="S18" i="16"/>
  <c r="R18" i="16"/>
  <c r="P17" i="8" s="1"/>
  <c r="Q18" i="16"/>
  <c r="P18" i="16"/>
  <c r="N17" i="8" s="1"/>
  <c r="O18" i="16"/>
  <c r="M17" i="8" s="1"/>
  <c r="N18" i="16"/>
  <c r="L17" i="8" s="1"/>
  <c r="M18" i="16"/>
  <c r="L18" i="16"/>
  <c r="J17" i="8" s="1"/>
  <c r="K18" i="16"/>
  <c r="J18" i="16"/>
  <c r="H17" i="8" s="1"/>
  <c r="I18" i="16"/>
  <c r="H18" i="16"/>
  <c r="F17" i="8" s="1"/>
  <c r="G18" i="16"/>
  <c r="F18" i="16"/>
  <c r="E18" i="16"/>
  <c r="D18" i="16"/>
  <c r="B17" i="8" s="1"/>
  <c r="C18" i="16"/>
  <c r="B18" i="16"/>
  <c r="A18" i="16"/>
  <c r="BH17" i="16"/>
  <c r="BG17" i="16"/>
  <c r="BF17" i="16"/>
  <c r="BD16" i="8" s="1"/>
  <c r="BE17" i="16"/>
  <c r="BD17" i="16"/>
  <c r="BC17" i="16"/>
  <c r="BB17" i="16"/>
  <c r="AZ16" i="8" s="1"/>
  <c r="BA17" i="16"/>
  <c r="AZ17" i="16"/>
  <c r="AX16" i="8" s="1"/>
  <c r="AY17" i="16"/>
  <c r="AX17" i="16"/>
  <c r="AV16" i="8" s="1"/>
  <c r="AW17" i="16"/>
  <c r="AV17" i="16"/>
  <c r="AU17" i="16"/>
  <c r="AT17" i="16"/>
  <c r="AR16" i="8" s="1"/>
  <c r="AS17" i="16"/>
  <c r="AR17" i="16"/>
  <c r="AQ17" i="16"/>
  <c r="AP17" i="16"/>
  <c r="AN16" i="8" s="1"/>
  <c r="AO17" i="16"/>
  <c r="AN17" i="16"/>
  <c r="AM17" i="16"/>
  <c r="AL17" i="16"/>
  <c r="AJ16" i="8" s="1"/>
  <c r="AK17" i="16"/>
  <c r="AJ17" i="16"/>
  <c r="AH16" i="8" s="1"/>
  <c r="AI17" i="16"/>
  <c r="AH17" i="16"/>
  <c r="AF16" i="8" s="1"/>
  <c r="AG17" i="16"/>
  <c r="AF17" i="16"/>
  <c r="AE17" i="16"/>
  <c r="AD17" i="16"/>
  <c r="AB16" i="8" s="1"/>
  <c r="AC17" i="16"/>
  <c r="AB17" i="16"/>
  <c r="AA17" i="16"/>
  <c r="Z17" i="16"/>
  <c r="X16" i="8" s="1"/>
  <c r="Y17" i="16"/>
  <c r="X17" i="16"/>
  <c r="W17" i="16"/>
  <c r="V17" i="16"/>
  <c r="T16" i="8" s="1"/>
  <c r="U17" i="16"/>
  <c r="T17" i="16"/>
  <c r="R16" i="8" s="1"/>
  <c r="S17" i="16"/>
  <c r="R17" i="16"/>
  <c r="P16" i="8" s="1"/>
  <c r="Q17" i="16"/>
  <c r="P17" i="16"/>
  <c r="O17" i="16"/>
  <c r="N17" i="16"/>
  <c r="L16" i="8" s="1"/>
  <c r="M17" i="16"/>
  <c r="L17" i="16"/>
  <c r="K17" i="16"/>
  <c r="J17" i="16"/>
  <c r="H16" i="8" s="1"/>
  <c r="I17" i="16"/>
  <c r="H17" i="16"/>
  <c r="G17" i="16"/>
  <c r="F17" i="16"/>
  <c r="D16" i="8" s="1"/>
  <c r="E17" i="16"/>
  <c r="D17" i="16"/>
  <c r="B16" i="8" s="1"/>
  <c r="C17" i="16"/>
  <c r="B17" i="16"/>
  <c r="A17" i="16"/>
  <c r="BH16" i="16"/>
  <c r="BG16" i="16"/>
  <c r="BF16" i="16"/>
  <c r="BD15" i="8" s="1"/>
  <c r="BE16" i="16"/>
  <c r="BD16" i="16"/>
  <c r="BC16" i="16"/>
  <c r="BA15" i="8" s="1"/>
  <c r="BB16" i="16"/>
  <c r="AZ15" i="8" s="1"/>
  <c r="BA16" i="16"/>
  <c r="AZ16" i="16"/>
  <c r="AY16" i="16"/>
  <c r="AX16" i="16"/>
  <c r="AV15" i="8" s="1"/>
  <c r="AW16" i="16"/>
  <c r="AV16" i="16"/>
  <c r="AU16" i="16"/>
  <c r="AT16" i="16"/>
  <c r="AR15" i="8" s="1"/>
  <c r="AS16" i="16"/>
  <c r="AR16" i="16"/>
  <c r="AQ16" i="16"/>
  <c r="AP16" i="16"/>
  <c r="AN15" i="8" s="1"/>
  <c r="AO16" i="16"/>
  <c r="AN16" i="16"/>
  <c r="AL15" i="8" s="1"/>
  <c r="AM16" i="16"/>
  <c r="AK15" i="8" s="1"/>
  <c r="AL16" i="16"/>
  <c r="AJ15" i="8" s="1"/>
  <c r="AK16" i="16"/>
  <c r="AJ16" i="16"/>
  <c r="AI16" i="16"/>
  <c r="AH16" i="16"/>
  <c r="AF15" i="8" s="1"/>
  <c r="AG16" i="16"/>
  <c r="AF16" i="16"/>
  <c r="AE16" i="16"/>
  <c r="AD16" i="16"/>
  <c r="AB15" i="8" s="1"/>
  <c r="AC16" i="16"/>
  <c r="AB16" i="16"/>
  <c r="Z15" i="8" s="1"/>
  <c r="AA16" i="16"/>
  <c r="Z16" i="16"/>
  <c r="X15" i="8" s="1"/>
  <c r="Y16" i="16"/>
  <c r="X16" i="16"/>
  <c r="W16" i="16"/>
  <c r="U15" i="8" s="1"/>
  <c r="V16" i="16"/>
  <c r="T15" i="8" s="1"/>
  <c r="U16" i="16"/>
  <c r="T16" i="16"/>
  <c r="S16" i="16"/>
  <c r="R16" i="16"/>
  <c r="P15" i="8" s="1"/>
  <c r="Q16" i="16"/>
  <c r="P16" i="16"/>
  <c r="N15" i="8" s="1"/>
  <c r="O16" i="16"/>
  <c r="N16" i="16"/>
  <c r="L15" i="8" s="1"/>
  <c r="M16" i="16"/>
  <c r="L16" i="16"/>
  <c r="K16" i="16"/>
  <c r="J16" i="16"/>
  <c r="H15" i="8" s="1"/>
  <c r="I16" i="16"/>
  <c r="H16" i="16"/>
  <c r="G16" i="16"/>
  <c r="E15" i="8" s="1"/>
  <c r="F16" i="16"/>
  <c r="D15" i="8" s="1"/>
  <c r="E16" i="16"/>
  <c r="D16" i="16"/>
  <c r="B15" i="8" s="1"/>
  <c r="C16" i="16"/>
  <c r="B16" i="16"/>
  <c r="A16" i="16"/>
  <c r="BH15" i="16"/>
  <c r="BG15" i="16"/>
  <c r="BF15" i="16"/>
  <c r="BD14" i="8" s="1"/>
  <c r="BE15" i="16"/>
  <c r="BD15" i="16"/>
  <c r="BC15" i="16"/>
  <c r="BB15" i="16"/>
  <c r="AZ14" i="8" s="1"/>
  <c r="BA15" i="16"/>
  <c r="AZ15" i="16"/>
  <c r="AX14" i="8" s="1"/>
  <c r="AY15" i="16"/>
  <c r="AX15" i="16"/>
  <c r="AV14" i="8" s="1"/>
  <c r="AW15" i="16"/>
  <c r="AV15" i="16"/>
  <c r="AU15" i="16"/>
  <c r="AT15" i="16"/>
  <c r="AR14" i="8" s="1"/>
  <c r="AS15" i="16"/>
  <c r="AR15" i="16"/>
  <c r="AQ15" i="16"/>
  <c r="AP15" i="16"/>
  <c r="AN14" i="8" s="1"/>
  <c r="AO15" i="16"/>
  <c r="AN15" i="16"/>
  <c r="AM15" i="16"/>
  <c r="AL15" i="16"/>
  <c r="AJ14" i="8" s="1"/>
  <c r="AK15" i="16"/>
  <c r="AJ15" i="16"/>
  <c r="AH14" i="8" s="1"/>
  <c r="AI15" i="16"/>
  <c r="AH15" i="16"/>
  <c r="AF14" i="8" s="1"/>
  <c r="AG15" i="16"/>
  <c r="AF15" i="16"/>
  <c r="AE15" i="16"/>
  <c r="AD15" i="16"/>
  <c r="AB14" i="8" s="1"/>
  <c r="AC15" i="16"/>
  <c r="AB15" i="16"/>
  <c r="AA15" i="16"/>
  <c r="Z15" i="16"/>
  <c r="X14" i="8" s="1"/>
  <c r="Y15" i="16"/>
  <c r="X15" i="16"/>
  <c r="W15" i="16"/>
  <c r="V15" i="16"/>
  <c r="T14" i="8" s="1"/>
  <c r="U15" i="16"/>
  <c r="T15" i="16"/>
  <c r="R14" i="8" s="1"/>
  <c r="S15" i="16"/>
  <c r="R15" i="16"/>
  <c r="P14" i="8" s="1"/>
  <c r="Q15" i="16"/>
  <c r="P15" i="16"/>
  <c r="O15" i="16"/>
  <c r="N15" i="16"/>
  <c r="L14" i="8" s="1"/>
  <c r="M15" i="16"/>
  <c r="L15" i="16"/>
  <c r="K15" i="16"/>
  <c r="J15" i="16"/>
  <c r="H14" i="8" s="1"/>
  <c r="I15" i="16"/>
  <c r="H15" i="16"/>
  <c r="G15" i="16"/>
  <c r="F15" i="16"/>
  <c r="D14" i="8" s="1"/>
  <c r="E15" i="16"/>
  <c r="D15" i="16"/>
  <c r="B14" i="8" s="1"/>
  <c r="C15" i="16"/>
  <c r="B15" i="16"/>
  <c r="A15" i="16"/>
  <c r="BH14" i="16"/>
  <c r="BF13" i="8" s="1"/>
  <c r="BG14" i="16"/>
  <c r="BF14" i="16"/>
  <c r="BE14" i="16"/>
  <c r="BD14" i="16"/>
  <c r="BB13" i="8" s="1"/>
  <c r="BC14" i="16"/>
  <c r="BB14" i="16"/>
  <c r="AZ13" i="8" s="1"/>
  <c r="BA14" i="16"/>
  <c r="AZ14" i="16"/>
  <c r="AX13" i="8" s="1"/>
  <c r="AY14" i="16"/>
  <c r="AW13" i="8" s="1"/>
  <c r="AX14" i="16"/>
  <c r="AV13" i="8" s="1"/>
  <c r="AW14" i="16"/>
  <c r="AV14" i="16"/>
  <c r="AT13" i="8" s="1"/>
  <c r="AU14" i="16"/>
  <c r="AT14" i="16"/>
  <c r="AR13" i="8" s="1"/>
  <c r="AS14" i="16"/>
  <c r="AR14" i="16"/>
  <c r="AP13" i="8" s="1"/>
  <c r="AQ14" i="16"/>
  <c r="AP14" i="16"/>
  <c r="AO14" i="16"/>
  <c r="AN14" i="16"/>
  <c r="AL13" i="8" s="1"/>
  <c r="AM14" i="16"/>
  <c r="AL14" i="16"/>
  <c r="AJ13" i="8" s="1"/>
  <c r="AK14" i="16"/>
  <c r="AJ14" i="16"/>
  <c r="AH13" i="8" s="1"/>
  <c r="AI14" i="16"/>
  <c r="AG13" i="8" s="1"/>
  <c r="AH14" i="16"/>
  <c r="AF13" i="8" s="1"/>
  <c r="AG14" i="16"/>
  <c r="AF14" i="16"/>
  <c r="AD13" i="8" s="1"/>
  <c r="AE14" i="16"/>
  <c r="AD14" i="16"/>
  <c r="AB13" i="8" s="1"/>
  <c r="AC14" i="16"/>
  <c r="AB14" i="16"/>
  <c r="Z13" i="8" s="1"/>
  <c r="AA14" i="16"/>
  <c r="Z14" i="16"/>
  <c r="Y14" i="16"/>
  <c r="X14" i="16"/>
  <c r="V13" i="8" s="1"/>
  <c r="W14" i="16"/>
  <c r="V14" i="16"/>
  <c r="T13" i="8" s="1"/>
  <c r="U14" i="16"/>
  <c r="T14" i="16"/>
  <c r="R13" i="8" s="1"/>
  <c r="S14" i="16"/>
  <c r="Q13" i="8" s="1"/>
  <c r="R14" i="16"/>
  <c r="P13" i="8" s="1"/>
  <c r="Q14" i="16"/>
  <c r="P14" i="16"/>
  <c r="N13" i="8" s="1"/>
  <c r="O14" i="16"/>
  <c r="N14" i="16"/>
  <c r="L13" i="8" s="1"/>
  <c r="M14" i="16"/>
  <c r="L14" i="16"/>
  <c r="J13" i="8" s="1"/>
  <c r="K14" i="16"/>
  <c r="J14" i="16"/>
  <c r="I14" i="16"/>
  <c r="H14" i="16"/>
  <c r="F13" i="8" s="1"/>
  <c r="G14" i="16"/>
  <c r="F14" i="16"/>
  <c r="D13" i="8" s="1"/>
  <c r="E14" i="16"/>
  <c r="D14" i="16"/>
  <c r="B13" i="8" s="1"/>
  <c r="C14" i="16"/>
  <c r="A13" i="8" s="1"/>
  <c r="B14" i="16"/>
  <c r="A14"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13" i="16"/>
  <c r="B13" i="16"/>
  <c r="A13" i="16"/>
  <c r="BH12" i="16"/>
  <c r="BG12" i="16"/>
  <c r="BE11" i="8" s="1"/>
  <c r="BF12" i="16"/>
  <c r="BD11" i="8" s="1"/>
  <c r="BE12" i="16"/>
  <c r="BD12" i="16"/>
  <c r="BC12" i="16"/>
  <c r="BB12" i="16"/>
  <c r="AZ11" i="8" s="1"/>
  <c r="BA12" i="16"/>
  <c r="AZ12" i="16"/>
  <c r="AY12" i="16"/>
  <c r="AX12" i="16"/>
  <c r="AV11" i="8" s="1"/>
  <c r="AW12" i="16"/>
  <c r="AV12" i="16"/>
  <c r="AU12" i="16"/>
  <c r="AT12" i="16"/>
  <c r="AR11" i="8" s="1"/>
  <c r="AS12" i="16"/>
  <c r="AR12" i="16"/>
  <c r="AP11" i="8" s="1"/>
  <c r="AQ12" i="16"/>
  <c r="AO11" i="8" s="1"/>
  <c r="AP12" i="16"/>
  <c r="AN11" i="8" s="1"/>
  <c r="AO12" i="16"/>
  <c r="AN12" i="16"/>
  <c r="AM12" i="16"/>
  <c r="AL12" i="16"/>
  <c r="AJ11" i="8" s="1"/>
  <c r="AK12" i="16"/>
  <c r="AJ12" i="16"/>
  <c r="AI12" i="16"/>
  <c r="AH12" i="16"/>
  <c r="AF11" i="8" s="1"/>
  <c r="AG12" i="16"/>
  <c r="AF12" i="16"/>
  <c r="AD11" i="8" s="1"/>
  <c r="AE12" i="16"/>
  <c r="AD12" i="16"/>
  <c r="AB11" i="8" s="1"/>
  <c r="AC12" i="16"/>
  <c r="AB12" i="16"/>
  <c r="AA12" i="16"/>
  <c r="Y11" i="8" s="1"/>
  <c r="Z12" i="16"/>
  <c r="X11" i="8" s="1"/>
  <c r="Y12" i="16"/>
  <c r="X12" i="16"/>
  <c r="W12" i="16"/>
  <c r="V12" i="16"/>
  <c r="T11" i="8" s="1"/>
  <c r="U12" i="16"/>
  <c r="T12" i="16"/>
  <c r="R11" i="8" s="1"/>
  <c r="S12" i="16"/>
  <c r="R12" i="16"/>
  <c r="P11" i="8" s="1"/>
  <c r="Q12" i="16"/>
  <c r="P12" i="16"/>
  <c r="O12" i="16"/>
  <c r="N12" i="16"/>
  <c r="L11" i="8" s="1"/>
  <c r="M12" i="16"/>
  <c r="L12" i="16"/>
  <c r="K12" i="16"/>
  <c r="I11" i="8" s="1"/>
  <c r="J12" i="16"/>
  <c r="H11" i="8" s="1"/>
  <c r="I12" i="16"/>
  <c r="H12" i="16"/>
  <c r="F11" i="8" s="1"/>
  <c r="G12" i="16"/>
  <c r="F12" i="16"/>
  <c r="D11" i="8" s="1"/>
  <c r="E12" i="16"/>
  <c r="D12" i="16"/>
  <c r="C12" i="16"/>
  <c r="B12" i="16"/>
  <c r="A12" i="16"/>
  <c r="BH11" i="16"/>
  <c r="BG11" i="16"/>
  <c r="BE10" i="8" s="1"/>
  <c r="BF11" i="16"/>
  <c r="BD10" i="8" s="1"/>
  <c r="BE11" i="16"/>
  <c r="BD11" i="16"/>
  <c r="BC11" i="16"/>
  <c r="BA10" i="8" s="1"/>
  <c r="BB11" i="16"/>
  <c r="AZ10" i="8" s="1"/>
  <c r="BA11" i="16"/>
  <c r="AZ11" i="16"/>
  <c r="AY11" i="16"/>
  <c r="AW10" i="8" s="1"/>
  <c r="AX11" i="16"/>
  <c r="AV10" i="8" s="1"/>
  <c r="AW11" i="16"/>
  <c r="AV11" i="16"/>
  <c r="AU11" i="16"/>
  <c r="AS10" i="8" s="1"/>
  <c r="AT11" i="16"/>
  <c r="AR10" i="8" s="1"/>
  <c r="AS11" i="16"/>
  <c r="AR11" i="16"/>
  <c r="AQ11" i="16"/>
  <c r="AO10" i="8" s="1"/>
  <c r="AP11" i="16"/>
  <c r="AN10" i="8" s="1"/>
  <c r="AO11" i="16"/>
  <c r="AN11" i="16"/>
  <c r="AM11" i="16"/>
  <c r="AK10" i="8" s="1"/>
  <c r="AL11" i="16"/>
  <c r="AJ10" i="8" s="1"/>
  <c r="AK11" i="16"/>
  <c r="AJ11" i="16"/>
  <c r="AI11" i="16"/>
  <c r="AG10" i="8" s="1"/>
  <c r="AH11" i="16"/>
  <c r="AF10" i="8" s="1"/>
  <c r="AG11" i="16"/>
  <c r="AF11" i="16"/>
  <c r="AE11" i="16"/>
  <c r="AC10" i="8" s="1"/>
  <c r="AD11" i="16"/>
  <c r="AB10" i="8" s="1"/>
  <c r="AC11" i="16"/>
  <c r="AB11" i="16"/>
  <c r="AA11" i="16"/>
  <c r="Y10" i="8" s="1"/>
  <c r="Z11" i="16"/>
  <c r="X10" i="8" s="1"/>
  <c r="Y11" i="16"/>
  <c r="X11" i="16"/>
  <c r="W11" i="16"/>
  <c r="U10" i="8" s="1"/>
  <c r="V11" i="16"/>
  <c r="T10" i="8" s="1"/>
  <c r="U11" i="16"/>
  <c r="T11" i="16"/>
  <c r="S11" i="16"/>
  <c r="Q10" i="8" s="1"/>
  <c r="R11" i="16"/>
  <c r="P10" i="8" s="1"/>
  <c r="Q11" i="16"/>
  <c r="P11" i="16"/>
  <c r="O11" i="16"/>
  <c r="M10" i="8" s="1"/>
  <c r="N11" i="16"/>
  <c r="L10" i="8" s="1"/>
  <c r="M11" i="16"/>
  <c r="L11" i="16"/>
  <c r="K11" i="16"/>
  <c r="I10" i="8" s="1"/>
  <c r="J11" i="16"/>
  <c r="H10" i="8" s="1"/>
  <c r="I11" i="16"/>
  <c r="H11" i="16"/>
  <c r="G11" i="16"/>
  <c r="E10" i="8" s="1"/>
  <c r="F11" i="16"/>
  <c r="D10" i="8" s="1"/>
  <c r="E11" i="16"/>
  <c r="D11" i="16"/>
  <c r="C11" i="16"/>
  <c r="A10" i="8" s="1"/>
  <c r="B11" i="16"/>
  <c r="A11" i="16"/>
  <c r="BH10" i="16"/>
  <c r="BF9" i="8" s="1"/>
  <c r="BG10" i="16"/>
  <c r="BF10" i="16"/>
  <c r="BD9" i="8" s="1"/>
  <c r="BE10" i="16"/>
  <c r="BD10" i="16"/>
  <c r="BB9" i="8" s="1"/>
  <c r="BC10" i="16"/>
  <c r="BA9" i="8" s="1"/>
  <c r="BB10" i="16"/>
  <c r="AZ9" i="8" s="1"/>
  <c r="BA10" i="16"/>
  <c r="AZ10" i="16"/>
  <c r="AX9" i="8" s="1"/>
  <c r="AY10" i="16"/>
  <c r="AX10" i="16"/>
  <c r="AV9" i="8" s="1"/>
  <c r="AW10" i="16"/>
  <c r="AV10" i="16"/>
  <c r="AT9" i="8" s="1"/>
  <c r="AU10" i="16"/>
  <c r="AT10" i="16"/>
  <c r="AR9" i="8" s="1"/>
  <c r="AS10" i="16"/>
  <c r="AR10" i="16"/>
  <c r="AP9" i="8" s="1"/>
  <c r="AQ10" i="16"/>
  <c r="AP10" i="16"/>
  <c r="AN9" i="8" s="1"/>
  <c r="AO10" i="16"/>
  <c r="AN10" i="16"/>
  <c r="AL9" i="8" s="1"/>
  <c r="AM10" i="16"/>
  <c r="AK9" i="8" s="1"/>
  <c r="AL10" i="16"/>
  <c r="AJ9" i="8" s="1"/>
  <c r="AK10" i="16"/>
  <c r="AJ10" i="16"/>
  <c r="AH9" i="8" s="1"/>
  <c r="AI10" i="16"/>
  <c r="AH10" i="16"/>
  <c r="AF9" i="8" s="1"/>
  <c r="AG10" i="16"/>
  <c r="AF10" i="16"/>
  <c r="AD9" i="8" s="1"/>
  <c r="AE10" i="16"/>
  <c r="AD10" i="16"/>
  <c r="AB9" i="8" s="1"/>
  <c r="AC10" i="16"/>
  <c r="AB10" i="16"/>
  <c r="Z9" i="8" s="1"/>
  <c r="AA10" i="16"/>
  <c r="Z10" i="16"/>
  <c r="X9" i="8" s="1"/>
  <c r="Y10" i="16"/>
  <c r="X10" i="16"/>
  <c r="V9" i="8" s="1"/>
  <c r="W10" i="16"/>
  <c r="U9" i="8" s="1"/>
  <c r="V10" i="16"/>
  <c r="T9" i="8" s="1"/>
  <c r="U10" i="16"/>
  <c r="T10" i="16"/>
  <c r="R9" i="8" s="1"/>
  <c r="S10" i="16"/>
  <c r="R10" i="16"/>
  <c r="P9" i="8" s="1"/>
  <c r="Q10" i="16"/>
  <c r="P10" i="16"/>
  <c r="N9" i="8" s="1"/>
  <c r="O10" i="16"/>
  <c r="N10" i="16"/>
  <c r="L9" i="8" s="1"/>
  <c r="M10" i="16"/>
  <c r="L10" i="16"/>
  <c r="J9" i="8" s="1"/>
  <c r="K10" i="16"/>
  <c r="J10" i="16"/>
  <c r="H9" i="8" s="1"/>
  <c r="I10" i="16"/>
  <c r="H10" i="16"/>
  <c r="F9" i="8" s="1"/>
  <c r="G10" i="16"/>
  <c r="E9" i="8" s="1"/>
  <c r="F10" i="16"/>
  <c r="D9" i="8" s="1"/>
  <c r="E10" i="16"/>
  <c r="D10" i="16"/>
  <c r="B9" i="8" s="1"/>
  <c r="C10" i="16"/>
  <c r="B10" i="16"/>
  <c r="A10" i="16"/>
  <c r="BH9" i="16"/>
  <c r="BG9" i="16"/>
  <c r="BF9" i="16"/>
  <c r="BD8" i="8" s="1"/>
  <c r="BE9" i="16"/>
  <c r="BD9" i="16"/>
  <c r="BC9" i="16"/>
  <c r="BB9" i="16"/>
  <c r="AZ8" i="8" s="1"/>
  <c r="BA9" i="16"/>
  <c r="AZ9" i="16"/>
  <c r="AY9" i="16"/>
  <c r="AX9" i="16"/>
  <c r="AV8" i="8" s="1"/>
  <c r="AW9" i="16"/>
  <c r="AV9" i="16"/>
  <c r="AU9" i="16"/>
  <c r="AT9" i="16"/>
  <c r="AR8" i="8" s="1"/>
  <c r="AS9" i="16"/>
  <c r="AR9" i="16"/>
  <c r="AQ9" i="16"/>
  <c r="AP9" i="16"/>
  <c r="AN8" i="8" s="1"/>
  <c r="AO9" i="16"/>
  <c r="AN9" i="16"/>
  <c r="AM9" i="16"/>
  <c r="AL9" i="16"/>
  <c r="AJ8" i="8" s="1"/>
  <c r="AK9" i="16"/>
  <c r="AJ9" i="16"/>
  <c r="AI9" i="16"/>
  <c r="AH9" i="16"/>
  <c r="AF8" i="8" s="1"/>
  <c r="AG9" i="16"/>
  <c r="AF9" i="16"/>
  <c r="AE9" i="16"/>
  <c r="AD9" i="16"/>
  <c r="AB8" i="8" s="1"/>
  <c r="AC9" i="16"/>
  <c r="AB9" i="16"/>
  <c r="AA9" i="16"/>
  <c r="Z9" i="16"/>
  <c r="X8" i="8" s="1"/>
  <c r="Y9" i="16"/>
  <c r="X9" i="16"/>
  <c r="W9" i="16"/>
  <c r="V9" i="16"/>
  <c r="T8" i="8" s="1"/>
  <c r="U9" i="16"/>
  <c r="T9" i="16"/>
  <c r="S9" i="16"/>
  <c r="R9" i="16"/>
  <c r="P8" i="8" s="1"/>
  <c r="Q9" i="16"/>
  <c r="P9" i="16"/>
  <c r="O9" i="16"/>
  <c r="N9" i="16"/>
  <c r="L8" i="8" s="1"/>
  <c r="M9" i="16"/>
  <c r="L9" i="16"/>
  <c r="K9" i="16"/>
  <c r="J9" i="16"/>
  <c r="H8" i="8" s="1"/>
  <c r="I9" i="16"/>
  <c r="H9" i="16"/>
  <c r="G9" i="16"/>
  <c r="F9" i="16"/>
  <c r="D8" i="8" s="1"/>
  <c r="E9" i="16"/>
  <c r="D9" i="16"/>
  <c r="C9" i="16"/>
  <c r="B9" i="16"/>
  <c r="A9" i="16"/>
  <c r="BH8" i="16"/>
  <c r="BF7" i="8" s="1"/>
  <c r="BG8" i="16"/>
  <c r="BE7" i="8" s="1"/>
  <c r="BF8" i="16"/>
  <c r="BD7" i="8" s="1"/>
  <c r="BE8" i="16"/>
  <c r="BD8" i="16"/>
  <c r="BC8" i="16"/>
  <c r="BB8" i="16"/>
  <c r="AZ7" i="8" s="1"/>
  <c r="BA8" i="16"/>
  <c r="AZ8" i="16"/>
  <c r="AY8" i="16"/>
  <c r="AX8" i="16"/>
  <c r="AV7" i="8" s="1"/>
  <c r="AW8" i="16"/>
  <c r="AV8" i="16"/>
  <c r="AT7" i="8" s="1"/>
  <c r="AU8" i="16"/>
  <c r="AT8" i="16"/>
  <c r="AR7" i="8" s="1"/>
  <c r="AS8" i="16"/>
  <c r="AR8" i="16"/>
  <c r="AQ8" i="16"/>
  <c r="AO7" i="8" s="1"/>
  <c r="AP8" i="16"/>
  <c r="AN7" i="8" s="1"/>
  <c r="AO8" i="16"/>
  <c r="AN8" i="16"/>
  <c r="AM8" i="16"/>
  <c r="AL8" i="16"/>
  <c r="AJ7" i="8" s="1"/>
  <c r="AK8" i="16"/>
  <c r="AJ8" i="16"/>
  <c r="AH7" i="8" s="1"/>
  <c r="AI8" i="16"/>
  <c r="AH8" i="16"/>
  <c r="AF7" i="8" s="1"/>
  <c r="AG8" i="16"/>
  <c r="AF8" i="16"/>
  <c r="AE8" i="16"/>
  <c r="AD8" i="16"/>
  <c r="AB7" i="8" s="1"/>
  <c r="AC8" i="16"/>
  <c r="AB8" i="16"/>
  <c r="AA8" i="16"/>
  <c r="Y7" i="8" s="1"/>
  <c r="Z8" i="16"/>
  <c r="X7" i="8" s="1"/>
  <c r="Y8" i="16"/>
  <c r="X8" i="16"/>
  <c r="V7" i="8" s="1"/>
  <c r="W8" i="16"/>
  <c r="V8" i="16"/>
  <c r="T7" i="8" s="1"/>
  <c r="U8" i="16"/>
  <c r="T8" i="16"/>
  <c r="S8" i="16"/>
  <c r="R8" i="16"/>
  <c r="P7" i="8" s="1"/>
  <c r="Q8" i="16"/>
  <c r="P8" i="16"/>
  <c r="O8" i="16"/>
  <c r="N8" i="16"/>
  <c r="L7" i="8" s="1"/>
  <c r="M8" i="16"/>
  <c r="L8" i="16"/>
  <c r="K8" i="16"/>
  <c r="I7" i="8" s="1"/>
  <c r="J8" i="16"/>
  <c r="H7" i="8" s="1"/>
  <c r="I8" i="16"/>
  <c r="H8" i="16"/>
  <c r="G8" i="16"/>
  <c r="F8" i="16"/>
  <c r="D7" i="8" s="1"/>
  <c r="E8" i="16"/>
  <c r="D8" i="16"/>
  <c r="C8" i="16"/>
  <c r="B8" i="16"/>
  <c r="A8" i="16"/>
  <c r="BH7" i="16"/>
  <c r="BF6" i="8" s="1"/>
  <c r="BG7" i="16"/>
  <c r="BE6" i="8" s="1"/>
  <c r="BF7" i="16"/>
  <c r="BD6" i="8" s="1"/>
  <c r="BE7" i="16"/>
  <c r="BD7" i="16"/>
  <c r="BC7" i="16"/>
  <c r="BA6" i="8" s="1"/>
  <c r="BB7" i="16"/>
  <c r="AZ6" i="8" s="1"/>
  <c r="BA7" i="16"/>
  <c r="AZ7" i="16"/>
  <c r="AX6" i="8" s="1"/>
  <c r="AY7" i="16"/>
  <c r="AW6" i="8" s="1"/>
  <c r="AX7" i="16"/>
  <c r="AV6" i="8" s="1"/>
  <c r="AW7" i="16"/>
  <c r="AV7" i="16"/>
  <c r="AU7" i="16"/>
  <c r="AS6" i="8" s="1"/>
  <c r="AT7" i="16"/>
  <c r="AR6" i="8" s="1"/>
  <c r="AS7" i="16"/>
  <c r="AR7" i="16"/>
  <c r="AP6" i="8" s="1"/>
  <c r="AQ7" i="16"/>
  <c r="AO6" i="8" s="1"/>
  <c r="AP7" i="16"/>
  <c r="AN6" i="8" s="1"/>
  <c r="AO7" i="16"/>
  <c r="AN7" i="16"/>
  <c r="AM7" i="16"/>
  <c r="AK6" i="8" s="1"/>
  <c r="AL7" i="16"/>
  <c r="AJ6" i="8" s="1"/>
  <c r="AK7" i="16"/>
  <c r="AJ7" i="16"/>
  <c r="AH6" i="8" s="1"/>
  <c r="AI7" i="16"/>
  <c r="AG6" i="8" s="1"/>
  <c r="AH7" i="16"/>
  <c r="AF6" i="8" s="1"/>
  <c r="AG7" i="16"/>
  <c r="AF7" i="16"/>
  <c r="AE7" i="16"/>
  <c r="AC6" i="8" s="1"/>
  <c r="AD7" i="16"/>
  <c r="AB6" i="8" s="1"/>
  <c r="AC7" i="16"/>
  <c r="AB7" i="16"/>
  <c r="Z6" i="8" s="1"/>
  <c r="AA7" i="16"/>
  <c r="Y6" i="8" s="1"/>
  <c r="Z7" i="16"/>
  <c r="X6" i="8" s="1"/>
  <c r="Y7" i="16"/>
  <c r="X7" i="16"/>
  <c r="W7" i="16"/>
  <c r="U6" i="8" s="1"/>
  <c r="V7" i="16"/>
  <c r="T6" i="8" s="1"/>
  <c r="U7" i="16"/>
  <c r="T7" i="16"/>
  <c r="R6" i="8" s="1"/>
  <c r="S7" i="16"/>
  <c r="Q6" i="8" s="1"/>
  <c r="R7" i="16"/>
  <c r="P6" i="8" s="1"/>
  <c r="Q7" i="16"/>
  <c r="P7" i="16"/>
  <c r="O7" i="16"/>
  <c r="M6" i="8" s="1"/>
  <c r="N7" i="16"/>
  <c r="L6" i="8" s="1"/>
  <c r="M7" i="16"/>
  <c r="L7" i="16"/>
  <c r="J6" i="8" s="1"/>
  <c r="K7" i="16"/>
  <c r="I6" i="8" s="1"/>
  <c r="J7" i="16"/>
  <c r="H6" i="8" s="1"/>
  <c r="I7" i="16"/>
  <c r="H7" i="16"/>
  <c r="G7" i="16"/>
  <c r="E6" i="8" s="1"/>
  <c r="F7" i="16"/>
  <c r="D6" i="8" s="1"/>
  <c r="E7" i="16"/>
  <c r="D7" i="16"/>
  <c r="B6" i="8" s="1"/>
  <c r="C7" i="16"/>
  <c r="A6" i="8" s="1"/>
  <c r="B7" i="16"/>
  <c r="A7" i="16"/>
  <c r="BH6" i="16"/>
  <c r="BF5" i="8" s="1"/>
  <c r="BG6" i="16"/>
  <c r="BF6" i="16"/>
  <c r="BD5" i="8" s="1"/>
  <c r="BE6" i="16"/>
  <c r="BD6" i="16"/>
  <c r="BB5" i="8" s="1"/>
  <c r="BC6" i="16"/>
  <c r="BA5" i="8" s="1"/>
  <c r="BB6" i="16"/>
  <c r="AZ5" i="8" s="1"/>
  <c r="BA6" i="16"/>
  <c r="AZ6" i="16"/>
  <c r="AX5" i="8" s="1"/>
  <c r="AY6" i="16"/>
  <c r="AX6" i="16"/>
  <c r="AV5" i="8" s="1"/>
  <c r="AW6" i="16"/>
  <c r="AV6" i="16"/>
  <c r="AT5" i="8" s="1"/>
  <c r="AU6" i="16"/>
  <c r="AT6" i="16"/>
  <c r="AS6" i="16"/>
  <c r="AR6" i="16"/>
  <c r="AP5" i="8" s="1"/>
  <c r="AQ6" i="16"/>
  <c r="AP6" i="16"/>
  <c r="AN5" i="8" s="1"/>
  <c r="AO6" i="16"/>
  <c r="AN6" i="16"/>
  <c r="AL5" i="8" s="1"/>
  <c r="AM6" i="16"/>
  <c r="AK5" i="8" s="1"/>
  <c r="AL6" i="16"/>
  <c r="AJ5" i="8" s="1"/>
  <c r="AK6" i="16"/>
  <c r="AJ6" i="16"/>
  <c r="AH5" i="8" s="1"/>
  <c r="AI6" i="16"/>
  <c r="AH6" i="16"/>
  <c r="AF5" i="8" s="1"/>
  <c r="AG6" i="16"/>
  <c r="AF6" i="16"/>
  <c r="AD5" i="8" s="1"/>
  <c r="AE6" i="16"/>
  <c r="AD6" i="16"/>
  <c r="AC6" i="16"/>
  <c r="AB6" i="16"/>
  <c r="Z5" i="8" s="1"/>
  <c r="AA6" i="16"/>
  <c r="Z6" i="16"/>
  <c r="X5" i="8" s="1"/>
  <c r="Y6" i="16"/>
  <c r="X6" i="16"/>
  <c r="V5" i="8" s="1"/>
  <c r="W6" i="16"/>
  <c r="U5" i="8" s="1"/>
  <c r="V6" i="16"/>
  <c r="T5" i="8" s="1"/>
  <c r="U6" i="16"/>
  <c r="T6" i="16"/>
  <c r="R5" i="8" s="1"/>
  <c r="S6" i="16"/>
  <c r="R6" i="16"/>
  <c r="P5" i="8" s="1"/>
  <c r="Q6" i="16"/>
  <c r="P6" i="16"/>
  <c r="N5" i="8" s="1"/>
  <c r="O6" i="16"/>
  <c r="N6" i="16"/>
  <c r="M6" i="16"/>
  <c r="L6" i="16"/>
  <c r="J5" i="8" s="1"/>
  <c r="K6" i="16"/>
  <c r="J6" i="16"/>
  <c r="H5" i="8" s="1"/>
  <c r="I6" i="16"/>
  <c r="H6" i="16"/>
  <c r="F5" i="8" s="1"/>
  <c r="G6" i="16"/>
  <c r="E5" i="8" s="1"/>
  <c r="F6" i="16"/>
  <c r="D5" i="8" s="1"/>
  <c r="E6" i="16"/>
  <c r="D6" i="16"/>
  <c r="B5" i="8" s="1"/>
  <c r="C6" i="16"/>
  <c r="B6" i="16"/>
  <c r="A6"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F5" i="16"/>
  <c r="E5" i="16"/>
  <c r="D5" i="16"/>
  <c r="C5" i="16"/>
  <c r="B5" i="16"/>
  <c r="A5" i="16"/>
  <c r="BH4" i="16"/>
  <c r="BG4" i="16"/>
  <c r="BE3" i="8" s="1"/>
  <c r="BF4" i="16"/>
  <c r="BD3" i="8" s="1"/>
  <c r="BE4" i="16"/>
  <c r="BD4" i="16"/>
  <c r="BC4" i="16"/>
  <c r="BB4" i="16"/>
  <c r="AZ3" i="8" s="1"/>
  <c r="BA4" i="16"/>
  <c r="AZ4" i="16"/>
  <c r="AX3" i="8" s="1"/>
  <c r="AY4" i="16"/>
  <c r="AX4" i="16"/>
  <c r="AV3" i="8" s="1"/>
  <c r="AW4" i="16"/>
  <c r="AV4" i="16"/>
  <c r="AU4" i="16"/>
  <c r="AT4" i="16"/>
  <c r="AR3" i="8" s="1"/>
  <c r="AS4" i="16"/>
  <c r="AR4" i="16"/>
  <c r="AQ4" i="16"/>
  <c r="AO3" i="8" s="1"/>
  <c r="AP4" i="16"/>
  <c r="AN3" i="8" s="1"/>
  <c r="AO4" i="16"/>
  <c r="AN4" i="16"/>
  <c r="AL3" i="8" s="1"/>
  <c r="AM4" i="16"/>
  <c r="AL4" i="16"/>
  <c r="AJ3" i="8" s="1"/>
  <c r="AK4" i="16"/>
  <c r="AJ4" i="16"/>
  <c r="AI4" i="16"/>
  <c r="AH4" i="16"/>
  <c r="AF3" i="8" s="1"/>
  <c r="AG4" i="16"/>
  <c r="AF4" i="16"/>
  <c r="AE4" i="16"/>
  <c r="AD4" i="16"/>
  <c r="AB3" i="8" s="1"/>
  <c r="AC4" i="16"/>
  <c r="AB4" i="16"/>
  <c r="AA4" i="16"/>
  <c r="Y3" i="8" s="1"/>
  <c r="Z4" i="16"/>
  <c r="X3" i="8" s="1"/>
  <c r="Y4" i="16"/>
  <c r="X4" i="16"/>
  <c r="W4" i="16"/>
  <c r="V4" i="16"/>
  <c r="T3" i="8" s="1"/>
  <c r="U4" i="16"/>
  <c r="T4" i="16"/>
  <c r="S4" i="16"/>
  <c r="R4" i="16"/>
  <c r="P3" i="8" s="1"/>
  <c r="Q4" i="16"/>
  <c r="P4" i="16"/>
  <c r="O4" i="16"/>
  <c r="N4" i="16"/>
  <c r="L3" i="8" s="1"/>
  <c r="M4" i="16"/>
  <c r="L4" i="16"/>
  <c r="J3" i="8" s="1"/>
  <c r="K4" i="16"/>
  <c r="I3" i="8" s="1"/>
  <c r="J4" i="16"/>
  <c r="H3" i="8" s="1"/>
  <c r="I4" i="16"/>
  <c r="H4" i="16"/>
  <c r="G4" i="16"/>
  <c r="F4" i="16"/>
  <c r="D3" i="8" s="1"/>
  <c r="E4" i="16"/>
  <c r="D4" i="16"/>
  <c r="C4" i="16"/>
  <c r="B4" i="16"/>
  <c r="A4" i="16"/>
  <c r="BH3" i="16"/>
  <c r="BG3" i="16"/>
  <c r="BE2" i="8" s="1"/>
  <c r="BF3" i="16"/>
  <c r="BD2" i="8" s="1"/>
  <c r="BE3" i="16"/>
  <c r="BD3" i="16"/>
  <c r="BC3" i="16"/>
  <c r="BA2" i="8" s="1"/>
  <c r="BB3" i="16"/>
  <c r="AZ2" i="8" s="1"/>
  <c r="BA3" i="16"/>
  <c r="AZ3" i="16"/>
  <c r="AY3" i="16"/>
  <c r="AW2" i="8" s="1"/>
  <c r="AX3" i="16"/>
  <c r="AV2" i="8" s="1"/>
  <c r="AW3" i="16"/>
  <c r="AV3" i="16"/>
  <c r="AU3" i="16"/>
  <c r="AS2" i="8" s="1"/>
  <c r="AT3" i="16"/>
  <c r="AR2" i="8" s="1"/>
  <c r="AS3" i="16"/>
  <c r="AR3" i="16"/>
  <c r="AQ3" i="16"/>
  <c r="AO2" i="8" s="1"/>
  <c r="AP3" i="16"/>
  <c r="AN2" i="8" s="1"/>
  <c r="AO3" i="16"/>
  <c r="AN3" i="16"/>
  <c r="AM3" i="16"/>
  <c r="AK2" i="8" s="1"/>
  <c r="AL3" i="16"/>
  <c r="AJ2" i="8" s="1"/>
  <c r="AK3" i="16"/>
  <c r="AJ3" i="16"/>
  <c r="AI3" i="16"/>
  <c r="AG2" i="8" s="1"/>
  <c r="AH3" i="16"/>
  <c r="AF2" i="8" s="1"/>
  <c r="AG3" i="16"/>
  <c r="AF3" i="16"/>
  <c r="AE3" i="16"/>
  <c r="AC2" i="8" s="1"/>
  <c r="AD3" i="16"/>
  <c r="AB2" i="8" s="1"/>
  <c r="AC3" i="16"/>
  <c r="AB3" i="16"/>
  <c r="AA3" i="16"/>
  <c r="Y2" i="8" s="1"/>
  <c r="Z3" i="16"/>
  <c r="X2" i="8" s="1"/>
  <c r="Y3" i="16"/>
  <c r="X3" i="16"/>
  <c r="W3" i="16"/>
  <c r="U2" i="8" s="1"/>
  <c r="V3" i="16"/>
  <c r="T2" i="8" s="1"/>
  <c r="U3" i="16"/>
  <c r="T3" i="16"/>
  <c r="S3" i="16"/>
  <c r="Q2" i="8" s="1"/>
  <c r="R3" i="16"/>
  <c r="P2" i="8" s="1"/>
  <c r="Q3" i="16"/>
  <c r="P3" i="16"/>
  <c r="O3" i="16"/>
  <c r="M2" i="8" s="1"/>
  <c r="N3" i="16"/>
  <c r="L2" i="8" s="1"/>
  <c r="M3" i="16"/>
  <c r="L3" i="16"/>
  <c r="K3" i="16"/>
  <c r="I2" i="8" s="1"/>
  <c r="J3" i="16"/>
  <c r="H2" i="8" s="1"/>
  <c r="I3" i="16"/>
  <c r="H3" i="16"/>
  <c r="G3" i="16"/>
  <c r="E2" i="8" s="1"/>
  <c r="F3" i="16"/>
  <c r="D2" i="8" s="1"/>
  <c r="E3" i="16"/>
  <c r="D3" i="16"/>
  <c r="C3" i="16"/>
  <c r="A2" i="8" s="1"/>
  <c r="B3" i="16"/>
  <c r="A3" i="16"/>
  <c r="BH2" i="16"/>
  <c r="BF1" i="8" s="1"/>
  <c r="BG2" i="16"/>
  <c r="BF2" i="16"/>
  <c r="BD1" i="8" s="1"/>
  <c r="BE2" i="16"/>
  <c r="BD2" i="16"/>
  <c r="BB1" i="8" s="1"/>
  <c r="BC2" i="16"/>
  <c r="BA1" i="8" s="1"/>
  <c r="BB2" i="16"/>
  <c r="AZ1" i="8" s="1"/>
  <c r="BA2" i="16"/>
  <c r="AZ2" i="16"/>
  <c r="AX1" i="8" s="1"/>
  <c r="AY2" i="16"/>
  <c r="AX2" i="16"/>
  <c r="AV1" i="8" s="1"/>
  <c r="AW2" i="16"/>
  <c r="AV2" i="16"/>
  <c r="AT1" i="8" s="1"/>
  <c r="AU2" i="16"/>
  <c r="AT2" i="16"/>
  <c r="AS2" i="16"/>
  <c r="AR2" i="16"/>
  <c r="AP1" i="8" s="1"/>
  <c r="AQ2" i="16"/>
  <c r="AP2" i="16"/>
  <c r="AN1" i="8" s="1"/>
  <c r="AO2" i="16"/>
  <c r="AN2" i="16"/>
  <c r="AL1" i="8" s="1"/>
  <c r="AM2" i="16"/>
  <c r="AK1" i="8" s="1"/>
  <c r="AL2" i="16"/>
  <c r="AJ1" i="8" s="1"/>
  <c r="AK2" i="16"/>
  <c r="AJ2" i="16"/>
  <c r="AH1" i="8" s="1"/>
  <c r="AI2" i="16"/>
  <c r="AH2" i="16"/>
  <c r="AF1" i="8" s="1"/>
  <c r="AG2" i="16"/>
  <c r="AF2" i="16"/>
  <c r="AD1" i="8" s="1"/>
  <c r="AE2" i="16"/>
  <c r="AD2" i="16"/>
  <c r="AC2" i="16"/>
  <c r="AB2" i="16"/>
  <c r="Z1" i="8" s="1"/>
  <c r="AA2" i="16"/>
  <c r="Z2" i="16"/>
  <c r="X1" i="8" s="1"/>
  <c r="Y2" i="16"/>
  <c r="X2" i="16"/>
  <c r="V1" i="8" s="1"/>
  <c r="W2" i="16"/>
  <c r="U1" i="8" s="1"/>
  <c r="V2" i="16"/>
  <c r="T1" i="8" s="1"/>
  <c r="U2" i="16"/>
  <c r="T2" i="16"/>
  <c r="R1" i="8" s="1"/>
  <c r="S2" i="16"/>
  <c r="R2" i="16"/>
  <c r="P1" i="8" s="1"/>
  <c r="Q2" i="16"/>
  <c r="P2" i="16"/>
  <c r="N1" i="8" s="1"/>
  <c r="O2" i="16"/>
  <c r="N2" i="16"/>
  <c r="M2" i="16"/>
  <c r="L2" i="16"/>
  <c r="J1" i="8" s="1"/>
  <c r="K2" i="16"/>
  <c r="J2" i="16"/>
  <c r="H1" i="8" s="1"/>
  <c r="I2" i="16"/>
  <c r="H2" i="16"/>
  <c r="F1" i="8" s="1"/>
  <c r="G2" i="16"/>
  <c r="E1" i="8" s="1"/>
  <c r="F2" i="16"/>
  <c r="D1" i="8" s="1"/>
  <c r="E2" i="16"/>
  <c r="D2" i="16"/>
  <c r="B1" i="8" s="1"/>
  <c r="C2" i="16"/>
  <c r="B2" i="16"/>
  <c r="A2" i="16"/>
  <c r="BH1" i="16"/>
  <c r="BG1" i="16"/>
  <c r="BF1" i="16"/>
  <c r="BE1" i="16"/>
  <c r="BD1" i="16"/>
  <c r="BC1" i="16"/>
  <c r="BB1" i="16"/>
  <c r="BA1" i="16"/>
  <c r="AZ1" i="16"/>
  <c r="AY1" i="16"/>
  <c r="AX1" i="16"/>
  <c r="AW1" i="16"/>
  <c r="AV1" i="16"/>
  <c r="AU1" i="16"/>
  <c r="AT1" i="16"/>
  <c r="AS1" i="16"/>
  <c r="AR1" i="16"/>
  <c r="AQ1" i="16"/>
  <c r="AP1" i="16"/>
  <c r="AO1" i="16"/>
  <c r="AN1" i="16"/>
  <c r="AM1" i="16"/>
  <c r="AL1" i="16"/>
  <c r="AK1" i="16"/>
  <c r="AJ1" i="16"/>
  <c r="AI1" i="16"/>
  <c r="AH1" i="16"/>
  <c r="AG1" i="16"/>
  <c r="AF1" i="16"/>
  <c r="AE1" i="16"/>
  <c r="AD1" i="16"/>
  <c r="AC1" i="16"/>
  <c r="AB1" i="16"/>
  <c r="AA1" i="16"/>
  <c r="Z1" i="16"/>
  <c r="Y1" i="16"/>
  <c r="X1" i="16"/>
  <c r="W1" i="16"/>
  <c r="V1" i="16"/>
  <c r="U1" i="16"/>
  <c r="T1" i="16"/>
  <c r="S1" i="16"/>
  <c r="R1" i="16"/>
  <c r="Q1" i="16"/>
  <c r="P1" i="16"/>
  <c r="O1" i="16"/>
  <c r="N1" i="16"/>
  <c r="M1" i="16"/>
  <c r="L1" i="16"/>
  <c r="K1" i="16"/>
  <c r="J1" i="16"/>
  <c r="I1" i="16"/>
  <c r="H1" i="16"/>
  <c r="G1" i="16"/>
  <c r="F1" i="16"/>
  <c r="E1" i="16"/>
  <c r="D1" i="16"/>
  <c r="C1" i="16"/>
  <c r="I66" i="11"/>
  <c r="H66" i="11"/>
  <c r="F66" i="11"/>
  <c r="E66" i="11"/>
  <c r="I65" i="11"/>
  <c r="N63" i="11"/>
  <c r="I60" i="3" s="1"/>
  <c r="H63" i="11"/>
  <c r="I62" i="11"/>
  <c r="Z62" i="11" s="1"/>
  <c r="H62" i="11"/>
  <c r="BI59" i="16"/>
  <c r="BG58" i="8" s="1"/>
  <c r="F62" i="11"/>
  <c r="E62" i="11"/>
  <c r="N61" i="11"/>
  <c r="I61" i="11"/>
  <c r="Z61" i="11" s="1"/>
  <c r="H61" i="11"/>
  <c r="BI58" i="16"/>
  <c r="BG57" i="8" s="1"/>
  <c r="F61" i="11"/>
  <c r="E61" i="11"/>
  <c r="N60" i="11"/>
  <c r="I60" i="11"/>
  <c r="Z60" i="11" s="1"/>
  <c r="H60" i="11"/>
  <c r="BI57" i="16"/>
  <c r="BG56" i="8" s="1"/>
  <c r="F60" i="11"/>
  <c r="E60" i="11"/>
  <c r="I59" i="11"/>
  <c r="Z59" i="11" s="1"/>
  <c r="H59" i="11"/>
  <c r="BI56" i="16"/>
  <c r="BG55" i="8" s="1"/>
  <c r="F59" i="11"/>
  <c r="E59" i="11"/>
  <c r="I58" i="11"/>
  <c r="Z58" i="11" s="1"/>
  <c r="H58" i="11"/>
  <c r="BI55" i="16"/>
  <c r="BG54" i="8" s="1"/>
  <c r="F58" i="11"/>
  <c r="E58" i="11"/>
  <c r="N57" i="11"/>
  <c r="I54" i="3" s="1"/>
  <c r="I57" i="11"/>
  <c r="Z57" i="11" s="1"/>
  <c r="H57" i="11"/>
  <c r="BI54" i="16"/>
  <c r="BG53" i="8" s="1"/>
  <c r="F57" i="11"/>
  <c r="E57" i="11"/>
  <c r="N56" i="11"/>
  <c r="I53" i="3" s="1"/>
  <c r="I56" i="11"/>
  <c r="Z56" i="11" s="1"/>
  <c r="H56" i="11"/>
  <c r="BI53" i="16"/>
  <c r="BG52" i="8" s="1"/>
  <c r="F56" i="11"/>
  <c r="E56" i="11"/>
  <c r="N55" i="11"/>
  <c r="I52" i="3" s="1"/>
  <c r="I55" i="11"/>
  <c r="Z55" i="11" s="1"/>
  <c r="H55" i="11"/>
  <c r="BI52" i="16"/>
  <c r="BG51" i="8" s="1"/>
  <c r="F55" i="11"/>
  <c r="E55" i="11"/>
  <c r="P54" i="11"/>
  <c r="C51" i="3" s="1"/>
  <c r="I54" i="11"/>
  <c r="Z54" i="11" s="1"/>
  <c r="H54" i="11"/>
  <c r="BI51" i="16"/>
  <c r="BG50" i="8" s="1"/>
  <c r="F54" i="11"/>
  <c r="E54" i="11"/>
  <c r="N53" i="11"/>
  <c r="I50" i="3" s="1"/>
  <c r="I53" i="11"/>
  <c r="Z53" i="11" s="1"/>
  <c r="H53" i="11"/>
  <c r="BI50" i="16"/>
  <c r="BG49" i="8" s="1"/>
  <c r="F53" i="11"/>
  <c r="E53" i="11"/>
  <c r="N52" i="11"/>
  <c r="I49" i="3" s="1"/>
  <c r="I52" i="11"/>
  <c r="Z52" i="11" s="1"/>
  <c r="H52" i="11"/>
  <c r="F52" i="11"/>
  <c r="E52" i="11"/>
  <c r="N51" i="11"/>
  <c r="I48" i="3" s="1"/>
  <c r="I51" i="11"/>
  <c r="Z51" i="11" s="1"/>
  <c r="H51" i="11"/>
  <c r="BI48" i="16"/>
  <c r="BG47" i="8" s="1"/>
  <c r="F51" i="11"/>
  <c r="E51" i="11"/>
  <c r="V51" i="11" s="1"/>
  <c r="G48" i="3" s="1"/>
  <c r="I50" i="11"/>
  <c r="Z50" i="11" s="1"/>
  <c r="H50" i="11"/>
  <c r="BI47" i="16"/>
  <c r="BG46" i="8" s="1"/>
  <c r="F50" i="11"/>
  <c r="E50" i="11"/>
  <c r="R50" i="11" s="1"/>
  <c r="E47" i="3" s="1"/>
  <c r="N49" i="11"/>
  <c r="I46" i="3" s="1"/>
  <c r="I49" i="11"/>
  <c r="Z49" i="11" s="1"/>
  <c r="H49" i="11"/>
  <c r="BI46" i="16"/>
  <c r="BG45" i="8" s="1"/>
  <c r="F49" i="11"/>
  <c r="E49" i="11"/>
  <c r="N48" i="11"/>
  <c r="I45" i="3" s="1"/>
  <c r="I48" i="11"/>
  <c r="Z48" i="11" s="1"/>
  <c r="H48" i="11"/>
  <c r="BI45" i="16"/>
  <c r="BG44" i="8" s="1"/>
  <c r="F48" i="11"/>
  <c r="E48" i="11"/>
  <c r="I47" i="11"/>
  <c r="Z47" i="11" s="1"/>
  <c r="H47" i="11"/>
  <c r="BI44" i="16"/>
  <c r="BG43" i="8" s="1"/>
  <c r="F47" i="11"/>
  <c r="E47" i="11"/>
  <c r="I46" i="11"/>
  <c r="Z46" i="11" s="1"/>
  <c r="H46" i="11"/>
  <c r="BI43" i="16"/>
  <c r="BG42" i="8" s="1"/>
  <c r="F46" i="11"/>
  <c r="E46" i="11"/>
  <c r="N45" i="11"/>
  <c r="I42" i="3" s="1"/>
  <c r="I45" i="11"/>
  <c r="Z45" i="11" s="1"/>
  <c r="H45" i="11"/>
  <c r="BI42" i="16"/>
  <c r="BG41" i="8" s="1"/>
  <c r="F45" i="11"/>
  <c r="E45" i="11"/>
  <c r="N44" i="11"/>
  <c r="I41" i="3" s="1"/>
  <c r="I44" i="11"/>
  <c r="Z44" i="11" s="1"/>
  <c r="H44" i="11"/>
  <c r="BI41" i="16"/>
  <c r="BG40" i="8" s="1"/>
  <c r="F44" i="11"/>
  <c r="E44" i="11"/>
  <c r="I43" i="11"/>
  <c r="Z43" i="11" s="1"/>
  <c r="H43" i="11"/>
  <c r="BI40" i="16"/>
  <c r="BG39" i="8" s="1"/>
  <c r="F43" i="11"/>
  <c r="E43" i="11"/>
  <c r="I42" i="11"/>
  <c r="Z42" i="11" s="1"/>
  <c r="H42" i="11"/>
  <c r="BI39" i="16"/>
  <c r="BG38" i="8" s="1"/>
  <c r="F42" i="11"/>
  <c r="E42" i="11"/>
  <c r="N41" i="11"/>
  <c r="I38" i="3" s="1"/>
  <c r="I41" i="11"/>
  <c r="Z41" i="11" s="1"/>
  <c r="H41" i="11"/>
  <c r="BI38" i="16"/>
  <c r="BG37" i="8" s="1"/>
  <c r="F41" i="11"/>
  <c r="E41" i="11"/>
  <c r="N40" i="11"/>
  <c r="I37" i="3" s="1"/>
  <c r="I40" i="11"/>
  <c r="Z40" i="11" s="1"/>
  <c r="H40" i="11"/>
  <c r="F40" i="11"/>
  <c r="E40" i="11"/>
  <c r="V40" i="11" s="1"/>
  <c r="G37" i="3" s="1"/>
  <c r="N39" i="11"/>
  <c r="I36" i="3" s="1"/>
  <c r="I39" i="11"/>
  <c r="Z39" i="11" s="1"/>
  <c r="H39" i="11"/>
  <c r="BI36" i="16"/>
  <c r="BG35" i="8" s="1"/>
  <c r="F39" i="11"/>
  <c r="E39" i="11"/>
  <c r="I38" i="11"/>
  <c r="Z38" i="11" s="1"/>
  <c r="H38" i="11"/>
  <c r="BI35" i="16"/>
  <c r="BG34" i="8" s="1"/>
  <c r="F38" i="11"/>
  <c r="E38" i="11"/>
  <c r="T38" i="11" s="1"/>
  <c r="F35" i="3" s="1"/>
  <c r="I37" i="11"/>
  <c r="Z37" i="11" s="1"/>
  <c r="H37" i="11"/>
  <c r="BI34" i="16"/>
  <c r="BG33" i="8" s="1"/>
  <c r="F37" i="11"/>
  <c r="E37" i="11"/>
  <c r="N36" i="11"/>
  <c r="I36" i="11"/>
  <c r="Z36" i="11" s="1"/>
  <c r="H36" i="11"/>
  <c r="BI33" i="16"/>
  <c r="BG32" i="8" s="1"/>
  <c r="F36" i="11"/>
  <c r="E36" i="11"/>
  <c r="I35" i="11"/>
  <c r="Z35" i="11" s="1"/>
  <c r="H35" i="11"/>
  <c r="BI32" i="16"/>
  <c r="BG31" i="8" s="1"/>
  <c r="F35" i="11"/>
  <c r="E35" i="11"/>
  <c r="I34" i="11"/>
  <c r="Z34" i="11" s="1"/>
  <c r="H34" i="11"/>
  <c r="BI31" i="16"/>
  <c r="BG30" i="8" s="1"/>
  <c r="F34" i="11"/>
  <c r="E34" i="11"/>
  <c r="I33" i="11"/>
  <c r="Z33" i="11" s="1"/>
  <c r="H33" i="11"/>
  <c r="BI30" i="16"/>
  <c r="BG29" i="8" s="1"/>
  <c r="F33" i="11"/>
  <c r="E33" i="11"/>
  <c r="R33" i="11" s="1"/>
  <c r="E30" i="3" s="1"/>
  <c r="N32" i="11"/>
  <c r="I29" i="3" s="1"/>
  <c r="I32" i="11"/>
  <c r="Z32" i="11" s="1"/>
  <c r="H32" i="11"/>
  <c r="BI29" i="16"/>
  <c r="BG28" i="8" s="1"/>
  <c r="F32" i="11"/>
  <c r="E32" i="11"/>
  <c r="N31" i="11"/>
  <c r="I31" i="11"/>
  <c r="Z31" i="11" s="1"/>
  <c r="H31" i="11"/>
  <c r="BI28" i="16"/>
  <c r="BG27" i="8" s="1"/>
  <c r="F31" i="11"/>
  <c r="E31" i="11"/>
  <c r="I30" i="11"/>
  <c r="Z30" i="11" s="1"/>
  <c r="H30" i="11"/>
  <c r="BI27" i="16"/>
  <c r="BG26" i="8" s="1"/>
  <c r="F30" i="11"/>
  <c r="E30" i="11"/>
  <c r="N29" i="11"/>
  <c r="I26" i="3" s="1"/>
  <c r="I29" i="11"/>
  <c r="Z29" i="11" s="1"/>
  <c r="H29" i="11"/>
  <c r="BI26" i="16"/>
  <c r="BG25" i="8" s="1"/>
  <c r="F29" i="11"/>
  <c r="E29" i="11"/>
  <c r="N28" i="11"/>
  <c r="I25" i="3" s="1"/>
  <c r="I28" i="11"/>
  <c r="Z28" i="11" s="1"/>
  <c r="H28" i="11"/>
  <c r="BI25" i="16"/>
  <c r="BG24" i="8" s="1"/>
  <c r="F28" i="11"/>
  <c r="E28" i="11"/>
  <c r="V28" i="11" s="1"/>
  <c r="G25" i="3" s="1"/>
  <c r="I27" i="11"/>
  <c r="Z27" i="11" s="1"/>
  <c r="H27" i="11"/>
  <c r="BI24" i="16"/>
  <c r="BG23" i="8" s="1"/>
  <c r="F27" i="11"/>
  <c r="E27" i="11"/>
  <c r="V27" i="11" s="1"/>
  <c r="G24" i="3" s="1"/>
  <c r="I26" i="11"/>
  <c r="Z26" i="11" s="1"/>
  <c r="H26" i="11"/>
  <c r="BI23" i="16"/>
  <c r="BG22" i="8" s="1"/>
  <c r="F26" i="11"/>
  <c r="E26" i="11"/>
  <c r="I25" i="11"/>
  <c r="Z25" i="11" s="1"/>
  <c r="H25" i="11"/>
  <c r="BI22" i="16"/>
  <c r="BG21" i="8" s="1"/>
  <c r="F25" i="11"/>
  <c r="E25" i="11"/>
  <c r="N24" i="11"/>
  <c r="I24" i="11"/>
  <c r="Z24" i="11" s="1"/>
  <c r="H24" i="11"/>
  <c r="BI21" i="16"/>
  <c r="BG20" i="8" s="1"/>
  <c r="F24" i="11"/>
  <c r="E24" i="11"/>
  <c r="N23" i="11"/>
  <c r="I23" i="11"/>
  <c r="Z23" i="11" s="1"/>
  <c r="H23" i="11"/>
  <c r="BI20" i="16"/>
  <c r="BG19" i="8" s="1"/>
  <c r="F23" i="11"/>
  <c r="E23" i="11"/>
  <c r="I22" i="11"/>
  <c r="Z22" i="11" s="1"/>
  <c r="H22" i="11"/>
  <c r="BI19" i="16"/>
  <c r="BG18" i="8" s="1"/>
  <c r="F22" i="11"/>
  <c r="E22" i="11"/>
  <c r="N21" i="11"/>
  <c r="I18" i="3" s="1"/>
  <c r="I21" i="11"/>
  <c r="Z21" i="11" s="1"/>
  <c r="H21" i="11"/>
  <c r="BI18" i="16"/>
  <c r="BG17" i="8" s="1"/>
  <c r="F21" i="11"/>
  <c r="E21" i="11"/>
  <c r="N20" i="11"/>
  <c r="I17" i="3" s="1"/>
  <c r="I20" i="11"/>
  <c r="Z20" i="11" s="1"/>
  <c r="H20" i="11"/>
  <c r="BI17" i="16"/>
  <c r="BG16" i="8" s="1"/>
  <c r="F20" i="11"/>
  <c r="E20" i="11"/>
  <c r="N19" i="11"/>
  <c r="I16" i="3" s="1"/>
  <c r="I19" i="11"/>
  <c r="Z19" i="11" s="1"/>
  <c r="H19" i="11"/>
  <c r="BI16" i="16"/>
  <c r="BG15" i="8" s="1"/>
  <c r="F19" i="11"/>
  <c r="E19" i="11"/>
  <c r="I18" i="11"/>
  <c r="Z18" i="11" s="1"/>
  <c r="H18" i="11"/>
  <c r="BI15" i="16"/>
  <c r="BG14" i="8" s="1"/>
  <c r="F18" i="11"/>
  <c r="E18" i="11"/>
  <c r="V18" i="11" s="1"/>
  <c r="G15" i="3" s="1"/>
  <c r="N17" i="11"/>
  <c r="I17" i="11"/>
  <c r="Z17" i="11" s="1"/>
  <c r="H17" i="11"/>
  <c r="BI14" i="16"/>
  <c r="BG13" i="8" s="1"/>
  <c r="F17" i="11"/>
  <c r="E17" i="11"/>
  <c r="N16" i="11"/>
  <c r="I16" i="11"/>
  <c r="Z16" i="11" s="1"/>
  <c r="H16" i="11"/>
  <c r="BI13" i="16"/>
  <c r="BG12" i="8" s="1"/>
  <c r="F16" i="11"/>
  <c r="E16" i="11"/>
  <c r="I15" i="11"/>
  <c r="Z15" i="11" s="1"/>
  <c r="H15" i="11"/>
  <c r="BI12" i="16"/>
  <c r="BG11" i="8" s="1"/>
  <c r="F15" i="11"/>
  <c r="E15" i="11"/>
  <c r="I14" i="11"/>
  <c r="Z14" i="11" s="1"/>
  <c r="H14" i="11"/>
  <c r="BI11" i="16"/>
  <c r="BG10" i="8" s="1"/>
  <c r="F14" i="11"/>
  <c r="E14" i="11"/>
  <c r="I13" i="11"/>
  <c r="Z13" i="11" s="1"/>
  <c r="H13" i="11"/>
  <c r="BI10" i="16"/>
  <c r="BG9" i="8" s="1"/>
  <c r="F13" i="11"/>
  <c r="E13" i="11"/>
  <c r="N12" i="11"/>
  <c r="I9" i="3" s="1"/>
  <c r="I12" i="11"/>
  <c r="Z12" i="11" s="1"/>
  <c r="H12" i="11"/>
  <c r="BI9" i="16"/>
  <c r="BG8" i="8" s="1"/>
  <c r="F12" i="11"/>
  <c r="E12" i="11"/>
  <c r="I11" i="11"/>
  <c r="Z11" i="11" s="1"/>
  <c r="H11" i="11"/>
  <c r="BI8" i="16"/>
  <c r="BG7" i="8" s="1"/>
  <c r="F11" i="11"/>
  <c r="E11" i="11"/>
  <c r="I10" i="11"/>
  <c r="Z10" i="11" s="1"/>
  <c r="H10" i="11"/>
  <c r="BI7" i="16"/>
  <c r="BG6" i="8" s="1"/>
  <c r="F10" i="11"/>
  <c r="E10" i="11"/>
  <c r="N9" i="11"/>
  <c r="I6" i="3" s="1"/>
  <c r="H9" i="11"/>
  <c r="BI6" i="16"/>
  <c r="BG5" i="8" s="1"/>
  <c r="F9" i="11"/>
  <c r="E9" i="11"/>
  <c r="N8" i="11"/>
  <c r="I5" i="3" s="1"/>
  <c r="H8" i="11"/>
  <c r="BI5" i="16"/>
  <c r="BG4" i="8" s="1"/>
  <c r="F8" i="11"/>
  <c r="E8" i="11"/>
  <c r="V8" i="11" s="1"/>
  <c r="G5" i="3" s="1"/>
  <c r="H7" i="11"/>
  <c r="BI4" i="16"/>
  <c r="BG3" i="8" s="1"/>
  <c r="F7" i="11"/>
  <c r="E7" i="11"/>
  <c r="V7" i="11" s="1"/>
  <c r="G4" i="3" s="1"/>
  <c r="H6" i="11"/>
  <c r="BI3" i="16"/>
  <c r="BG2" i="8" s="1"/>
  <c r="F6" i="11"/>
  <c r="E6" i="11"/>
  <c r="H5" i="11"/>
  <c r="BI2" i="16"/>
  <c r="F5" i="11"/>
  <c r="E5" i="11"/>
  <c r="N203" i="9"/>
  <c r="E203" i="1" s="1"/>
  <c r="M203" i="9"/>
  <c r="D203" i="1" s="1"/>
  <c r="L203" i="9"/>
  <c r="C203" i="1" s="1"/>
  <c r="J182" i="9"/>
  <c r="B182" i="1" s="1"/>
  <c r="J179" i="9"/>
  <c r="B179" i="1" s="1"/>
  <c r="N117" i="9"/>
  <c r="E117" i="1" s="1"/>
  <c r="M117" i="9"/>
  <c r="D117" i="1" s="1"/>
  <c r="L117" i="9"/>
  <c r="C117" i="1" s="1"/>
  <c r="N48" i="9"/>
  <c r="E48" i="1" s="1"/>
  <c r="M48" i="9"/>
  <c r="D48" i="1" s="1"/>
  <c r="L48" i="9"/>
  <c r="C48" i="1" s="1"/>
  <c r="BG59" i="8"/>
  <c r="BE59" i="8"/>
  <c r="BC59" i="8"/>
  <c r="AS59" i="8"/>
  <c r="AC59" i="8"/>
  <c r="M59" i="8"/>
  <c r="G59" i="8"/>
  <c r="A59" i="8"/>
  <c r="BE58" i="8"/>
  <c r="BD58" i="8"/>
  <c r="BC58" i="8"/>
  <c r="BA58" i="8"/>
  <c r="AZ58" i="8"/>
  <c r="AY58" i="8"/>
  <c r="AW58" i="8"/>
  <c r="AV58" i="8"/>
  <c r="AU58" i="8"/>
  <c r="AS58" i="8"/>
  <c r="AR58" i="8"/>
  <c r="AQ58" i="8"/>
  <c r="AO58" i="8"/>
  <c r="AN58" i="8"/>
  <c r="AM58" i="8"/>
  <c r="AK58" i="8"/>
  <c r="AJ58" i="8"/>
  <c r="AI58" i="8"/>
  <c r="AG58" i="8"/>
  <c r="AF58" i="8"/>
  <c r="AE58" i="8"/>
  <c r="AC58" i="8"/>
  <c r="AB58" i="8"/>
  <c r="AA58" i="8"/>
  <c r="Y58" i="8"/>
  <c r="X58" i="8"/>
  <c r="W58" i="8"/>
  <c r="U58" i="8"/>
  <c r="T58" i="8"/>
  <c r="S58" i="8"/>
  <c r="Q58" i="8"/>
  <c r="P58" i="8"/>
  <c r="O58" i="8"/>
  <c r="M58" i="8"/>
  <c r="L58" i="8"/>
  <c r="K58" i="8"/>
  <c r="I58" i="8"/>
  <c r="H58" i="8"/>
  <c r="G58" i="8"/>
  <c r="E58" i="8"/>
  <c r="D58" i="8"/>
  <c r="C58" i="8"/>
  <c r="A58" i="8"/>
  <c r="BD57" i="8"/>
  <c r="BC57" i="8"/>
  <c r="AZ57" i="8"/>
  <c r="AY57" i="8"/>
  <c r="AV57" i="8"/>
  <c r="AU57" i="8"/>
  <c r="AR57" i="8"/>
  <c r="AQ57" i="8"/>
  <c r="AN57" i="8"/>
  <c r="AM57" i="8"/>
  <c r="AJ57" i="8"/>
  <c r="AI57" i="8"/>
  <c r="AF57" i="8"/>
  <c r="AE57" i="8"/>
  <c r="AB57" i="8"/>
  <c r="AA57" i="8"/>
  <c r="X57" i="8"/>
  <c r="W57" i="8"/>
  <c r="T57" i="8"/>
  <c r="S57" i="8"/>
  <c r="P57" i="8"/>
  <c r="O57" i="8"/>
  <c r="L57" i="8"/>
  <c r="K57" i="8"/>
  <c r="H57" i="8"/>
  <c r="G57" i="8"/>
  <c r="D57" i="8"/>
  <c r="C57" i="8"/>
  <c r="BE56" i="8"/>
  <c r="BD56" i="8"/>
  <c r="BC56" i="8"/>
  <c r="BA56" i="8"/>
  <c r="AZ56" i="8"/>
  <c r="AY56" i="8"/>
  <c r="AW56" i="8"/>
  <c r="AV56" i="8"/>
  <c r="AU56" i="8"/>
  <c r="AS56" i="8"/>
  <c r="AR56" i="8"/>
  <c r="AQ56" i="8"/>
  <c r="AO56" i="8"/>
  <c r="AN56" i="8"/>
  <c r="AM56" i="8"/>
  <c r="AK56" i="8"/>
  <c r="AJ56" i="8"/>
  <c r="AI56" i="8"/>
  <c r="AG56" i="8"/>
  <c r="AF56" i="8"/>
  <c r="AE56" i="8"/>
  <c r="AC56" i="8"/>
  <c r="AB56" i="8"/>
  <c r="AA56" i="8"/>
  <c r="Y56" i="8"/>
  <c r="X56" i="8"/>
  <c r="W56" i="8"/>
  <c r="U56" i="8"/>
  <c r="T56" i="8"/>
  <c r="S56" i="8"/>
  <c r="Q56" i="8"/>
  <c r="P56" i="8"/>
  <c r="O56" i="8"/>
  <c r="M56" i="8"/>
  <c r="L56" i="8"/>
  <c r="K56" i="8"/>
  <c r="I56" i="8"/>
  <c r="H56" i="8"/>
  <c r="G56" i="8"/>
  <c r="E56" i="8"/>
  <c r="D56" i="8"/>
  <c r="C56" i="8"/>
  <c r="A56" i="8"/>
  <c r="BD55" i="8"/>
  <c r="BC55" i="8"/>
  <c r="AZ55" i="8"/>
  <c r="AY55" i="8"/>
  <c r="AV55" i="8"/>
  <c r="AU55" i="8"/>
  <c r="AR55" i="8"/>
  <c r="AQ55" i="8"/>
  <c r="AN55" i="8"/>
  <c r="AM55" i="8"/>
  <c r="AJ55" i="8"/>
  <c r="AI55" i="8"/>
  <c r="AF55" i="8"/>
  <c r="AE55" i="8"/>
  <c r="AB55" i="8"/>
  <c r="AA55" i="8"/>
  <c r="X55" i="8"/>
  <c r="W55" i="8"/>
  <c r="T55" i="8"/>
  <c r="S55" i="8"/>
  <c r="P55" i="8"/>
  <c r="O55" i="8"/>
  <c r="L55" i="8"/>
  <c r="K55" i="8"/>
  <c r="H55" i="8"/>
  <c r="G55" i="8"/>
  <c r="D55" i="8"/>
  <c r="C55" i="8"/>
  <c r="BE54" i="8"/>
  <c r="BD54" i="8"/>
  <c r="BC54" i="8"/>
  <c r="BA54" i="8"/>
  <c r="AZ54" i="8"/>
  <c r="AY54" i="8"/>
  <c r="AW54" i="8"/>
  <c r="AV54" i="8"/>
  <c r="AU54" i="8"/>
  <c r="AS54" i="8"/>
  <c r="AR54" i="8"/>
  <c r="AQ54" i="8"/>
  <c r="AO54" i="8"/>
  <c r="AN54" i="8"/>
  <c r="AM54" i="8"/>
  <c r="AK54" i="8"/>
  <c r="AJ54" i="8"/>
  <c r="AI54" i="8"/>
  <c r="AG54" i="8"/>
  <c r="AF54" i="8"/>
  <c r="AE54" i="8"/>
  <c r="AC54" i="8"/>
  <c r="AB54" i="8"/>
  <c r="AA54" i="8"/>
  <c r="Y54" i="8"/>
  <c r="X54" i="8"/>
  <c r="W54" i="8"/>
  <c r="U54" i="8"/>
  <c r="T54" i="8"/>
  <c r="S54" i="8"/>
  <c r="Q54" i="8"/>
  <c r="P54" i="8"/>
  <c r="O54" i="8"/>
  <c r="M54" i="8"/>
  <c r="L54" i="8"/>
  <c r="K54" i="8"/>
  <c r="I54" i="8"/>
  <c r="H54" i="8"/>
  <c r="G54" i="8"/>
  <c r="E54" i="8"/>
  <c r="D54" i="8"/>
  <c r="C54" i="8"/>
  <c r="A54" i="8"/>
  <c r="BD53" i="8"/>
  <c r="BC53" i="8"/>
  <c r="AZ53" i="8"/>
  <c r="AY53" i="8"/>
  <c r="AV53" i="8"/>
  <c r="AU53" i="8"/>
  <c r="AR53" i="8"/>
  <c r="AQ53" i="8"/>
  <c r="AN53" i="8"/>
  <c r="AM53" i="8"/>
  <c r="AJ53" i="8"/>
  <c r="AI53" i="8"/>
  <c r="AF53" i="8"/>
  <c r="AE53" i="8"/>
  <c r="AB53" i="8"/>
  <c r="AA53" i="8"/>
  <c r="X53" i="8"/>
  <c r="W53" i="8"/>
  <c r="T53" i="8"/>
  <c r="S53" i="8"/>
  <c r="P53" i="8"/>
  <c r="O53" i="8"/>
  <c r="L53" i="8"/>
  <c r="K53" i="8"/>
  <c r="H53" i="8"/>
  <c r="G53" i="8"/>
  <c r="D53" i="8"/>
  <c r="C53" i="8"/>
  <c r="BF52" i="8"/>
  <c r="BD52" i="8"/>
  <c r="BC52" i="8"/>
  <c r="AZ52" i="8"/>
  <c r="AY52" i="8"/>
  <c r="AV52" i="8"/>
  <c r="AU52" i="8"/>
  <c r="AR52" i="8"/>
  <c r="AQ52" i="8"/>
  <c r="AP52" i="8"/>
  <c r="AN52" i="8"/>
  <c r="AM52" i="8"/>
  <c r="AJ52" i="8"/>
  <c r="AI52" i="8"/>
  <c r="AF52" i="8"/>
  <c r="AE52" i="8"/>
  <c r="AB52" i="8"/>
  <c r="AA52" i="8"/>
  <c r="Z52" i="8"/>
  <c r="X52" i="8"/>
  <c r="W52" i="8"/>
  <c r="T52" i="8"/>
  <c r="S52" i="8"/>
  <c r="P52" i="8"/>
  <c r="O52" i="8"/>
  <c r="L52" i="8"/>
  <c r="K52" i="8"/>
  <c r="J52" i="8"/>
  <c r="H52" i="8"/>
  <c r="G52" i="8"/>
  <c r="D52" i="8"/>
  <c r="C52" i="8"/>
  <c r="BE51" i="8"/>
  <c r="BD51" i="8"/>
  <c r="BC51" i="8"/>
  <c r="BA51" i="8"/>
  <c r="AZ51" i="8"/>
  <c r="AY51" i="8"/>
  <c r="AW51" i="8"/>
  <c r="AV51" i="8"/>
  <c r="AU51" i="8"/>
  <c r="AS51" i="8"/>
  <c r="AR51" i="8"/>
  <c r="AQ51" i="8"/>
  <c r="AO51" i="8"/>
  <c r="AN51" i="8"/>
  <c r="AM51" i="8"/>
  <c r="AK51" i="8"/>
  <c r="AJ51" i="8"/>
  <c r="AI51" i="8"/>
  <c r="AG51" i="8"/>
  <c r="AF51" i="8"/>
  <c r="AE51" i="8"/>
  <c r="AC51" i="8"/>
  <c r="AB51" i="8"/>
  <c r="AA51" i="8"/>
  <c r="Y51" i="8"/>
  <c r="W51" i="8"/>
  <c r="U51" i="8"/>
  <c r="T51" i="8"/>
  <c r="S51" i="8"/>
  <c r="Q51" i="8"/>
  <c r="P51" i="8"/>
  <c r="O51" i="8"/>
  <c r="M51" i="8"/>
  <c r="L51" i="8"/>
  <c r="K51" i="8"/>
  <c r="I51" i="8"/>
  <c r="G51" i="8"/>
  <c r="E51" i="8"/>
  <c r="D51" i="8"/>
  <c r="C51" i="8"/>
  <c r="A51" i="8"/>
  <c r="BD50" i="8"/>
  <c r="BC50" i="8"/>
  <c r="AY50" i="8"/>
  <c r="AX50" i="8"/>
  <c r="AV50" i="8"/>
  <c r="AU50" i="8"/>
  <c r="AR50" i="8"/>
  <c r="AQ50" i="8"/>
  <c r="AN50" i="8"/>
  <c r="AM50" i="8"/>
  <c r="AJ50" i="8"/>
  <c r="AI50" i="8"/>
  <c r="AH50" i="8"/>
  <c r="AE50" i="8"/>
  <c r="AB50" i="8"/>
  <c r="AA50" i="8"/>
  <c r="W50" i="8"/>
  <c r="T50" i="8"/>
  <c r="S50" i="8"/>
  <c r="R50" i="8"/>
  <c r="P50" i="8"/>
  <c r="O50" i="8"/>
  <c r="L50" i="8"/>
  <c r="K50" i="8"/>
  <c r="H50" i="8"/>
  <c r="G50" i="8"/>
  <c r="D50" i="8"/>
  <c r="C50" i="8"/>
  <c r="B50" i="8"/>
  <c r="BE49" i="8"/>
  <c r="BD49" i="8"/>
  <c r="BC49" i="8"/>
  <c r="BA49" i="8"/>
  <c r="AZ49" i="8"/>
  <c r="AY49" i="8"/>
  <c r="AW49" i="8"/>
  <c r="AV49" i="8"/>
  <c r="AU49" i="8"/>
  <c r="AS49" i="8"/>
  <c r="AQ49" i="8"/>
  <c r="AO49" i="8"/>
  <c r="AN49" i="8"/>
  <c r="AM49" i="8"/>
  <c r="AK49" i="8"/>
  <c r="AJ49" i="8"/>
  <c r="AI49" i="8"/>
  <c r="AE49" i="8"/>
  <c r="AB49" i="8"/>
  <c r="AA49" i="8"/>
  <c r="W49" i="8"/>
  <c r="U49" i="8"/>
  <c r="T49" i="8"/>
  <c r="S49" i="8"/>
  <c r="Q49" i="8"/>
  <c r="P49" i="8"/>
  <c r="O49" i="8"/>
  <c r="K49" i="8"/>
  <c r="H49" i="8"/>
  <c r="G49" i="8"/>
  <c r="E49" i="8"/>
  <c r="D49" i="8"/>
  <c r="C49" i="8"/>
  <c r="A49" i="8"/>
  <c r="BF48" i="8"/>
  <c r="BE48" i="8"/>
  <c r="BD48" i="8"/>
  <c r="BB48" i="8"/>
  <c r="AZ48" i="8"/>
  <c r="AX48" i="8"/>
  <c r="AW48" i="8"/>
  <c r="AV48" i="8"/>
  <c r="AT48" i="8"/>
  <c r="AS48" i="8"/>
  <c r="AR48" i="8"/>
  <c r="AP48" i="8"/>
  <c r="AO48" i="8"/>
  <c r="AN48" i="8"/>
  <c r="AL48" i="8"/>
  <c r="AJ48" i="8"/>
  <c r="AH48" i="8"/>
  <c r="AG48" i="8"/>
  <c r="AF48" i="8"/>
  <c r="AD48" i="8"/>
  <c r="AC48" i="8"/>
  <c r="AB48" i="8"/>
  <c r="Z48" i="8"/>
  <c r="Y48" i="8"/>
  <c r="X48" i="8"/>
  <c r="V48" i="8"/>
  <c r="T48" i="8"/>
  <c r="R48" i="8"/>
  <c r="Q48" i="8"/>
  <c r="P48" i="8"/>
  <c r="N48" i="8"/>
  <c r="M48" i="8"/>
  <c r="L48" i="8"/>
  <c r="J48" i="8"/>
  <c r="I48" i="8"/>
  <c r="H48" i="8"/>
  <c r="F48" i="8"/>
  <c r="D48" i="8"/>
  <c r="B48" i="8"/>
  <c r="A48" i="8"/>
  <c r="BA47" i="8"/>
  <c r="AY47" i="8"/>
  <c r="AX47" i="8"/>
  <c r="AT47" i="8"/>
  <c r="AS47" i="8"/>
  <c r="AO47" i="8"/>
  <c r="AI47" i="8"/>
  <c r="AH47" i="8"/>
  <c r="AG47" i="8"/>
  <c r="AD47" i="8"/>
  <c r="AC47" i="8"/>
  <c r="Y47" i="8"/>
  <c r="U47" i="8"/>
  <c r="S47" i="8"/>
  <c r="R47" i="8"/>
  <c r="Q47" i="8"/>
  <c r="N47" i="8"/>
  <c r="I47" i="8"/>
  <c r="E47" i="8"/>
  <c r="C47" i="8"/>
  <c r="B47" i="8"/>
  <c r="A47" i="8"/>
  <c r="BE46" i="8"/>
  <c r="BD46" i="8"/>
  <c r="AZ46" i="8"/>
  <c r="AW46" i="8"/>
  <c r="AV46" i="8"/>
  <c r="AR46" i="8"/>
  <c r="AO46" i="8"/>
  <c r="AN46" i="8"/>
  <c r="AJ46" i="8"/>
  <c r="AG46" i="8"/>
  <c r="AF46" i="8"/>
  <c r="AB46" i="8"/>
  <c r="Y46" i="8"/>
  <c r="X46" i="8"/>
  <c r="T46" i="8"/>
  <c r="Q46" i="8"/>
  <c r="P46" i="8"/>
  <c r="L46" i="8"/>
  <c r="I46" i="8"/>
  <c r="H46" i="8"/>
  <c r="D46" i="8"/>
  <c r="A46" i="8"/>
  <c r="BE45" i="8"/>
  <c r="BD45" i="8"/>
  <c r="BA45" i="8"/>
  <c r="AZ45" i="8"/>
  <c r="AW45" i="8"/>
  <c r="AV45" i="8"/>
  <c r="AS45" i="8"/>
  <c r="AR45" i="8"/>
  <c r="AO45" i="8"/>
  <c r="AN45" i="8"/>
  <c r="AK45" i="8"/>
  <c r="AJ45" i="8"/>
  <c r="AG45" i="8"/>
  <c r="AF45" i="8"/>
  <c r="AE45" i="8"/>
  <c r="AC45" i="8"/>
  <c r="AB45" i="8"/>
  <c r="X45" i="8"/>
  <c r="U45" i="8"/>
  <c r="T45" i="8"/>
  <c r="S45" i="8"/>
  <c r="Q45" i="8"/>
  <c r="P45" i="8"/>
  <c r="M45" i="8"/>
  <c r="L45" i="8"/>
  <c r="I45" i="8"/>
  <c r="H45" i="8"/>
  <c r="E45" i="8"/>
  <c r="D45" i="8"/>
  <c r="A45" i="8"/>
  <c r="BF44" i="8"/>
  <c r="BE44" i="8"/>
  <c r="BD44" i="8"/>
  <c r="BB44" i="8"/>
  <c r="BA44" i="8"/>
  <c r="AZ44" i="8"/>
  <c r="AX44" i="8"/>
  <c r="AW44" i="8"/>
  <c r="AV44" i="8"/>
  <c r="AT44" i="8"/>
  <c r="AR44" i="8"/>
  <c r="AP44" i="8"/>
  <c r="AO44" i="8"/>
  <c r="AN44" i="8"/>
  <c r="AL44" i="8"/>
  <c r="AK44" i="8"/>
  <c r="AJ44" i="8"/>
  <c r="AH44" i="8"/>
  <c r="AG44" i="8"/>
  <c r="AF44" i="8"/>
  <c r="AD44" i="8"/>
  <c r="AB44" i="8"/>
  <c r="Z44" i="8"/>
  <c r="Y44" i="8"/>
  <c r="X44" i="8"/>
  <c r="V44" i="8"/>
  <c r="U44" i="8"/>
  <c r="T44" i="8"/>
  <c r="R44" i="8"/>
  <c r="Q44" i="8"/>
  <c r="P44" i="8"/>
  <c r="N44" i="8"/>
  <c r="L44" i="8"/>
  <c r="J44" i="8"/>
  <c r="I44" i="8"/>
  <c r="H44" i="8"/>
  <c r="F44" i="8"/>
  <c r="E44" i="8"/>
  <c r="D44" i="8"/>
  <c r="B44" i="8"/>
  <c r="A44" i="8"/>
  <c r="BF43" i="8"/>
  <c r="BE43" i="8"/>
  <c r="BB43" i="8"/>
  <c r="BA43" i="8"/>
  <c r="AX43" i="8"/>
  <c r="AW43" i="8"/>
  <c r="AU43" i="8"/>
  <c r="AS43" i="8"/>
  <c r="AP43" i="8"/>
  <c r="AO43" i="8"/>
  <c r="AL43" i="8"/>
  <c r="AK43" i="8"/>
  <c r="AH43" i="8"/>
  <c r="AG43" i="8"/>
  <c r="AA43" i="8"/>
  <c r="Z43" i="8"/>
  <c r="Y43" i="8"/>
  <c r="V43" i="8"/>
  <c r="U43" i="8"/>
  <c r="R43" i="8"/>
  <c r="Q43" i="8"/>
  <c r="O43" i="8"/>
  <c r="M43" i="8"/>
  <c r="J43" i="8"/>
  <c r="I43" i="8"/>
  <c r="F43" i="8"/>
  <c r="E43" i="8"/>
  <c r="B43" i="8"/>
  <c r="A43" i="8"/>
  <c r="BF42" i="8"/>
  <c r="BE42" i="8"/>
  <c r="BD42" i="8"/>
  <c r="BB42" i="8"/>
  <c r="AZ42" i="8"/>
  <c r="AX42" i="8"/>
  <c r="AW42" i="8"/>
  <c r="AV42" i="8"/>
  <c r="AT42" i="8"/>
  <c r="AS42" i="8"/>
  <c r="AR42" i="8"/>
  <c r="AP42" i="8"/>
  <c r="AO42" i="8"/>
  <c r="AN42" i="8"/>
  <c r="AL42" i="8"/>
  <c r="AJ42" i="8"/>
  <c r="AH42" i="8"/>
  <c r="AG42" i="8"/>
  <c r="AF42" i="8"/>
  <c r="AD42" i="8"/>
  <c r="AC42" i="8"/>
  <c r="AB42" i="8"/>
  <c r="Z42" i="8"/>
  <c r="Y42" i="8"/>
  <c r="X42" i="8"/>
  <c r="V42" i="8"/>
  <c r="T42" i="8"/>
  <c r="R42" i="8"/>
  <c r="Q42" i="8"/>
  <c r="P42" i="8"/>
  <c r="N42" i="8"/>
  <c r="M42" i="8"/>
  <c r="L42" i="8"/>
  <c r="J42" i="8"/>
  <c r="I42" i="8"/>
  <c r="H42" i="8"/>
  <c r="F42" i="8"/>
  <c r="D42" i="8"/>
  <c r="B42" i="8"/>
  <c r="A42" i="8"/>
  <c r="BD41" i="8"/>
  <c r="BA41" i="8"/>
  <c r="AZ41" i="8"/>
  <c r="AV41" i="8"/>
  <c r="AU41" i="8"/>
  <c r="AS41" i="8"/>
  <c r="AR41" i="8"/>
  <c r="AO41" i="8"/>
  <c r="AN41" i="8"/>
  <c r="AK41" i="8"/>
  <c r="AJ41" i="8"/>
  <c r="AI41" i="8"/>
  <c r="AG41" i="8"/>
  <c r="AF41" i="8"/>
  <c r="AB41" i="8"/>
  <c r="Y41" i="8"/>
  <c r="X41" i="8"/>
  <c r="W41" i="8"/>
  <c r="U41" i="8"/>
  <c r="T41" i="8"/>
  <c r="Q41" i="8"/>
  <c r="P41" i="8"/>
  <c r="M41" i="8"/>
  <c r="L41" i="8"/>
  <c r="I41" i="8"/>
  <c r="H41" i="8"/>
  <c r="E41" i="8"/>
  <c r="D41" i="8"/>
  <c r="A41" i="8"/>
  <c r="BD40" i="8"/>
  <c r="BA40" i="8"/>
  <c r="AZ40" i="8"/>
  <c r="AV40" i="8"/>
  <c r="AU40" i="8"/>
  <c r="AS40" i="8"/>
  <c r="AR40" i="8"/>
  <c r="AO40" i="8"/>
  <c r="AN40" i="8"/>
  <c r="AK40" i="8"/>
  <c r="AJ40" i="8"/>
  <c r="AG40" i="8"/>
  <c r="AF40" i="8"/>
  <c r="AE40" i="8"/>
  <c r="AB40" i="8"/>
  <c r="Y40" i="8"/>
  <c r="X40" i="8"/>
  <c r="T40" i="8"/>
  <c r="Q40" i="8"/>
  <c r="P40" i="8"/>
  <c r="O40" i="8"/>
  <c r="N40" i="8"/>
  <c r="M40" i="8"/>
  <c r="L40" i="8"/>
  <c r="K40" i="8"/>
  <c r="J40" i="8"/>
  <c r="I40" i="8"/>
  <c r="H40" i="8"/>
  <c r="G40" i="8"/>
  <c r="F40" i="8"/>
  <c r="E40" i="8"/>
  <c r="D40" i="8"/>
  <c r="C40" i="8"/>
  <c r="B40" i="8"/>
  <c r="A40" i="8"/>
  <c r="BF39" i="8"/>
  <c r="BB39" i="8"/>
  <c r="BA39" i="8"/>
  <c r="AY39" i="8"/>
  <c r="AX39" i="8"/>
  <c r="AW39" i="8"/>
  <c r="AT39" i="8"/>
  <c r="AS39" i="8"/>
  <c r="AP39" i="8"/>
  <c r="AO39" i="8"/>
  <c r="AL39" i="8"/>
  <c r="AK39" i="8"/>
  <c r="AI39" i="8"/>
  <c r="AH39" i="8"/>
  <c r="AG39" i="8"/>
  <c r="AD39" i="8"/>
  <c r="Z39" i="8"/>
  <c r="Y39" i="8"/>
  <c r="V39" i="8"/>
  <c r="S39" i="8"/>
  <c r="R39" i="8"/>
  <c r="Q39" i="8"/>
  <c r="N39" i="8"/>
  <c r="M39" i="8"/>
  <c r="J39" i="8"/>
  <c r="I39" i="8"/>
  <c r="F39" i="8"/>
  <c r="E39" i="8"/>
  <c r="C39" i="8"/>
  <c r="B39" i="8"/>
  <c r="BF38" i="8"/>
  <c r="BE38" i="8"/>
  <c r="BD38" i="8"/>
  <c r="BB38" i="8"/>
  <c r="BA38" i="8"/>
  <c r="AZ38" i="8"/>
  <c r="AX38" i="8"/>
  <c r="AV38" i="8"/>
  <c r="AT38" i="8"/>
  <c r="AS38" i="8"/>
  <c r="AR38" i="8"/>
  <c r="AP38" i="8"/>
  <c r="AO38" i="8"/>
  <c r="AN38" i="8"/>
  <c r="AL38" i="8"/>
  <c r="AK38" i="8"/>
  <c r="AJ38" i="8"/>
  <c r="AH38" i="8"/>
  <c r="AF38" i="8"/>
  <c r="AD38" i="8"/>
  <c r="AC38" i="8"/>
  <c r="AB38" i="8"/>
  <c r="Z38" i="8"/>
  <c r="Y38" i="8"/>
  <c r="X38" i="8"/>
  <c r="V38" i="8"/>
  <c r="U38" i="8"/>
  <c r="T38" i="8"/>
  <c r="R38" i="8"/>
  <c r="P38" i="8"/>
  <c r="N38" i="8"/>
  <c r="M38" i="8"/>
  <c r="L38" i="8"/>
  <c r="J38" i="8"/>
  <c r="I38" i="8"/>
  <c r="H38" i="8"/>
  <c r="F38" i="8"/>
  <c r="E38" i="8"/>
  <c r="D38" i="8"/>
  <c r="B38" i="8"/>
  <c r="BE37" i="8"/>
  <c r="BD37" i="8"/>
  <c r="BA37" i="8"/>
  <c r="AZ37" i="8"/>
  <c r="AW37" i="8"/>
  <c r="AV37" i="8"/>
  <c r="AS37" i="8"/>
  <c r="AR37" i="8"/>
  <c r="AQ37" i="8"/>
  <c r="AO37" i="8"/>
  <c r="AN37" i="8"/>
  <c r="AJ37" i="8"/>
  <c r="AG37" i="8"/>
  <c r="AF37" i="8"/>
  <c r="AB37" i="8"/>
  <c r="AA37" i="8"/>
  <c r="Y37" i="8"/>
  <c r="X37" i="8"/>
  <c r="U37" i="8"/>
  <c r="T37" i="8"/>
  <c r="Q37" i="8"/>
  <c r="P37" i="8"/>
  <c r="M37" i="8"/>
  <c r="L37" i="8"/>
  <c r="K37" i="8"/>
  <c r="H37" i="8"/>
  <c r="E37" i="8"/>
  <c r="D37" i="8"/>
  <c r="BF36" i="8"/>
  <c r="BE36" i="8"/>
  <c r="BC36" i="8"/>
  <c r="BA36" i="8"/>
  <c r="AY36" i="8"/>
  <c r="AX36" i="8"/>
  <c r="AW36" i="8"/>
  <c r="AU36" i="8"/>
  <c r="AT36" i="8"/>
  <c r="AS36" i="8"/>
  <c r="AQ36" i="8"/>
  <c r="AP36" i="8"/>
  <c r="AO36" i="8"/>
  <c r="AM36" i="8"/>
  <c r="AK36" i="8"/>
  <c r="AI36" i="8"/>
  <c r="AH36" i="8"/>
  <c r="AG36" i="8"/>
  <c r="AE36" i="8"/>
  <c r="AD36" i="8"/>
  <c r="AC36" i="8"/>
  <c r="AA36" i="8"/>
  <c r="Z36" i="8"/>
  <c r="Y36" i="8"/>
  <c r="W36" i="8"/>
  <c r="U36" i="8"/>
  <c r="S36" i="8"/>
  <c r="R36" i="8"/>
  <c r="Q36" i="8"/>
  <c r="O36" i="8"/>
  <c r="N36" i="8"/>
  <c r="M36" i="8"/>
  <c r="K36" i="8"/>
  <c r="J36" i="8"/>
  <c r="I36" i="8"/>
  <c r="G36" i="8"/>
  <c r="E36" i="8"/>
  <c r="C36" i="8"/>
  <c r="B36" i="8"/>
  <c r="A36" i="8"/>
  <c r="BF35" i="8"/>
  <c r="BE35" i="8"/>
  <c r="BC35" i="8"/>
  <c r="BA35" i="8"/>
  <c r="AY35" i="8"/>
  <c r="AX35" i="8"/>
  <c r="AW35" i="8"/>
  <c r="AU35" i="8"/>
  <c r="AT35" i="8"/>
  <c r="AS35" i="8"/>
  <c r="AQ35" i="8"/>
  <c r="AP35" i="8"/>
  <c r="AO35" i="8"/>
  <c r="AM35" i="8"/>
  <c r="AK35" i="8"/>
  <c r="AI35" i="8"/>
  <c r="AH35" i="8"/>
  <c r="AG35" i="8"/>
  <c r="AE35" i="8"/>
  <c r="AD35" i="8"/>
  <c r="AC35" i="8"/>
  <c r="AA35" i="8"/>
  <c r="Z35" i="8"/>
  <c r="Y35" i="8"/>
  <c r="W35" i="8"/>
  <c r="U35" i="8"/>
  <c r="S35" i="8"/>
  <c r="R35" i="8"/>
  <c r="Q35" i="8"/>
  <c r="O35" i="8"/>
  <c r="N35" i="8"/>
  <c r="M35" i="8"/>
  <c r="K35" i="8"/>
  <c r="J35" i="8"/>
  <c r="I35" i="8"/>
  <c r="G35" i="8"/>
  <c r="E35" i="8"/>
  <c r="C35" i="8"/>
  <c r="B35" i="8"/>
  <c r="A35"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C34" i="8"/>
  <c r="B34" i="8"/>
  <c r="A34" i="8"/>
  <c r="BE33" i="8"/>
  <c r="BC33" i="8"/>
  <c r="BA33" i="8"/>
  <c r="AZ33" i="8"/>
  <c r="AY33" i="8"/>
  <c r="AW33" i="8"/>
  <c r="AU33" i="8"/>
  <c r="AS33" i="8"/>
  <c r="AQ33" i="8"/>
  <c r="AO33" i="8"/>
  <c r="AM33" i="8"/>
  <c r="AK33" i="8"/>
  <c r="AJ33" i="8"/>
  <c r="AI33" i="8"/>
  <c r="AG33" i="8"/>
  <c r="AE33" i="8"/>
  <c r="AC33" i="8"/>
  <c r="AA33" i="8"/>
  <c r="Y33" i="8"/>
  <c r="W33" i="8"/>
  <c r="U33" i="8"/>
  <c r="S33" i="8"/>
  <c r="Q33" i="8"/>
  <c r="O33" i="8"/>
  <c r="M33" i="8"/>
  <c r="K33" i="8"/>
  <c r="I33" i="8"/>
  <c r="G33" i="8"/>
  <c r="E33" i="8"/>
  <c r="D33" i="8"/>
  <c r="C33" i="8"/>
  <c r="A33" i="8"/>
  <c r="BE32" i="8"/>
  <c r="BC32" i="8"/>
  <c r="BB32" i="8"/>
  <c r="BA32" i="8"/>
  <c r="AY32" i="8"/>
  <c r="AX32" i="8"/>
  <c r="AW32" i="8"/>
  <c r="AU32" i="8"/>
  <c r="AT32" i="8"/>
  <c r="AS32" i="8"/>
  <c r="AQ32" i="8"/>
  <c r="AO32" i="8"/>
  <c r="AM32" i="8"/>
  <c r="AL32" i="8"/>
  <c r="AK32" i="8"/>
  <c r="AI32" i="8"/>
  <c r="AH32" i="8"/>
  <c r="AG32" i="8"/>
  <c r="AE32" i="8"/>
  <c r="AD32" i="8"/>
  <c r="AC32" i="8"/>
  <c r="AA32" i="8"/>
  <c r="Y32" i="8"/>
  <c r="W32" i="8"/>
  <c r="V32" i="8"/>
  <c r="U32" i="8"/>
  <c r="S32" i="8"/>
  <c r="R32" i="8"/>
  <c r="Q32" i="8"/>
  <c r="O32" i="8"/>
  <c r="N32" i="8"/>
  <c r="M32" i="8"/>
  <c r="K32" i="8"/>
  <c r="I32" i="8"/>
  <c r="G32" i="8"/>
  <c r="F32" i="8"/>
  <c r="E32" i="8"/>
  <c r="C32" i="8"/>
  <c r="B32" i="8"/>
  <c r="A32" i="8"/>
  <c r="BE31" i="8"/>
  <c r="BC31" i="8"/>
  <c r="BB31" i="8"/>
  <c r="AY31" i="8"/>
  <c r="AX31" i="8"/>
  <c r="AW31" i="8"/>
  <c r="AU31" i="8"/>
  <c r="AS31" i="8"/>
  <c r="AQ31" i="8"/>
  <c r="AP31" i="8"/>
  <c r="AO31" i="8"/>
  <c r="AM31" i="8"/>
  <c r="AL31" i="8"/>
  <c r="AI31" i="8"/>
  <c r="AG31" i="8"/>
  <c r="AE31" i="8"/>
  <c r="AD31" i="8"/>
  <c r="AC31" i="8"/>
  <c r="AA31" i="8"/>
  <c r="Z31" i="8"/>
  <c r="Y31" i="8"/>
  <c r="W31" i="8"/>
  <c r="V31" i="8"/>
  <c r="S31" i="8"/>
  <c r="R31" i="8"/>
  <c r="Q31" i="8"/>
  <c r="O31" i="8"/>
  <c r="N31" i="8"/>
  <c r="M31" i="8"/>
  <c r="K31" i="8"/>
  <c r="J31" i="8"/>
  <c r="I31" i="8"/>
  <c r="G31" i="8"/>
  <c r="C31" i="8"/>
  <c r="B31" i="8"/>
  <c r="A31" i="8"/>
  <c r="BE30" i="8"/>
  <c r="BC30" i="8"/>
  <c r="BB30" i="8"/>
  <c r="BA30" i="8"/>
  <c r="AY30" i="8"/>
  <c r="AX30" i="8"/>
  <c r="AW30" i="8"/>
  <c r="AU30" i="8"/>
  <c r="AT30" i="8"/>
  <c r="AS30" i="8"/>
  <c r="AQ30" i="8"/>
  <c r="AO30" i="8"/>
  <c r="AM30" i="8"/>
  <c r="AL30" i="8"/>
  <c r="AK30" i="8"/>
  <c r="AI30" i="8"/>
  <c r="AH30" i="8"/>
  <c r="AG30" i="8"/>
  <c r="AE30" i="8"/>
  <c r="AD30" i="8"/>
  <c r="AC30" i="8"/>
  <c r="AA30" i="8"/>
  <c r="Y30" i="8"/>
  <c r="W30" i="8"/>
  <c r="V30" i="8"/>
  <c r="U30" i="8"/>
  <c r="S30" i="8"/>
  <c r="R30" i="8"/>
  <c r="Q30" i="8"/>
  <c r="O30" i="8"/>
  <c r="N30" i="8"/>
  <c r="M30" i="8"/>
  <c r="K30" i="8"/>
  <c r="I30" i="8"/>
  <c r="G30" i="8"/>
  <c r="F30" i="8"/>
  <c r="E30" i="8"/>
  <c r="C30" i="8"/>
  <c r="B30" i="8"/>
  <c r="A30" i="8"/>
  <c r="BE29" i="8"/>
  <c r="BD29" i="8"/>
  <c r="BC29" i="8"/>
  <c r="BA29" i="8"/>
  <c r="AY29" i="8"/>
  <c r="AU29" i="8"/>
  <c r="AS29" i="8"/>
  <c r="AQ29" i="8"/>
  <c r="AO29" i="8"/>
  <c r="AN29" i="8"/>
  <c r="AM29" i="8"/>
  <c r="AK29" i="8"/>
  <c r="AI29" i="8"/>
  <c r="AE29" i="8"/>
  <c r="AC29" i="8"/>
  <c r="AA29" i="8"/>
  <c r="Y29" i="8"/>
  <c r="X29" i="8"/>
  <c r="W29" i="8"/>
  <c r="U29" i="8"/>
  <c r="S29" i="8"/>
  <c r="O29" i="8"/>
  <c r="M29" i="8"/>
  <c r="K29" i="8"/>
  <c r="I29" i="8"/>
  <c r="H29" i="8"/>
  <c r="G29" i="8"/>
  <c r="E29" i="8"/>
  <c r="C29"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C28" i="8"/>
  <c r="B28" i="8"/>
  <c r="A28" i="8"/>
  <c r="BF27" i="8"/>
  <c r="BC27" i="8"/>
  <c r="BB27" i="8"/>
  <c r="BA27" i="8"/>
  <c r="AY27" i="8"/>
  <c r="AW27" i="8"/>
  <c r="AU27" i="8"/>
  <c r="AT27" i="8"/>
  <c r="AS27" i="8"/>
  <c r="AQ27" i="8"/>
  <c r="AP27" i="8"/>
  <c r="AM27" i="8"/>
  <c r="AK27" i="8"/>
  <c r="AI27" i="8"/>
  <c r="AH27" i="8"/>
  <c r="AG27" i="8"/>
  <c r="AE27" i="8"/>
  <c r="AD27" i="8"/>
  <c r="AC27" i="8"/>
  <c r="AA27" i="8"/>
  <c r="Z27" i="8"/>
  <c r="W27" i="8"/>
  <c r="V27" i="8"/>
  <c r="U27" i="8"/>
  <c r="S27" i="8"/>
  <c r="R27" i="8"/>
  <c r="Q27" i="8"/>
  <c r="O27" i="8"/>
  <c r="N27" i="8"/>
  <c r="M27" i="8"/>
  <c r="K27" i="8"/>
  <c r="G27" i="8"/>
  <c r="F27" i="8"/>
  <c r="E27" i="8"/>
  <c r="C27" i="8"/>
  <c r="B27" i="8"/>
  <c r="A27" i="8"/>
  <c r="BF26" i="8"/>
  <c r="BC26" i="8"/>
  <c r="BB26" i="8"/>
  <c r="AY26" i="8"/>
  <c r="AX26" i="8"/>
  <c r="AU26" i="8"/>
  <c r="AT26" i="8"/>
  <c r="AQ26" i="8"/>
  <c r="AP26" i="8"/>
  <c r="AM26" i="8"/>
  <c r="AL26" i="8"/>
  <c r="AI26" i="8"/>
  <c r="AH26" i="8"/>
  <c r="AE26" i="8"/>
  <c r="AD26" i="8"/>
  <c r="AA26" i="8"/>
  <c r="Z26" i="8"/>
  <c r="W26" i="8"/>
  <c r="V26" i="8"/>
  <c r="S26" i="8"/>
  <c r="R26" i="8"/>
  <c r="O26" i="8"/>
  <c r="N26" i="8"/>
  <c r="K26" i="8"/>
  <c r="J26" i="8"/>
  <c r="G26" i="8"/>
  <c r="F26" i="8"/>
  <c r="C26" i="8"/>
  <c r="B26" i="8"/>
  <c r="BE25" i="8"/>
  <c r="BC25" i="8"/>
  <c r="AY25" i="8"/>
  <c r="AW25" i="8"/>
  <c r="AU25" i="8"/>
  <c r="AS25" i="8"/>
  <c r="AR25" i="8"/>
  <c r="AQ25" i="8"/>
  <c r="AO25" i="8"/>
  <c r="AM25" i="8"/>
  <c r="AI25" i="8"/>
  <c r="AG25" i="8"/>
  <c r="AE25" i="8"/>
  <c r="AC25" i="8"/>
  <c r="AB25" i="8"/>
  <c r="AA25" i="8"/>
  <c r="Y25" i="8"/>
  <c r="W25" i="8"/>
  <c r="S25" i="8"/>
  <c r="Q25" i="8"/>
  <c r="O25" i="8"/>
  <c r="M25" i="8"/>
  <c r="L25" i="8"/>
  <c r="K25" i="8"/>
  <c r="I25" i="8"/>
  <c r="G25" i="8"/>
  <c r="C25" i="8"/>
  <c r="A25" i="8"/>
  <c r="BE24" i="8"/>
  <c r="BC24" i="8"/>
  <c r="BB24" i="8"/>
  <c r="BA24" i="8"/>
  <c r="AY24" i="8"/>
  <c r="AX24" i="8"/>
  <c r="AW24" i="8"/>
  <c r="AU24" i="8"/>
  <c r="AS24" i="8"/>
  <c r="AQ24" i="8"/>
  <c r="AO24" i="8"/>
  <c r="AM24" i="8"/>
  <c r="AL24" i="8"/>
  <c r="AK24" i="8"/>
  <c r="AI24" i="8"/>
  <c r="AG24" i="8"/>
  <c r="AE24" i="8"/>
  <c r="AD24" i="8"/>
  <c r="AC24" i="8"/>
  <c r="AA24" i="8"/>
  <c r="Y24" i="8"/>
  <c r="W24" i="8"/>
  <c r="U24" i="8"/>
  <c r="S24" i="8"/>
  <c r="R24" i="8"/>
  <c r="Q24" i="8"/>
  <c r="O24" i="8"/>
  <c r="N24" i="8"/>
  <c r="M24" i="8"/>
  <c r="K24" i="8"/>
  <c r="I24" i="8"/>
  <c r="G24" i="8"/>
  <c r="F24" i="8"/>
  <c r="E24" i="8"/>
  <c r="C24" i="8"/>
  <c r="B24" i="8"/>
  <c r="A24" i="8"/>
  <c r="BE23" i="8"/>
  <c r="BC23" i="8"/>
  <c r="BB23" i="8"/>
  <c r="BA23" i="8"/>
  <c r="AY23" i="8"/>
  <c r="AX23" i="8"/>
  <c r="AW23" i="8"/>
  <c r="AU23" i="8"/>
  <c r="AQ23" i="8"/>
  <c r="AP23" i="8"/>
  <c r="AO23" i="8"/>
  <c r="AM23" i="8"/>
  <c r="AL23" i="8"/>
  <c r="AK23" i="8"/>
  <c r="AI23" i="8"/>
  <c r="AG23" i="8"/>
  <c r="AE23" i="8"/>
  <c r="AA23" i="8"/>
  <c r="Y23" i="8"/>
  <c r="W23" i="8"/>
  <c r="V23" i="8"/>
  <c r="U23" i="8"/>
  <c r="S23" i="8"/>
  <c r="Q23" i="8"/>
  <c r="O23" i="8"/>
  <c r="K23" i="8"/>
  <c r="J23" i="8"/>
  <c r="I23" i="8"/>
  <c r="G23" i="8"/>
  <c r="E23" i="8"/>
  <c r="C23" i="8"/>
  <c r="B23" i="8"/>
  <c r="A23" i="8"/>
  <c r="BF22" i="8"/>
  <c r="BE22" i="8"/>
  <c r="BC22" i="8"/>
  <c r="BA22" i="8"/>
  <c r="AY22" i="8"/>
  <c r="AX22" i="8"/>
  <c r="AW22" i="8"/>
  <c r="AU22" i="8"/>
  <c r="AT22" i="8"/>
  <c r="AS22" i="8"/>
  <c r="AQ22" i="8"/>
  <c r="AP22" i="8"/>
  <c r="AO22" i="8"/>
  <c r="AM22" i="8"/>
  <c r="AK22" i="8"/>
  <c r="AI22" i="8"/>
  <c r="AH22" i="8"/>
  <c r="AG22" i="8"/>
  <c r="AE22" i="8"/>
  <c r="AD22" i="8"/>
  <c r="AC22" i="8"/>
  <c r="AA22" i="8"/>
  <c r="Z22" i="8"/>
  <c r="Y22" i="8"/>
  <c r="W22" i="8"/>
  <c r="U22" i="8"/>
  <c r="S22" i="8"/>
  <c r="R22" i="8"/>
  <c r="Q22" i="8"/>
  <c r="O22" i="8"/>
  <c r="N22" i="8"/>
  <c r="M22" i="8"/>
  <c r="K22" i="8"/>
  <c r="J22" i="8"/>
  <c r="I22" i="8"/>
  <c r="G22" i="8"/>
  <c r="E22" i="8"/>
  <c r="C22" i="8"/>
  <c r="B22" i="8"/>
  <c r="A22" i="8"/>
  <c r="BC21" i="8"/>
  <c r="BA21" i="8"/>
  <c r="AY21" i="8"/>
  <c r="AW21" i="8"/>
  <c r="AV21" i="8"/>
  <c r="AU21" i="8"/>
  <c r="AS21" i="8"/>
  <c r="AQ21" i="8"/>
  <c r="AM21" i="8"/>
  <c r="AK21" i="8"/>
  <c r="AI21" i="8"/>
  <c r="AG21" i="8"/>
  <c r="AF21" i="8"/>
  <c r="AE21" i="8"/>
  <c r="AC21" i="8"/>
  <c r="AA21" i="8"/>
  <c r="W21" i="8"/>
  <c r="U21" i="8"/>
  <c r="S21" i="8"/>
  <c r="Q21" i="8"/>
  <c r="P21" i="8"/>
  <c r="O21" i="8"/>
  <c r="M21" i="8"/>
  <c r="K21" i="8"/>
  <c r="G21" i="8"/>
  <c r="E21" i="8"/>
  <c r="C21" i="8"/>
  <c r="A21" i="8"/>
  <c r="BF20" i="8"/>
  <c r="BC20" i="8"/>
  <c r="BB20" i="8"/>
  <c r="AY20" i="8"/>
  <c r="AX20" i="8"/>
  <c r="AU20" i="8"/>
  <c r="AT20" i="8"/>
  <c r="AQ20" i="8"/>
  <c r="AP20" i="8"/>
  <c r="AM20" i="8"/>
  <c r="AL20" i="8"/>
  <c r="AI20" i="8"/>
  <c r="AH20" i="8"/>
  <c r="AE20" i="8"/>
  <c r="AD20" i="8"/>
  <c r="AA20" i="8"/>
  <c r="Z20" i="8"/>
  <c r="W20" i="8"/>
  <c r="V20" i="8"/>
  <c r="S20" i="8"/>
  <c r="R20" i="8"/>
  <c r="O20" i="8"/>
  <c r="N20" i="8"/>
  <c r="K20" i="8"/>
  <c r="J20" i="8"/>
  <c r="G20" i="8"/>
  <c r="F20" i="8"/>
  <c r="C20" i="8"/>
  <c r="B20" i="8"/>
  <c r="BF19" i="8"/>
  <c r="BE19" i="8"/>
  <c r="BC19" i="8"/>
  <c r="BB19" i="8"/>
  <c r="BA19" i="8"/>
  <c r="AY19" i="8"/>
  <c r="AU19" i="8"/>
  <c r="AT19" i="8"/>
  <c r="AS19" i="8"/>
  <c r="AQ19" i="8"/>
  <c r="AP19" i="8"/>
  <c r="AO19" i="8"/>
  <c r="AM19" i="8"/>
  <c r="AK19" i="8"/>
  <c r="AI19" i="8"/>
  <c r="AH19" i="8"/>
  <c r="AE19" i="8"/>
  <c r="AD19" i="8"/>
  <c r="AC19" i="8"/>
  <c r="AA19" i="8"/>
  <c r="Y19" i="8"/>
  <c r="W19" i="8"/>
  <c r="V19" i="8"/>
  <c r="U19" i="8"/>
  <c r="S19" i="8"/>
  <c r="R19" i="8"/>
  <c r="O19" i="8"/>
  <c r="M19" i="8"/>
  <c r="K19" i="8"/>
  <c r="J19" i="8"/>
  <c r="I19" i="8"/>
  <c r="G19" i="8"/>
  <c r="F19" i="8"/>
  <c r="E19" i="8"/>
  <c r="C19" i="8"/>
  <c r="B19" i="8"/>
  <c r="BF18" i="8"/>
  <c r="BE18" i="8"/>
  <c r="BC18" i="8"/>
  <c r="BB18" i="8"/>
  <c r="BA18" i="8"/>
  <c r="AY18" i="8"/>
  <c r="AX18" i="8"/>
  <c r="AW18" i="8"/>
  <c r="AU18" i="8"/>
  <c r="AT18" i="8"/>
  <c r="AS18" i="8"/>
  <c r="AQ18" i="8"/>
  <c r="AP18" i="8"/>
  <c r="AO18" i="8"/>
  <c r="AM18" i="8"/>
  <c r="AL18" i="8"/>
  <c r="AK18" i="8"/>
  <c r="AI18" i="8"/>
  <c r="AH18" i="8"/>
  <c r="AG18" i="8"/>
  <c r="AE18" i="8"/>
  <c r="AD18" i="8"/>
  <c r="AC18" i="8"/>
  <c r="AA18" i="8"/>
  <c r="Z18" i="8"/>
  <c r="Y18" i="8"/>
  <c r="W18" i="8"/>
  <c r="V18" i="8"/>
  <c r="U18" i="8"/>
  <c r="S18" i="8"/>
  <c r="R18" i="8"/>
  <c r="Q18" i="8"/>
  <c r="O18" i="8"/>
  <c r="N18" i="8"/>
  <c r="M18" i="8"/>
  <c r="K18" i="8"/>
  <c r="J18" i="8"/>
  <c r="I18" i="8"/>
  <c r="G18" i="8"/>
  <c r="F18" i="8"/>
  <c r="E18" i="8"/>
  <c r="C18" i="8"/>
  <c r="B18" i="8"/>
  <c r="A18" i="8"/>
  <c r="BE17" i="8"/>
  <c r="BC17" i="8"/>
  <c r="BA17" i="8"/>
  <c r="AZ17" i="8"/>
  <c r="AY17" i="8"/>
  <c r="AW17" i="8"/>
  <c r="AU17" i="8"/>
  <c r="AQ17" i="8"/>
  <c r="AO17" i="8"/>
  <c r="AM17" i="8"/>
  <c r="AK17" i="8"/>
  <c r="AJ17" i="8"/>
  <c r="AI17" i="8"/>
  <c r="AG17" i="8"/>
  <c r="AE17" i="8"/>
  <c r="AA17" i="8"/>
  <c r="Y17" i="8"/>
  <c r="W17" i="8"/>
  <c r="U17" i="8"/>
  <c r="T17" i="8"/>
  <c r="S17" i="8"/>
  <c r="Q17" i="8"/>
  <c r="O17" i="8"/>
  <c r="K17" i="8"/>
  <c r="I17" i="8"/>
  <c r="G17" i="8"/>
  <c r="E17" i="8"/>
  <c r="D17" i="8"/>
  <c r="C17" i="8"/>
  <c r="A17" i="8"/>
  <c r="BF16" i="8"/>
  <c r="BE16" i="8"/>
  <c r="BC16" i="8"/>
  <c r="BB16" i="8"/>
  <c r="BA16" i="8"/>
  <c r="AY16" i="8"/>
  <c r="AW16" i="8"/>
  <c r="AU16" i="8"/>
  <c r="AT16" i="8"/>
  <c r="AS16" i="8"/>
  <c r="AQ16" i="8"/>
  <c r="AP16" i="8"/>
  <c r="AO16" i="8"/>
  <c r="AM16" i="8"/>
  <c r="AL16" i="8"/>
  <c r="AK16" i="8"/>
  <c r="AI16" i="8"/>
  <c r="AG16" i="8"/>
  <c r="AE16" i="8"/>
  <c r="AD16" i="8"/>
  <c r="AC16" i="8"/>
  <c r="AA16" i="8"/>
  <c r="Z16" i="8"/>
  <c r="Y16" i="8"/>
  <c r="W16" i="8"/>
  <c r="V16" i="8"/>
  <c r="U16" i="8"/>
  <c r="S16" i="8"/>
  <c r="Q16" i="8"/>
  <c r="O16" i="8"/>
  <c r="N16" i="8"/>
  <c r="M16" i="8"/>
  <c r="K16" i="8"/>
  <c r="J16" i="8"/>
  <c r="I16" i="8"/>
  <c r="G16" i="8"/>
  <c r="F16" i="8"/>
  <c r="E16" i="8"/>
  <c r="C16" i="8"/>
  <c r="A16" i="8"/>
  <c r="BF15" i="8"/>
  <c r="BE15" i="8"/>
  <c r="BC15" i="8"/>
  <c r="BB15" i="8"/>
  <c r="AY15" i="8"/>
  <c r="AX15" i="8"/>
  <c r="AW15" i="8"/>
  <c r="AU15" i="8"/>
  <c r="AT15" i="8"/>
  <c r="AS15" i="8"/>
  <c r="AQ15" i="8"/>
  <c r="AP15" i="8"/>
  <c r="AO15" i="8"/>
  <c r="AM15" i="8"/>
  <c r="AI15" i="8"/>
  <c r="AH15" i="8"/>
  <c r="AG15" i="8"/>
  <c r="AE15" i="8"/>
  <c r="AD15" i="8"/>
  <c r="AC15" i="8"/>
  <c r="AA15" i="8"/>
  <c r="Y15" i="8"/>
  <c r="W15" i="8"/>
  <c r="V15" i="8"/>
  <c r="S15" i="8"/>
  <c r="R15" i="8"/>
  <c r="Q15" i="8"/>
  <c r="O15" i="8"/>
  <c r="M15" i="8"/>
  <c r="K15" i="8"/>
  <c r="J15" i="8"/>
  <c r="I15" i="8"/>
  <c r="G15" i="8"/>
  <c r="F15" i="8"/>
  <c r="C15" i="8"/>
  <c r="A15" i="8"/>
  <c r="BF14" i="8"/>
  <c r="BE14" i="8"/>
  <c r="BC14" i="8"/>
  <c r="BB14" i="8"/>
  <c r="BA14" i="8"/>
  <c r="AY14" i="8"/>
  <c r="AW14" i="8"/>
  <c r="AU14" i="8"/>
  <c r="AT14" i="8"/>
  <c r="AS14" i="8"/>
  <c r="AQ14" i="8"/>
  <c r="AP14" i="8"/>
  <c r="AO14" i="8"/>
  <c r="AM14" i="8"/>
  <c r="AL14" i="8"/>
  <c r="AK14" i="8"/>
  <c r="AI14" i="8"/>
  <c r="AG14" i="8"/>
  <c r="AE14" i="8"/>
  <c r="AD14" i="8"/>
  <c r="AC14" i="8"/>
  <c r="AA14" i="8"/>
  <c r="Z14" i="8"/>
  <c r="Y14" i="8"/>
  <c r="W14" i="8"/>
  <c r="V14" i="8"/>
  <c r="U14" i="8"/>
  <c r="S14" i="8"/>
  <c r="Q14" i="8"/>
  <c r="O14" i="8"/>
  <c r="N14" i="8"/>
  <c r="M14" i="8"/>
  <c r="K14" i="8"/>
  <c r="J14" i="8"/>
  <c r="I14" i="8"/>
  <c r="G14" i="8"/>
  <c r="F14" i="8"/>
  <c r="E14" i="8"/>
  <c r="C14" i="8"/>
  <c r="A14" i="8"/>
  <c r="BE13" i="8"/>
  <c r="BD13" i="8"/>
  <c r="BC13" i="8"/>
  <c r="BA13" i="8"/>
  <c r="AY13" i="8"/>
  <c r="AU13" i="8"/>
  <c r="AS13" i="8"/>
  <c r="AQ13" i="8"/>
  <c r="AO13" i="8"/>
  <c r="AN13" i="8"/>
  <c r="AM13" i="8"/>
  <c r="AK13" i="8"/>
  <c r="AI13" i="8"/>
  <c r="AE13" i="8"/>
  <c r="AC13" i="8"/>
  <c r="AA13" i="8"/>
  <c r="Y13" i="8"/>
  <c r="X13" i="8"/>
  <c r="W13" i="8"/>
  <c r="U13" i="8"/>
  <c r="S13" i="8"/>
  <c r="O13" i="8"/>
  <c r="M13" i="8"/>
  <c r="K13" i="8"/>
  <c r="I13" i="8"/>
  <c r="H13" i="8"/>
  <c r="G13" i="8"/>
  <c r="E13" i="8"/>
  <c r="C13" i="8"/>
  <c r="BF12" i="8"/>
  <c r="BE12" i="8"/>
  <c r="BD12" i="8"/>
  <c r="BC12" i="8"/>
  <c r="BB12" i="8"/>
  <c r="BA12" i="8"/>
  <c r="AZ12" i="8"/>
  <c r="AY12" i="8"/>
  <c r="AX12" i="8"/>
  <c r="AW12" i="8"/>
  <c r="AV12" i="8"/>
  <c r="AU12" i="8"/>
  <c r="AT12" i="8"/>
  <c r="AS12"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C12" i="8"/>
  <c r="B12" i="8"/>
  <c r="A12" i="8"/>
  <c r="BF11" i="8"/>
  <c r="BC11" i="8"/>
  <c r="BB11" i="8"/>
  <c r="BA11" i="8"/>
  <c r="AY11" i="8"/>
  <c r="AX11" i="8"/>
  <c r="AW11" i="8"/>
  <c r="AU11" i="8"/>
  <c r="AT11" i="8"/>
  <c r="AS11" i="8"/>
  <c r="AQ11" i="8"/>
  <c r="AM11" i="8"/>
  <c r="AL11" i="8"/>
  <c r="AK11" i="8"/>
  <c r="AI11" i="8"/>
  <c r="AH11" i="8"/>
  <c r="AG11" i="8"/>
  <c r="AE11" i="8"/>
  <c r="AC11" i="8"/>
  <c r="AA11" i="8"/>
  <c r="Z11" i="8"/>
  <c r="W11" i="8"/>
  <c r="V11" i="8"/>
  <c r="U11" i="8"/>
  <c r="S11" i="8"/>
  <c r="Q11" i="8"/>
  <c r="O11" i="8"/>
  <c r="N11" i="8"/>
  <c r="M11" i="8"/>
  <c r="K11" i="8"/>
  <c r="J11" i="8"/>
  <c r="G11" i="8"/>
  <c r="E11" i="8"/>
  <c r="C11" i="8"/>
  <c r="B11" i="8"/>
  <c r="A11" i="8"/>
  <c r="BF10" i="8"/>
  <c r="BC10" i="8"/>
  <c r="BB10" i="8"/>
  <c r="AY10" i="8"/>
  <c r="AX10" i="8"/>
  <c r="AU10" i="8"/>
  <c r="AT10" i="8"/>
  <c r="AQ10" i="8"/>
  <c r="AP10" i="8"/>
  <c r="AM10" i="8"/>
  <c r="AL10" i="8"/>
  <c r="AI10" i="8"/>
  <c r="AH10" i="8"/>
  <c r="AE10" i="8"/>
  <c r="AD10" i="8"/>
  <c r="AA10" i="8"/>
  <c r="Z10" i="8"/>
  <c r="W10" i="8"/>
  <c r="V10" i="8"/>
  <c r="S10" i="8"/>
  <c r="R10" i="8"/>
  <c r="O10" i="8"/>
  <c r="N10" i="8"/>
  <c r="K10" i="8"/>
  <c r="J10" i="8"/>
  <c r="G10" i="8"/>
  <c r="F10" i="8"/>
  <c r="C10" i="8"/>
  <c r="B10" i="8"/>
  <c r="BE9" i="8"/>
  <c r="BC9" i="8"/>
  <c r="AY9" i="8"/>
  <c r="AW9" i="8"/>
  <c r="AU9" i="8"/>
  <c r="AS9" i="8"/>
  <c r="AQ9" i="8"/>
  <c r="AO9" i="8"/>
  <c r="AM9" i="8"/>
  <c r="AI9" i="8"/>
  <c r="AG9" i="8"/>
  <c r="AE9" i="8"/>
  <c r="AC9" i="8"/>
  <c r="AA9" i="8"/>
  <c r="Y9" i="8"/>
  <c r="W9" i="8"/>
  <c r="S9" i="8"/>
  <c r="Q9" i="8"/>
  <c r="O9" i="8"/>
  <c r="M9" i="8"/>
  <c r="K9" i="8"/>
  <c r="I9" i="8"/>
  <c r="G9" i="8"/>
  <c r="C9" i="8"/>
  <c r="A9" i="8"/>
  <c r="BF8" i="8"/>
  <c r="BE8" i="8"/>
  <c r="BC8" i="8"/>
  <c r="BB8" i="8"/>
  <c r="BA8" i="8"/>
  <c r="AY8" i="8"/>
  <c r="AX8" i="8"/>
  <c r="AW8" i="8"/>
  <c r="AU8" i="8"/>
  <c r="AT8" i="8"/>
  <c r="AS8" i="8"/>
  <c r="AQ8" i="8"/>
  <c r="AP8" i="8"/>
  <c r="AO8" i="8"/>
  <c r="AM8" i="8"/>
  <c r="AL8" i="8"/>
  <c r="AK8" i="8"/>
  <c r="AI8" i="8"/>
  <c r="AH8" i="8"/>
  <c r="AG8" i="8"/>
  <c r="AE8" i="8"/>
  <c r="AD8" i="8"/>
  <c r="AC8" i="8"/>
  <c r="AA8" i="8"/>
  <c r="Z8" i="8"/>
  <c r="Y8" i="8"/>
  <c r="W8" i="8"/>
  <c r="V8" i="8"/>
  <c r="U8" i="8"/>
  <c r="S8" i="8"/>
  <c r="R8" i="8"/>
  <c r="Q8" i="8"/>
  <c r="O8" i="8"/>
  <c r="N8" i="8"/>
  <c r="M8" i="8"/>
  <c r="K8" i="8"/>
  <c r="J8" i="8"/>
  <c r="I8" i="8"/>
  <c r="G8" i="8"/>
  <c r="F8" i="8"/>
  <c r="E8" i="8"/>
  <c r="C8" i="8"/>
  <c r="B8" i="8"/>
  <c r="A8" i="8"/>
  <c r="BC7" i="8"/>
  <c r="BB7" i="8"/>
  <c r="BA7" i="8"/>
  <c r="AY7" i="8"/>
  <c r="AX7" i="8"/>
  <c r="AW7" i="8"/>
  <c r="AU7" i="8"/>
  <c r="AS7" i="8"/>
  <c r="AQ7" i="8"/>
  <c r="AP7" i="8"/>
  <c r="AM7" i="8"/>
  <c r="AL7" i="8"/>
  <c r="AK7" i="8"/>
  <c r="AI7" i="8"/>
  <c r="AG7" i="8"/>
  <c r="AE7" i="8"/>
  <c r="AD7" i="8"/>
  <c r="AC7" i="8"/>
  <c r="AA7" i="8"/>
  <c r="Z7" i="8"/>
  <c r="W7" i="8"/>
  <c r="U7" i="8"/>
  <c r="S7" i="8"/>
  <c r="R7" i="8"/>
  <c r="Q7" i="8"/>
  <c r="O7" i="8"/>
  <c r="N7" i="8"/>
  <c r="M7" i="8"/>
  <c r="K7" i="8"/>
  <c r="J7" i="8"/>
  <c r="G7" i="8"/>
  <c r="F7" i="8"/>
  <c r="E7" i="8"/>
  <c r="C7" i="8"/>
  <c r="B7" i="8"/>
  <c r="A7" i="8"/>
  <c r="BC6" i="8"/>
  <c r="BB6" i="8"/>
  <c r="AY6" i="8"/>
  <c r="AU6" i="8"/>
  <c r="AT6" i="8"/>
  <c r="AQ6" i="8"/>
  <c r="AM6" i="8"/>
  <c r="AL6" i="8"/>
  <c r="AI6" i="8"/>
  <c r="AE6" i="8"/>
  <c r="AD6" i="8"/>
  <c r="AA6" i="8"/>
  <c r="W6" i="8"/>
  <c r="V6" i="8"/>
  <c r="S6" i="8"/>
  <c r="O6" i="8"/>
  <c r="N6" i="8"/>
  <c r="K6" i="8"/>
  <c r="G6" i="8"/>
  <c r="F6" i="8"/>
  <c r="C6" i="8"/>
  <c r="BE5" i="8"/>
  <c r="BC5" i="8"/>
  <c r="AY5" i="8"/>
  <c r="AW5" i="8"/>
  <c r="AU5" i="8"/>
  <c r="AS5" i="8"/>
  <c r="AR5" i="8"/>
  <c r="AQ5" i="8"/>
  <c r="AO5" i="8"/>
  <c r="AM5" i="8"/>
  <c r="AI5" i="8"/>
  <c r="AG5" i="8"/>
  <c r="AE5" i="8"/>
  <c r="AC5" i="8"/>
  <c r="AB5" i="8"/>
  <c r="AA5" i="8"/>
  <c r="Y5" i="8"/>
  <c r="W5" i="8"/>
  <c r="S5" i="8"/>
  <c r="Q5" i="8"/>
  <c r="O5" i="8"/>
  <c r="M5" i="8"/>
  <c r="L5" i="8"/>
  <c r="K5" i="8"/>
  <c r="I5" i="8"/>
  <c r="G5" i="8"/>
  <c r="C5" i="8"/>
  <c r="A5" i="8"/>
  <c r="BF4" i="8"/>
  <c r="BE4" i="8"/>
  <c r="BD4" i="8"/>
  <c r="BC4" i="8"/>
  <c r="BB4" i="8"/>
  <c r="BA4" i="8"/>
  <c r="AZ4" i="8"/>
  <c r="AY4" i="8"/>
  <c r="AX4" i="8"/>
  <c r="AW4" i="8"/>
  <c r="AV4" i="8"/>
  <c r="AU4" i="8"/>
  <c r="AT4" i="8"/>
  <c r="AS4" i="8"/>
  <c r="AR4" i="8"/>
  <c r="AQ4" i="8"/>
  <c r="AP4" i="8"/>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J4" i="8"/>
  <c r="I4" i="8"/>
  <c r="H4" i="8"/>
  <c r="G4" i="8"/>
  <c r="F4" i="8"/>
  <c r="E4" i="8"/>
  <c r="D4" i="8"/>
  <c r="C4" i="8"/>
  <c r="B4" i="8"/>
  <c r="A4" i="8"/>
  <c r="BF3" i="8"/>
  <c r="BC3" i="8"/>
  <c r="BB3" i="8"/>
  <c r="BA3" i="8"/>
  <c r="AY3" i="8"/>
  <c r="AW3" i="8"/>
  <c r="AU3" i="8"/>
  <c r="AT3" i="8"/>
  <c r="AS3" i="8"/>
  <c r="AQ3" i="8"/>
  <c r="AP3" i="8"/>
  <c r="AM3" i="8"/>
  <c r="AK3" i="8"/>
  <c r="AI3" i="8"/>
  <c r="AH3" i="8"/>
  <c r="AG3" i="8"/>
  <c r="AE3" i="8"/>
  <c r="AD3" i="8"/>
  <c r="AC3" i="8"/>
  <c r="AA3" i="8"/>
  <c r="Z3" i="8"/>
  <c r="W3" i="8"/>
  <c r="V3" i="8"/>
  <c r="U3" i="8"/>
  <c r="S3" i="8"/>
  <c r="R3" i="8"/>
  <c r="Q3" i="8"/>
  <c r="O3" i="8"/>
  <c r="N3" i="8"/>
  <c r="M3" i="8"/>
  <c r="K3" i="8"/>
  <c r="G3" i="8"/>
  <c r="F3" i="8"/>
  <c r="E3" i="8"/>
  <c r="C3" i="8"/>
  <c r="B3" i="8"/>
  <c r="A3" i="8"/>
  <c r="BF2" i="8"/>
  <c r="BC2" i="8"/>
  <c r="BB2" i="8"/>
  <c r="AY2" i="8"/>
  <c r="AX2" i="8"/>
  <c r="AU2" i="8"/>
  <c r="AT2" i="8"/>
  <c r="AQ2" i="8"/>
  <c r="AP2" i="8"/>
  <c r="AM2" i="8"/>
  <c r="AL2" i="8"/>
  <c r="AI2" i="8"/>
  <c r="AH2" i="8"/>
  <c r="AE2" i="8"/>
  <c r="AD2" i="8"/>
  <c r="AA2" i="8"/>
  <c r="Z2" i="8"/>
  <c r="W2" i="8"/>
  <c r="V2" i="8"/>
  <c r="S2" i="8"/>
  <c r="R2" i="8"/>
  <c r="O2" i="8"/>
  <c r="N2" i="8"/>
  <c r="K2" i="8"/>
  <c r="J2" i="8"/>
  <c r="G2" i="8"/>
  <c r="F2" i="8"/>
  <c r="C2" i="8"/>
  <c r="B2" i="8"/>
  <c r="BE1" i="8"/>
  <c r="BC1" i="8"/>
  <c r="AY1" i="8"/>
  <c r="AW1" i="8"/>
  <c r="AU1" i="8"/>
  <c r="AS1" i="8"/>
  <c r="AR1" i="8"/>
  <c r="AQ1" i="8"/>
  <c r="AO1" i="8"/>
  <c r="AM1" i="8"/>
  <c r="AI1" i="8"/>
  <c r="AG1" i="8"/>
  <c r="AE1" i="8"/>
  <c r="AC1" i="8"/>
  <c r="AB1" i="8"/>
  <c r="AA1" i="8"/>
  <c r="Y1" i="8"/>
  <c r="W1" i="8"/>
  <c r="S1" i="8"/>
  <c r="Q1" i="8"/>
  <c r="O1" i="8"/>
  <c r="M1" i="8"/>
  <c r="L1" i="8"/>
  <c r="K1" i="8"/>
  <c r="I1" i="8"/>
  <c r="G1" i="8"/>
  <c r="C1" i="8"/>
  <c r="A1" i="8"/>
  <c r="F22" i="7"/>
  <c r="E22" i="7"/>
  <c r="D22" i="7"/>
  <c r="C22" i="7"/>
  <c r="B22" i="7"/>
  <c r="A22" i="7"/>
  <c r="F21" i="7"/>
  <c r="E21" i="7"/>
  <c r="D21" i="7"/>
  <c r="C21" i="7"/>
  <c r="B21" i="7"/>
  <c r="A21" i="7"/>
  <c r="F20" i="7"/>
  <c r="E20" i="7"/>
  <c r="D20" i="7"/>
  <c r="C20" i="7"/>
  <c r="B20" i="7"/>
  <c r="A20" i="7"/>
  <c r="E19" i="7"/>
  <c r="D19" i="7"/>
  <c r="C19" i="7"/>
  <c r="B19" i="7"/>
  <c r="A19" i="7"/>
  <c r="E18" i="7"/>
  <c r="D18" i="7"/>
  <c r="C18" i="7"/>
  <c r="B18" i="7"/>
  <c r="A18" i="7"/>
  <c r="E17" i="7"/>
  <c r="D17" i="7"/>
  <c r="C17" i="7"/>
  <c r="B17" i="7"/>
  <c r="A17" i="7"/>
  <c r="E16" i="7"/>
  <c r="D16" i="7"/>
  <c r="C16" i="7"/>
  <c r="B16" i="7"/>
  <c r="A16" i="7"/>
  <c r="E15" i="7"/>
  <c r="D15" i="7"/>
  <c r="C15" i="7"/>
  <c r="B15" i="7"/>
  <c r="A15" i="7"/>
  <c r="E14" i="7"/>
  <c r="D14" i="7"/>
  <c r="C14" i="7"/>
  <c r="B14" i="7"/>
  <c r="A14" i="7"/>
  <c r="F13" i="7"/>
  <c r="E13" i="7"/>
  <c r="D13" i="7"/>
  <c r="C13" i="7"/>
  <c r="B13" i="7"/>
  <c r="A13" i="7"/>
  <c r="F12" i="7"/>
  <c r="E12" i="7"/>
  <c r="D12" i="7"/>
  <c r="C12" i="7"/>
  <c r="B12" i="7"/>
  <c r="A12" i="7"/>
  <c r="F11" i="7"/>
  <c r="E11" i="7"/>
  <c r="D11" i="7"/>
  <c r="C11" i="7"/>
  <c r="B11" i="7"/>
  <c r="A11" i="7"/>
  <c r="E10" i="7"/>
  <c r="D10" i="7"/>
  <c r="C10" i="7"/>
  <c r="B10" i="7"/>
  <c r="A10" i="7"/>
  <c r="E9" i="7"/>
  <c r="D9" i="7"/>
  <c r="C9" i="7"/>
  <c r="B9" i="7"/>
  <c r="A9" i="7"/>
  <c r="E8" i="7"/>
  <c r="D8" i="7"/>
  <c r="C8" i="7"/>
  <c r="B8" i="7"/>
  <c r="A8" i="7"/>
  <c r="F7" i="7"/>
  <c r="E7" i="7"/>
  <c r="D7" i="7"/>
  <c r="C7" i="7"/>
  <c r="B7" i="7"/>
  <c r="A7" i="7"/>
  <c r="E6" i="7"/>
  <c r="D6" i="7"/>
  <c r="C6" i="7"/>
  <c r="B6" i="7"/>
  <c r="A6" i="7"/>
  <c r="E5" i="7"/>
  <c r="D5" i="7"/>
  <c r="C5" i="7"/>
  <c r="B5" i="7"/>
  <c r="A5" i="7"/>
  <c r="E4" i="7"/>
  <c r="D4" i="7"/>
  <c r="C4" i="7"/>
  <c r="B4" i="7"/>
  <c r="A4" i="7"/>
  <c r="F3" i="7"/>
  <c r="E3" i="7"/>
  <c r="D3" i="7"/>
  <c r="C3" i="7"/>
  <c r="B3" i="7"/>
  <c r="A3" i="7"/>
  <c r="F2" i="7"/>
  <c r="E2" i="7"/>
  <c r="D2" i="7"/>
  <c r="C2" i="7"/>
  <c r="B2" i="7"/>
  <c r="A2" i="7"/>
  <c r="F27" i="4"/>
  <c r="E27" i="4"/>
  <c r="D27" i="4"/>
  <c r="C27" i="4"/>
  <c r="B27" i="4"/>
  <c r="A27" i="4"/>
  <c r="F26" i="4"/>
  <c r="E26" i="4"/>
  <c r="D26" i="4"/>
  <c r="C26" i="4"/>
  <c r="B26" i="4"/>
  <c r="A26" i="4"/>
  <c r="F25" i="4"/>
  <c r="E25" i="4"/>
  <c r="D25" i="4"/>
  <c r="C25" i="4"/>
  <c r="B25" i="4"/>
  <c r="A25" i="4"/>
  <c r="F24" i="4"/>
  <c r="E24" i="4"/>
  <c r="D24" i="4"/>
  <c r="C24" i="4"/>
  <c r="B24" i="4"/>
  <c r="A24" i="4"/>
  <c r="F23" i="4"/>
  <c r="E23" i="4"/>
  <c r="D23" i="4"/>
  <c r="C23" i="4"/>
  <c r="B23" i="4"/>
  <c r="A23" i="4"/>
  <c r="F22" i="4"/>
  <c r="E22" i="4"/>
  <c r="D22" i="4"/>
  <c r="C22" i="4"/>
  <c r="B22" i="4"/>
  <c r="A22" i="4"/>
  <c r="F21" i="4"/>
  <c r="E21" i="4"/>
  <c r="D21" i="4"/>
  <c r="C21" i="4"/>
  <c r="B21" i="4"/>
  <c r="A21" i="4"/>
  <c r="F20" i="4"/>
  <c r="E20" i="4"/>
  <c r="D20" i="4"/>
  <c r="C20" i="4"/>
  <c r="B20" i="4"/>
  <c r="A20" i="4"/>
  <c r="F19" i="4"/>
  <c r="E19" i="4"/>
  <c r="D19" i="4"/>
  <c r="C19" i="4"/>
  <c r="B19" i="4"/>
  <c r="A19" i="4"/>
  <c r="F18" i="4"/>
  <c r="E18" i="4"/>
  <c r="D18" i="4"/>
  <c r="C18" i="4"/>
  <c r="B18" i="4"/>
  <c r="A18" i="4"/>
  <c r="F17" i="4"/>
  <c r="E17" i="4"/>
  <c r="D17" i="4"/>
  <c r="C17" i="4"/>
  <c r="B17" i="4"/>
  <c r="A17" i="4"/>
  <c r="F16" i="4"/>
  <c r="E16" i="4"/>
  <c r="D16" i="4"/>
  <c r="C16" i="4"/>
  <c r="B16" i="4"/>
  <c r="A16" i="4"/>
  <c r="F15" i="4"/>
  <c r="E15" i="4"/>
  <c r="D15" i="4"/>
  <c r="C15" i="4"/>
  <c r="B15" i="4"/>
  <c r="A15" i="4"/>
  <c r="F14" i="4"/>
  <c r="E14" i="4"/>
  <c r="D14" i="4"/>
  <c r="C14" i="4"/>
  <c r="B14" i="4"/>
  <c r="A14" i="4"/>
  <c r="F13" i="4"/>
  <c r="E13" i="4"/>
  <c r="D13" i="4"/>
  <c r="C13" i="4"/>
  <c r="B13" i="4"/>
  <c r="A13" i="4"/>
  <c r="F12" i="4"/>
  <c r="E12" i="4"/>
  <c r="D12" i="4"/>
  <c r="C12" i="4"/>
  <c r="B12" i="4"/>
  <c r="A12" i="4"/>
  <c r="F11" i="4"/>
  <c r="E11" i="4"/>
  <c r="D11" i="4"/>
  <c r="C11" i="4"/>
  <c r="B11" i="4"/>
  <c r="A11" i="4"/>
  <c r="F10" i="4"/>
  <c r="E10" i="4"/>
  <c r="D10" i="4"/>
  <c r="C10" i="4"/>
  <c r="B10" i="4"/>
  <c r="A10" i="4"/>
  <c r="F9" i="4"/>
  <c r="E9" i="4"/>
  <c r="D9" i="4"/>
  <c r="C9" i="4"/>
  <c r="B9" i="4"/>
  <c r="A9" i="4"/>
  <c r="F8" i="4"/>
  <c r="E8" i="4"/>
  <c r="D8" i="4"/>
  <c r="C8" i="4"/>
  <c r="B8" i="4"/>
  <c r="A8" i="4"/>
  <c r="F7" i="4"/>
  <c r="E7" i="4"/>
  <c r="D7" i="4"/>
  <c r="C7" i="4"/>
  <c r="B7" i="4"/>
  <c r="A7" i="4"/>
  <c r="F6" i="4"/>
  <c r="E6" i="4"/>
  <c r="D6" i="4"/>
  <c r="C6" i="4"/>
  <c r="B6" i="4"/>
  <c r="A6" i="4"/>
  <c r="F5" i="4"/>
  <c r="E5" i="4"/>
  <c r="D5" i="4"/>
  <c r="C5" i="4"/>
  <c r="B5" i="4"/>
  <c r="A5" i="4"/>
  <c r="F4" i="4"/>
  <c r="E4" i="4"/>
  <c r="D4" i="4"/>
  <c r="C4" i="4"/>
  <c r="B4" i="4"/>
  <c r="A4" i="4"/>
  <c r="F3" i="4"/>
  <c r="E3" i="4"/>
  <c r="D3" i="4"/>
  <c r="C3" i="4"/>
  <c r="B3" i="4"/>
  <c r="A3" i="4"/>
  <c r="F2" i="4"/>
  <c r="E2" i="4"/>
  <c r="D2" i="4"/>
  <c r="C2" i="4"/>
  <c r="B2" i="4"/>
  <c r="A2" i="4"/>
  <c r="N60" i="3"/>
  <c r="M60" i="3"/>
  <c r="L60" i="3"/>
  <c r="K60" i="3"/>
  <c r="J60" i="3"/>
  <c r="B60" i="3"/>
  <c r="A60" i="3"/>
  <c r="N59" i="3"/>
  <c r="M59" i="3"/>
  <c r="L59" i="3"/>
  <c r="K59" i="3"/>
  <c r="J59" i="3"/>
  <c r="B59" i="3"/>
  <c r="A59" i="3"/>
  <c r="N58" i="3"/>
  <c r="M58" i="3"/>
  <c r="L58" i="3"/>
  <c r="K58" i="3"/>
  <c r="J58" i="3"/>
  <c r="I58" i="3"/>
  <c r="B58" i="3"/>
  <c r="A58" i="3"/>
  <c r="N57" i="3"/>
  <c r="M57" i="3"/>
  <c r="L57" i="3"/>
  <c r="K57" i="3"/>
  <c r="J57" i="3"/>
  <c r="I57" i="3"/>
  <c r="B57" i="3"/>
  <c r="A57" i="3"/>
  <c r="N56" i="3"/>
  <c r="M56" i="3"/>
  <c r="L56" i="3"/>
  <c r="K56" i="3"/>
  <c r="J56" i="3"/>
  <c r="B56" i="3"/>
  <c r="A56" i="3"/>
  <c r="N55" i="3"/>
  <c r="M55" i="3"/>
  <c r="L55" i="3"/>
  <c r="K55" i="3"/>
  <c r="J55" i="3"/>
  <c r="B55" i="3"/>
  <c r="A55" i="3"/>
  <c r="N54" i="3"/>
  <c r="M54" i="3"/>
  <c r="L54" i="3"/>
  <c r="K54" i="3"/>
  <c r="J54" i="3"/>
  <c r="B54" i="3"/>
  <c r="A54" i="3"/>
  <c r="N53" i="3"/>
  <c r="M53" i="3"/>
  <c r="L53" i="3"/>
  <c r="K53" i="3"/>
  <c r="J53" i="3"/>
  <c r="B53" i="3"/>
  <c r="A53" i="3"/>
  <c r="N52" i="3"/>
  <c r="M52" i="3"/>
  <c r="L52" i="3"/>
  <c r="K52" i="3"/>
  <c r="J52" i="3"/>
  <c r="B52" i="3"/>
  <c r="A52" i="3"/>
  <c r="N51" i="3"/>
  <c r="M51" i="3"/>
  <c r="L51" i="3"/>
  <c r="K51" i="3"/>
  <c r="J51" i="3"/>
  <c r="B51" i="3"/>
  <c r="A51" i="3"/>
  <c r="N50" i="3"/>
  <c r="M50" i="3"/>
  <c r="L50" i="3"/>
  <c r="K50" i="3"/>
  <c r="J50" i="3"/>
  <c r="B50" i="3"/>
  <c r="A50" i="3"/>
  <c r="N49" i="3"/>
  <c r="M49" i="3"/>
  <c r="L49" i="3"/>
  <c r="K49" i="3"/>
  <c r="J49" i="3"/>
  <c r="B49" i="3"/>
  <c r="A49" i="3"/>
  <c r="N48" i="3"/>
  <c r="M48" i="3"/>
  <c r="L48" i="3"/>
  <c r="K48" i="3"/>
  <c r="J48" i="3"/>
  <c r="B48" i="3"/>
  <c r="A48" i="3"/>
  <c r="N47" i="3"/>
  <c r="M47" i="3"/>
  <c r="L47" i="3"/>
  <c r="K47" i="3"/>
  <c r="J47" i="3"/>
  <c r="B47" i="3"/>
  <c r="A47" i="3"/>
  <c r="N46" i="3"/>
  <c r="M46" i="3"/>
  <c r="L46" i="3"/>
  <c r="K46" i="3"/>
  <c r="J46" i="3"/>
  <c r="B46" i="3"/>
  <c r="A46" i="3"/>
  <c r="N45" i="3"/>
  <c r="M45" i="3"/>
  <c r="L45" i="3"/>
  <c r="K45" i="3"/>
  <c r="J45" i="3"/>
  <c r="B45" i="3"/>
  <c r="A45" i="3"/>
  <c r="N44" i="3"/>
  <c r="M44" i="3"/>
  <c r="L44" i="3"/>
  <c r="K44" i="3"/>
  <c r="J44" i="3"/>
  <c r="B44" i="3"/>
  <c r="A44" i="3"/>
  <c r="N43" i="3"/>
  <c r="M43" i="3"/>
  <c r="L43" i="3"/>
  <c r="K43" i="3"/>
  <c r="J43" i="3"/>
  <c r="B43" i="3"/>
  <c r="A43" i="3"/>
  <c r="N42" i="3"/>
  <c r="M42" i="3"/>
  <c r="L42" i="3"/>
  <c r="K42" i="3"/>
  <c r="J42" i="3"/>
  <c r="B42" i="3"/>
  <c r="A42" i="3"/>
  <c r="N41" i="3"/>
  <c r="M41" i="3"/>
  <c r="L41" i="3"/>
  <c r="K41" i="3"/>
  <c r="J41" i="3"/>
  <c r="B41" i="3"/>
  <c r="A41" i="3"/>
  <c r="N40" i="3"/>
  <c r="M40" i="3"/>
  <c r="L40" i="3"/>
  <c r="K40" i="3"/>
  <c r="J40" i="3"/>
  <c r="B40" i="3"/>
  <c r="A40" i="3"/>
  <c r="N39" i="3"/>
  <c r="M39" i="3"/>
  <c r="L39" i="3"/>
  <c r="K39" i="3"/>
  <c r="J39" i="3"/>
  <c r="B39" i="3"/>
  <c r="A39" i="3"/>
  <c r="N38" i="3"/>
  <c r="M38" i="3"/>
  <c r="L38" i="3"/>
  <c r="K38" i="3"/>
  <c r="J38" i="3"/>
  <c r="B38" i="3"/>
  <c r="A38" i="3"/>
  <c r="N37" i="3"/>
  <c r="M37" i="3"/>
  <c r="L37" i="3"/>
  <c r="K37" i="3"/>
  <c r="J37" i="3"/>
  <c r="B37" i="3"/>
  <c r="A37" i="3"/>
  <c r="N36" i="3"/>
  <c r="M36" i="3"/>
  <c r="L36" i="3"/>
  <c r="K36" i="3"/>
  <c r="J36" i="3"/>
  <c r="B36" i="3"/>
  <c r="A36" i="3"/>
  <c r="N35" i="3"/>
  <c r="M35" i="3"/>
  <c r="L35" i="3"/>
  <c r="K35" i="3"/>
  <c r="J35" i="3"/>
  <c r="B35" i="3"/>
  <c r="A35" i="3"/>
  <c r="N34" i="3"/>
  <c r="M34" i="3"/>
  <c r="L34" i="3"/>
  <c r="K34" i="3"/>
  <c r="J34" i="3"/>
  <c r="B34" i="3"/>
  <c r="A34" i="3"/>
  <c r="N33" i="3"/>
  <c r="M33" i="3"/>
  <c r="L33" i="3"/>
  <c r="K33" i="3"/>
  <c r="J33" i="3"/>
  <c r="I33" i="3"/>
  <c r="B33" i="3"/>
  <c r="A33" i="3"/>
  <c r="N32" i="3"/>
  <c r="M32" i="3"/>
  <c r="L32" i="3"/>
  <c r="K32" i="3"/>
  <c r="J32" i="3"/>
  <c r="B32" i="3"/>
  <c r="A32" i="3"/>
  <c r="N31" i="3"/>
  <c r="M31" i="3"/>
  <c r="L31" i="3"/>
  <c r="K31" i="3"/>
  <c r="J31" i="3"/>
  <c r="B31" i="3"/>
  <c r="A31" i="3"/>
  <c r="N30" i="3"/>
  <c r="M30" i="3"/>
  <c r="L30" i="3"/>
  <c r="K30" i="3"/>
  <c r="J30" i="3"/>
  <c r="I30" i="3"/>
  <c r="B30" i="3"/>
  <c r="A30" i="3"/>
  <c r="N29" i="3"/>
  <c r="M29" i="3"/>
  <c r="L29" i="3"/>
  <c r="K29" i="3"/>
  <c r="J29" i="3"/>
  <c r="B29" i="3"/>
  <c r="A29" i="3"/>
  <c r="N28" i="3"/>
  <c r="M28" i="3"/>
  <c r="L28" i="3"/>
  <c r="K28" i="3"/>
  <c r="J28" i="3"/>
  <c r="I28" i="3"/>
  <c r="B28" i="3"/>
  <c r="A28" i="3"/>
  <c r="N27" i="3"/>
  <c r="M27" i="3"/>
  <c r="L27" i="3"/>
  <c r="K27" i="3"/>
  <c r="J27" i="3"/>
  <c r="B27" i="3"/>
  <c r="A27" i="3"/>
  <c r="N26" i="3"/>
  <c r="M26" i="3"/>
  <c r="L26" i="3"/>
  <c r="K26" i="3"/>
  <c r="J26" i="3"/>
  <c r="B26" i="3"/>
  <c r="A26" i="3"/>
  <c r="N25" i="3"/>
  <c r="M25" i="3"/>
  <c r="L25" i="3"/>
  <c r="K25" i="3"/>
  <c r="J25" i="3"/>
  <c r="B25" i="3"/>
  <c r="A25" i="3"/>
  <c r="N24" i="3"/>
  <c r="M24" i="3"/>
  <c r="L24" i="3"/>
  <c r="K24" i="3"/>
  <c r="J24" i="3"/>
  <c r="B24" i="3"/>
  <c r="A24" i="3"/>
  <c r="N23" i="3"/>
  <c r="M23" i="3"/>
  <c r="L23" i="3"/>
  <c r="K23" i="3"/>
  <c r="J23" i="3"/>
  <c r="B23" i="3"/>
  <c r="A23" i="3"/>
  <c r="N22" i="3"/>
  <c r="M22" i="3"/>
  <c r="L22" i="3"/>
  <c r="K22" i="3"/>
  <c r="J22" i="3"/>
  <c r="I22" i="3"/>
  <c r="B22" i="3"/>
  <c r="A22" i="3"/>
  <c r="N21" i="3"/>
  <c r="M21" i="3"/>
  <c r="L21" i="3"/>
  <c r="K21" i="3"/>
  <c r="J21" i="3"/>
  <c r="I21" i="3"/>
  <c r="B21" i="3"/>
  <c r="A21" i="3"/>
  <c r="N20" i="3"/>
  <c r="M20" i="3"/>
  <c r="L20" i="3"/>
  <c r="K20" i="3"/>
  <c r="J20" i="3"/>
  <c r="I20" i="3"/>
  <c r="B20" i="3"/>
  <c r="A20" i="3"/>
  <c r="N19" i="3"/>
  <c r="M19" i="3"/>
  <c r="L19" i="3"/>
  <c r="K19" i="3"/>
  <c r="J19" i="3"/>
  <c r="B19" i="3"/>
  <c r="A19" i="3"/>
  <c r="N18" i="3"/>
  <c r="M18" i="3"/>
  <c r="L18" i="3"/>
  <c r="K18" i="3"/>
  <c r="J18" i="3"/>
  <c r="B18" i="3"/>
  <c r="A18" i="3"/>
  <c r="N17" i="3"/>
  <c r="M17" i="3"/>
  <c r="L17" i="3"/>
  <c r="K17" i="3"/>
  <c r="J17" i="3"/>
  <c r="B17" i="3"/>
  <c r="A17" i="3"/>
  <c r="N16" i="3"/>
  <c r="M16" i="3"/>
  <c r="L16" i="3"/>
  <c r="K16" i="3"/>
  <c r="J16" i="3"/>
  <c r="B16" i="3"/>
  <c r="A16" i="3"/>
  <c r="N15" i="3"/>
  <c r="M15" i="3"/>
  <c r="L15" i="3"/>
  <c r="K15" i="3"/>
  <c r="J15" i="3"/>
  <c r="B15" i="3"/>
  <c r="A15" i="3"/>
  <c r="N14" i="3"/>
  <c r="M14" i="3"/>
  <c r="L14" i="3"/>
  <c r="K14" i="3"/>
  <c r="J14" i="3"/>
  <c r="I14" i="3"/>
  <c r="B14" i="3"/>
  <c r="A14" i="3"/>
  <c r="N13" i="3"/>
  <c r="M13" i="3"/>
  <c r="L13" i="3"/>
  <c r="K13" i="3"/>
  <c r="J13" i="3"/>
  <c r="I13" i="3"/>
  <c r="B13" i="3"/>
  <c r="A13" i="3"/>
  <c r="N12" i="3"/>
  <c r="M12" i="3"/>
  <c r="L12" i="3"/>
  <c r="K12" i="3"/>
  <c r="J12" i="3"/>
  <c r="B12" i="3"/>
  <c r="A12" i="3"/>
  <c r="N11" i="3"/>
  <c r="M11" i="3"/>
  <c r="L11" i="3"/>
  <c r="K11" i="3"/>
  <c r="J11" i="3"/>
  <c r="B11" i="3"/>
  <c r="A11" i="3"/>
  <c r="N10" i="3"/>
  <c r="M10" i="3"/>
  <c r="L10" i="3"/>
  <c r="K10" i="3"/>
  <c r="J10" i="3"/>
  <c r="B10" i="3"/>
  <c r="A10" i="3"/>
  <c r="N9" i="3"/>
  <c r="M9" i="3"/>
  <c r="L9" i="3"/>
  <c r="K9" i="3"/>
  <c r="J9" i="3"/>
  <c r="B9" i="3"/>
  <c r="A9" i="3"/>
  <c r="N8" i="3"/>
  <c r="M8" i="3"/>
  <c r="L8" i="3"/>
  <c r="K8" i="3"/>
  <c r="J8" i="3"/>
  <c r="B8" i="3"/>
  <c r="A8" i="3"/>
  <c r="N7" i="3"/>
  <c r="M7" i="3"/>
  <c r="L7" i="3"/>
  <c r="K7" i="3"/>
  <c r="J7" i="3"/>
  <c r="B7" i="3"/>
  <c r="A7" i="3"/>
  <c r="N6" i="3"/>
  <c r="M6" i="3"/>
  <c r="L6" i="3"/>
  <c r="K6" i="3"/>
  <c r="J6" i="3"/>
  <c r="B6" i="3"/>
  <c r="A6" i="3"/>
  <c r="N5" i="3"/>
  <c r="M5" i="3"/>
  <c r="L5" i="3"/>
  <c r="K5" i="3"/>
  <c r="J5" i="3"/>
  <c r="B5" i="3"/>
  <c r="A5" i="3"/>
  <c r="N4" i="3"/>
  <c r="M4" i="3"/>
  <c r="L4" i="3"/>
  <c r="K4" i="3"/>
  <c r="J4" i="3"/>
  <c r="B4" i="3"/>
  <c r="A4" i="3"/>
  <c r="N3" i="3"/>
  <c r="M3" i="3"/>
  <c r="L3" i="3"/>
  <c r="K3" i="3"/>
  <c r="J3" i="3"/>
  <c r="B3" i="3"/>
  <c r="A3" i="3"/>
  <c r="N2" i="3"/>
  <c r="M2" i="3"/>
  <c r="L2" i="3"/>
  <c r="K2" i="3"/>
  <c r="J2" i="3"/>
  <c r="B2" i="3"/>
  <c r="A2" i="3"/>
  <c r="H12" i="2"/>
  <c r="G12" i="2"/>
  <c r="F12" i="2"/>
  <c r="E12" i="2"/>
  <c r="D12" i="2"/>
  <c r="C12" i="2"/>
  <c r="B12" i="2"/>
  <c r="A12" i="2"/>
  <c r="H11" i="2"/>
  <c r="G11" i="2"/>
  <c r="F11" i="2"/>
  <c r="E11" i="2"/>
  <c r="D11" i="2"/>
  <c r="C11" i="2"/>
  <c r="B11" i="2"/>
  <c r="A11" i="2"/>
  <c r="H10" i="2"/>
  <c r="G10" i="2"/>
  <c r="F10" i="2"/>
  <c r="E10" i="2"/>
  <c r="D10" i="2"/>
  <c r="C10" i="2"/>
  <c r="B10" i="2"/>
  <c r="A10" i="2"/>
  <c r="H9" i="2"/>
  <c r="G9" i="2"/>
  <c r="F9" i="2"/>
  <c r="E9" i="2"/>
  <c r="D9" i="2"/>
  <c r="C9" i="2"/>
  <c r="B9" i="2"/>
  <c r="A9" i="2"/>
  <c r="H8" i="2"/>
  <c r="G8" i="2"/>
  <c r="F8" i="2"/>
  <c r="E8" i="2"/>
  <c r="D8" i="2"/>
  <c r="C8" i="2"/>
  <c r="B8" i="2"/>
  <c r="A8" i="2"/>
  <c r="H7" i="2"/>
  <c r="G7" i="2"/>
  <c r="F7" i="2"/>
  <c r="E7" i="2"/>
  <c r="D7" i="2"/>
  <c r="C7" i="2"/>
  <c r="B7" i="2"/>
  <c r="A7" i="2"/>
  <c r="H6" i="2"/>
  <c r="G6" i="2"/>
  <c r="F6" i="2"/>
  <c r="E6" i="2"/>
  <c r="D6" i="2"/>
  <c r="C6" i="2"/>
  <c r="B6" i="2"/>
  <c r="A6" i="2"/>
  <c r="H5" i="2"/>
  <c r="G5" i="2"/>
  <c r="F5" i="2"/>
  <c r="E5" i="2"/>
  <c r="D5" i="2"/>
  <c r="C5" i="2"/>
  <c r="B5" i="2"/>
  <c r="A5" i="2"/>
  <c r="H4" i="2"/>
  <c r="G4" i="2"/>
  <c r="F4" i="2"/>
  <c r="E4" i="2"/>
  <c r="D4" i="2"/>
  <c r="C4" i="2"/>
  <c r="B4" i="2"/>
  <c r="A4" i="2"/>
  <c r="H3" i="2"/>
  <c r="G3" i="2"/>
  <c r="F3" i="2"/>
  <c r="E3" i="2"/>
  <c r="D3" i="2"/>
  <c r="C3" i="2"/>
  <c r="B3" i="2"/>
  <c r="A3" i="2"/>
  <c r="H2" i="2"/>
  <c r="G2" i="2"/>
  <c r="F2" i="2"/>
  <c r="E2" i="2"/>
  <c r="D2" i="2"/>
  <c r="C2" i="2"/>
  <c r="B2" i="2"/>
  <c r="A2" i="2"/>
  <c r="I2" i="1"/>
  <c r="H2" i="1"/>
  <c r="G2" i="1"/>
  <c r="F2" i="1"/>
  <c r="E2" i="1"/>
  <c r="D2" i="1"/>
  <c r="C2" i="1"/>
  <c r="B2" i="1"/>
  <c r="A2" i="1"/>
  <c r="G58" i="21" l="1"/>
  <c r="G51" i="21"/>
  <c r="BG1" i="8"/>
  <c r="BI61" i="16"/>
  <c r="E63" i="11" s="1"/>
  <c r="H37" i="21"/>
  <c r="H50" i="21"/>
  <c r="H35" i="21"/>
  <c r="H43" i="21"/>
  <c r="H33" i="21"/>
  <c r="H41" i="21"/>
  <c r="I41" i="21" s="1"/>
  <c r="J41" i="21" s="1"/>
  <c r="P41" i="11" s="1"/>
  <c r="C38" i="3" s="1"/>
  <c r="H31" i="21"/>
  <c r="H39" i="21"/>
  <c r="G28" i="21"/>
  <c r="G12" i="21"/>
  <c r="M9" i="11"/>
  <c r="H6" i="3" s="1"/>
  <c r="V39" i="11"/>
  <c r="G36" i="3" s="1"/>
  <c r="T50" i="11"/>
  <c r="F47" i="3" s="1"/>
  <c r="V49" i="11"/>
  <c r="G46" i="3" s="1"/>
  <c r="V50" i="11"/>
  <c r="G47" i="3" s="1"/>
  <c r="V52" i="11"/>
  <c r="G49" i="3" s="1"/>
  <c r="T59" i="11"/>
  <c r="F56" i="3" s="1"/>
  <c r="M61" i="11"/>
  <c r="H58" i="3" s="1"/>
  <c r="T61" i="11"/>
  <c r="F58" i="3" s="1"/>
  <c r="M41" i="11"/>
  <c r="H38" i="3" s="1"/>
  <c r="V25" i="11"/>
  <c r="G22" i="3" s="1"/>
  <c r="R6" i="11"/>
  <c r="E3" i="3" s="1"/>
  <c r="R21" i="11"/>
  <c r="E18" i="3" s="1"/>
  <c r="R25" i="11"/>
  <c r="E22" i="3" s="1"/>
  <c r="M33" i="11"/>
  <c r="H30" i="3" s="1"/>
  <c r="T33" i="11"/>
  <c r="F30" i="3" s="1"/>
  <c r="M35" i="11"/>
  <c r="H32" i="3" s="1"/>
  <c r="T35" i="11"/>
  <c r="F32" i="3" s="1"/>
  <c r="M37" i="11"/>
  <c r="H34" i="3" s="1"/>
  <c r="T37" i="11"/>
  <c r="F34" i="3" s="1"/>
  <c r="V38" i="11"/>
  <c r="G35" i="3" s="1"/>
  <c r="R26" i="11"/>
  <c r="E23" i="3" s="1"/>
  <c r="T9" i="11"/>
  <c r="F6" i="3" s="1"/>
  <c r="M23" i="11"/>
  <c r="H20" i="3" s="1"/>
  <c r="T23" i="11"/>
  <c r="F20" i="3" s="1"/>
  <c r="M25" i="11"/>
  <c r="H22" i="3" s="1"/>
  <c r="T25" i="11"/>
  <c r="F22" i="3" s="1"/>
  <c r="V33" i="11"/>
  <c r="G30" i="3" s="1"/>
  <c r="R45" i="11"/>
  <c r="E42" i="3" s="1"/>
  <c r="R49" i="11"/>
  <c r="E46" i="3" s="1"/>
  <c r="M38" i="11"/>
  <c r="H35" i="3" s="1"/>
  <c r="R15" i="11"/>
  <c r="E12" i="3" s="1"/>
  <c r="R38" i="11"/>
  <c r="E35" i="3" s="1"/>
  <c r="R57" i="11"/>
  <c r="E54" i="3" s="1"/>
  <c r="R58" i="11"/>
  <c r="E55" i="3" s="1"/>
  <c r="R61" i="11"/>
  <c r="E58" i="3" s="1"/>
  <c r="T63" i="11"/>
  <c r="F60" i="3" s="1"/>
  <c r="T13" i="11"/>
  <c r="F10" i="3" s="1"/>
  <c r="V13" i="11"/>
  <c r="G10" i="3" s="1"/>
  <c r="R53" i="11"/>
  <c r="E50" i="3" s="1"/>
  <c r="R54" i="11"/>
  <c r="E51" i="3" s="1"/>
  <c r="T19" i="11"/>
  <c r="F16" i="3" s="1"/>
  <c r="M21" i="11"/>
  <c r="H18" i="3" s="1"/>
  <c r="T21" i="11"/>
  <c r="F18" i="3" s="1"/>
  <c r="T26" i="11"/>
  <c r="F23" i="3" s="1"/>
  <c r="R30" i="11"/>
  <c r="E27" i="3" s="1"/>
  <c r="M6" i="11"/>
  <c r="H3" i="3" s="1"/>
  <c r="T6" i="11"/>
  <c r="F3" i="3" s="1"/>
  <c r="R8" i="11"/>
  <c r="E5" i="3" s="1"/>
  <c r="R9" i="11"/>
  <c r="E6" i="3" s="1"/>
  <c r="M15" i="11"/>
  <c r="H12" i="3" s="1"/>
  <c r="T15" i="11"/>
  <c r="F12" i="3" s="1"/>
  <c r="R16" i="11"/>
  <c r="E13" i="3" s="1"/>
  <c r="T41" i="11"/>
  <c r="F38" i="3" s="1"/>
  <c r="R41" i="11"/>
  <c r="E38" i="3" s="1"/>
  <c r="M57" i="11"/>
  <c r="H54" i="3" s="1"/>
  <c r="T57" i="11"/>
  <c r="F54" i="3" s="1"/>
  <c r="R10" i="11"/>
  <c r="E7" i="3" s="1"/>
  <c r="H6" i="21"/>
  <c r="J4" i="20"/>
  <c r="Q6" i="11" s="1"/>
  <c r="D3" i="3" s="1"/>
  <c r="H10" i="21"/>
  <c r="J8" i="20"/>
  <c r="Q10" i="11" s="1"/>
  <c r="D7" i="3" s="1"/>
  <c r="H15" i="21"/>
  <c r="J13" i="20"/>
  <c r="Q15" i="11" s="1"/>
  <c r="D12" i="3" s="1"/>
  <c r="H19" i="21"/>
  <c r="J17" i="20"/>
  <c r="Q19" i="11" s="1"/>
  <c r="D16" i="3" s="1"/>
  <c r="H23" i="21"/>
  <c r="J21" i="20"/>
  <c r="Q23" i="11" s="1"/>
  <c r="D20" i="3" s="1"/>
  <c r="H27" i="21"/>
  <c r="J25" i="20"/>
  <c r="Q27" i="11" s="1"/>
  <c r="D24" i="3" s="1"/>
  <c r="H32" i="21"/>
  <c r="I32" i="21" s="1"/>
  <c r="J32" i="21" s="1"/>
  <c r="P32" i="11" s="1"/>
  <c r="C29" i="3" s="1"/>
  <c r="J30" i="20"/>
  <c r="Q32" i="11" s="1"/>
  <c r="D29" i="3" s="1"/>
  <c r="H36" i="21"/>
  <c r="I36" i="21" s="1"/>
  <c r="J36" i="21" s="1"/>
  <c r="P36" i="11" s="1"/>
  <c r="C33" i="3" s="1"/>
  <c r="J34" i="20"/>
  <c r="Q36" i="11" s="1"/>
  <c r="D33" i="3" s="1"/>
  <c r="H40" i="21"/>
  <c r="J38" i="20"/>
  <c r="Q40" i="11" s="1"/>
  <c r="D37" i="3" s="1"/>
  <c r="H44" i="21"/>
  <c r="J42" i="20"/>
  <c r="H56" i="21"/>
  <c r="J54" i="20"/>
  <c r="Q56" i="11" s="1"/>
  <c r="D53" i="3" s="1"/>
  <c r="V6" i="11"/>
  <c r="G3" i="3" s="1"/>
  <c r="M11" i="11"/>
  <c r="H8" i="3" s="1"/>
  <c r="T11" i="11"/>
  <c r="F8" i="3" s="1"/>
  <c r="M13" i="11"/>
  <c r="H10" i="3" s="1"/>
  <c r="V15" i="11"/>
  <c r="G12" i="3" s="1"/>
  <c r="T16" i="11"/>
  <c r="F13" i="3" s="1"/>
  <c r="M17" i="11"/>
  <c r="H14" i="3" s="1"/>
  <c r="T17" i="11"/>
  <c r="F14" i="3" s="1"/>
  <c r="M18" i="11"/>
  <c r="H15" i="3" s="1"/>
  <c r="V21" i="11"/>
  <c r="G18" i="3" s="1"/>
  <c r="V26" i="11"/>
  <c r="G23" i="3" s="1"/>
  <c r="M29" i="11"/>
  <c r="H26" i="3" s="1"/>
  <c r="T29" i="11"/>
  <c r="F26" i="3" s="1"/>
  <c r="M30" i="11"/>
  <c r="H27" i="3" s="1"/>
  <c r="T30" i="11"/>
  <c r="F27" i="3" s="1"/>
  <c r="R34" i="11"/>
  <c r="E31" i="3" s="1"/>
  <c r="T43" i="11"/>
  <c r="F40" i="3" s="1"/>
  <c r="M45" i="11"/>
  <c r="H42" i="3" s="1"/>
  <c r="R46" i="11"/>
  <c r="E43" i="3" s="1"/>
  <c r="M54" i="11"/>
  <c r="H51" i="3" s="1"/>
  <c r="T54" i="11"/>
  <c r="F51" i="3" s="1"/>
  <c r="V57" i="11"/>
  <c r="G54" i="3" s="1"/>
  <c r="V61" i="11"/>
  <c r="G58" i="3" s="1"/>
  <c r="H7" i="21"/>
  <c r="J5" i="20"/>
  <c r="Q7" i="11" s="1"/>
  <c r="D4" i="3" s="1"/>
  <c r="H11" i="21"/>
  <c r="I11" i="21" s="1"/>
  <c r="J11" i="21" s="1"/>
  <c r="P11" i="11" s="1"/>
  <c r="C8" i="3" s="1"/>
  <c r="J9" i="20"/>
  <c r="Q11" i="11" s="1"/>
  <c r="D8" i="3" s="1"/>
  <c r="H16" i="21"/>
  <c r="J14" i="20"/>
  <c r="Q16" i="11" s="1"/>
  <c r="D13" i="3" s="1"/>
  <c r="H20" i="21"/>
  <c r="I20" i="21" s="1"/>
  <c r="J20" i="21" s="1"/>
  <c r="P20" i="11" s="1"/>
  <c r="C17" i="3" s="1"/>
  <c r="J18" i="20"/>
  <c r="Q20" i="11" s="1"/>
  <c r="D17" i="3" s="1"/>
  <c r="H24" i="21"/>
  <c r="J22" i="20"/>
  <c r="Q24" i="11" s="1"/>
  <c r="D21" i="3" s="1"/>
  <c r="H28" i="21"/>
  <c r="I28" i="21" s="1"/>
  <c r="J26" i="20"/>
  <c r="H46" i="21"/>
  <c r="I46" i="21" s="1"/>
  <c r="J46" i="21" s="1"/>
  <c r="P46" i="11" s="1"/>
  <c r="C43" i="3" s="1"/>
  <c r="J44" i="20"/>
  <c r="Q46" i="11" s="1"/>
  <c r="D43" i="3" s="1"/>
  <c r="J49" i="20"/>
  <c r="H57" i="21"/>
  <c r="J55" i="20"/>
  <c r="Q57" i="11" s="1"/>
  <c r="D54" i="3" s="1"/>
  <c r="H9" i="21"/>
  <c r="I9" i="21" s="1"/>
  <c r="J9" i="21" s="1"/>
  <c r="P9" i="11" s="1"/>
  <c r="C6" i="3" s="1"/>
  <c r="I44" i="21"/>
  <c r="J44" i="21" s="1"/>
  <c r="P44" i="11" s="1"/>
  <c r="C41" i="3" s="1"/>
  <c r="H48" i="21"/>
  <c r="I48" i="21" s="1"/>
  <c r="J48" i="21" s="1"/>
  <c r="P48" i="11" s="1"/>
  <c r="C45" i="3" s="1"/>
  <c r="H55" i="21"/>
  <c r="I55" i="21" s="1"/>
  <c r="J55" i="21" s="1"/>
  <c r="P55" i="11" s="1"/>
  <c r="C52" i="3" s="1"/>
  <c r="G60" i="21"/>
  <c r="G64" i="21" s="1"/>
  <c r="V16" i="11"/>
  <c r="G13" i="3" s="1"/>
  <c r="R22" i="11"/>
  <c r="E19" i="3" s="1"/>
  <c r="V30" i="11"/>
  <c r="G27" i="3" s="1"/>
  <c r="V31" i="11"/>
  <c r="V32" i="11"/>
  <c r="G29" i="3" s="1"/>
  <c r="V36" i="11"/>
  <c r="G33" i="3" s="1"/>
  <c r="V45" i="11"/>
  <c r="G42" i="3" s="1"/>
  <c r="T47" i="11"/>
  <c r="F44" i="3" s="1"/>
  <c r="M49" i="11"/>
  <c r="H46" i="3" s="1"/>
  <c r="T49" i="11"/>
  <c r="F46" i="3" s="1"/>
  <c r="V54" i="11"/>
  <c r="G51" i="3" s="1"/>
  <c r="V55" i="11"/>
  <c r="G52" i="3" s="1"/>
  <c r="R62" i="11"/>
  <c r="E59" i="3" s="1"/>
  <c r="H8" i="21"/>
  <c r="I8" i="21" s="1"/>
  <c r="J8" i="21" s="1"/>
  <c r="P8" i="11" s="1"/>
  <c r="C5" i="3" s="1"/>
  <c r="J6" i="20"/>
  <c r="Q8" i="11" s="1"/>
  <c r="D5" i="3" s="1"/>
  <c r="H12" i="21"/>
  <c r="I12" i="21" s="1"/>
  <c r="I13" i="21" s="1"/>
  <c r="J13" i="21" s="1"/>
  <c r="P13" i="11" s="1"/>
  <c r="C10" i="3" s="1"/>
  <c r="J10" i="20"/>
  <c r="H17" i="21"/>
  <c r="J15" i="20"/>
  <c r="Q17" i="11" s="1"/>
  <c r="D14" i="3" s="1"/>
  <c r="H21" i="21"/>
  <c r="I21" i="21" s="1"/>
  <c r="J21" i="21" s="1"/>
  <c r="P21" i="11" s="1"/>
  <c r="C18" i="3" s="1"/>
  <c r="J19" i="20"/>
  <c r="Q21" i="11" s="1"/>
  <c r="D18" i="3" s="1"/>
  <c r="H25" i="21"/>
  <c r="J23" i="20"/>
  <c r="Q25" i="11" s="1"/>
  <c r="D22" i="3" s="1"/>
  <c r="H47" i="21"/>
  <c r="J45" i="20"/>
  <c r="Q47" i="11" s="1"/>
  <c r="D44" i="3" s="1"/>
  <c r="H54" i="21"/>
  <c r="J52" i="20"/>
  <c r="Q54" i="11" s="1"/>
  <c r="D51" i="3" s="1"/>
  <c r="H58" i="21"/>
  <c r="J56" i="20"/>
  <c r="I7" i="21"/>
  <c r="J7" i="21" s="1"/>
  <c r="P7" i="11" s="1"/>
  <c r="C4" i="3" s="1"/>
  <c r="H30" i="21"/>
  <c r="I30" i="21" s="1"/>
  <c r="J30" i="21" s="1"/>
  <c r="P30" i="11" s="1"/>
  <c r="C27" i="3" s="1"/>
  <c r="H34" i="21"/>
  <c r="I34" i="21" s="1"/>
  <c r="J34" i="21" s="1"/>
  <c r="P34" i="11" s="1"/>
  <c r="C31" i="3" s="1"/>
  <c r="H38" i="21"/>
  <c r="I38" i="21" s="1"/>
  <c r="J38" i="21" s="1"/>
  <c r="P38" i="11" s="1"/>
  <c r="C35" i="3" s="1"/>
  <c r="H42" i="21"/>
  <c r="I42" i="21" s="1"/>
  <c r="J42" i="21" s="1"/>
  <c r="P42" i="11" s="1"/>
  <c r="C39" i="3" s="1"/>
  <c r="I51" i="21"/>
  <c r="J51" i="21" s="1"/>
  <c r="H14" i="21"/>
  <c r="I14" i="21" s="1"/>
  <c r="J14" i="21" s="1"/>
  <c r="P14" i="11" s="1"/>
  <c r="C11" i="3" s="1"/>
  <c r="J12" i="20"/>
  <c r="Q14" i="11" s="1"/>
  <c r="D11" i="3" s="1"/>
  <c r="H18" i="21"/>
  <c r="I18" i="21" s="1"/>
  <c r="J18" i="21" s="1"/>
  <c r="P18" i="11" s="1"/>
  <c r="C15" i="3" s="1"/>
  <c r="J16" i="20"/>
  <c r="Q18" i="11" s="1"/>
  <c r="D15" i="3" s="1"/>
  <c r="H22" i="21"/>
  <c r="I22" i="21" s="1"/>
  <c r="J22" i="21" s="1"/>
  <c r="P22" i="11" s="1"/>
  <c r="C19" i="3" s="1"/>
  <c r="J20" i="20"/>
  <c r="Q22" i="11" s="1"/>
  <c r="D19" i="3" s="1"/>
  <c r="H26" i="21"/>
  <c r="I26" i="21" s="1"/>
  <c r="J26" i="21" s="1"/>
  <c r="P26" i="11" s="1"/>
  <c r="C23" i="3" s="1"/>
  <c r="J24" i="20"/>
  <c r="Q26" i="11" s="1"/>
  <c r="D23" i="3" s="1"/>
  <c r="J47" i="20"/>
  <c r="Q49" i="11" s="1"/>
  <c r="D46" i="3" s="1"/>
  <c r="Q48" i="11"/>
  <c r="D45" i="3" s="1"/>
  <c r="H60" i="21"/>
  <c r="J58" i="20"/>
  <c r="H5" i="21"/>
  <c r="I5" i="21" s="1"/>
  <c r="J5" i="21" s="1"/>
  <c r="P5" i="11" s="1"/>
  <c r="C2" i="3" s="1"/>
  <c r="I10" i="21"/>
  <c r="J10" i="21" s="1"/>
  <c r="P10" i="11" s="1"/>
  <c r="C7" i="3" s="1"/>
  <c r="I35" i="21"/>
  <c r="J35" i="21" s="1"/>
  <c r="P35" i="11" s="1"/>
  <c r="C32" i="3" s="1"/>
  <c r="I39" i="21"/>
  <c r="J39" i="21" s="1"/>
  <c r="P39" i="11" s="1"/>
  <c r="C36" i="3" s="1"/>
  <c r="I43" i="21"/>
  <c r="J43" i="21" s="1"/>
  <c r="P43" i="11" s="1"/>
  <c r="C40" i="3" s="1"/>
  <c r="I50" i="21"/>
  <c r="J50" i="21" s="1"/>
  <c r="P50" i="11" s="1"/>
  <c r="C47" i="3" s="1"/>
  <c r="I47" i="21"/>
  <c r="J47" i="21" s="1"/>
  <c r="P47" i="11" s="1"/>
  <c r="C44" i="3" s="1"/>
  <c r="I58" i="21"/>
  <c r="I6" i="21"/>
  <c r="J6" i="21" s="1"/>
  <c r="P6" i="11" s="1"/>
  <c r="C3" i="3" s="1"/>
  <c r="I31" i="21"/>
  <c r="J31" i="21" s="1"/>
  <c r="P31" i="11" s="1"/>
  <c r="C28" i="3" s="1"/>
  <c r="I40" i="21"/>
  <c r="J40" i="21" s="1"/>
  <c r="P40" i="11" s="1"/>
  <c r="C37" i="3" s="1"/>
  <c r="R52" i="11"/>
  <c r="E49" i="3" s="1"/>
  <c r="R5" i="11"/>
  <c r="E2" i="3" s="1"/>
  <c r="R42" i="11"/>
  <c r="E39" i="3" s="1"/>
  <c r="M53" i="11"/>
  <c r="H50" i="3" s="1"/>
  <c r="T53" i="11"/>
  <c r="F50" i="3" s="1"/>
  <c r="R51" i="11"/>
  <c r="E48" i="3" s="1"/>
  <c r="M5" i="11"/>
  <c r="H2" i="3" s="1"/>
  <c r="T5" i="11"/>
  <c r="F2" i="3" s="1"/>
  <c r="R27" i="11"/>
  <c r="E24" i="3" s="1"/>
  <c r="R28" i="11"/>
  <c r="E25" i="3" s="1"/>
  <c r="R29" i="11"/>
  <c r="E26" i="3" s="1"/>
  <c r="R36" i="11"/>
  <c r="E33" i="3" s="1"/>
  <c r="R37" i="11"/>
  <c r="E34" i="3" s="1"/>
  <c r="R7" i="11"/>
  <c r="E4" i="3" s="1"/>
  <c r="T27" i="11"/>
  <c r="F24" i="3" s="1"/>
  <c r="R31" i="11"/>
  <c r="R32" i="11"/>
  <c r="E29" i="3" s="1"/>
  <c r="R39" i="11"/>
  <c r="E36" i="3" s="1"/>
  <c r="R40" i="11"/>
  <c r="E37" i="3" s="1"/>
  <c r="M42" i="11"/>
  <c r="H39" i="3" s="1"/>
  <c r="T42" i="11"/>
  <c r="F39" i="3" s="1"/>
  <c r="M51" i="11"/>
  <c r="H48" i="3" s="1"/>
  <c r="T51" i="11"/>
  <c r="F48" i="3" s="1"/>
  <c r="R55" i="11"/>
  <c r="E52" i="3" s="1"/>
  <c r="V5" i="11"/>
  <c r="G2" i="3" s="1"/>
  <c r="M7" i="11"/>
  <c r="H4" i="3" s="1"/>
  <c r="T7" i="11"/>
  <c r="F4" i="3" s="1"/>
  <c r="M10" i="11"/>
  <c r="H7" i="3" s="1"/>
  <c r="T10" i="11"/>
  <c r="F7" i="3" s="1"/>
  <c r="V14" i="11"/>
  <c r="G11" i="3" s="1"/>
  <c r="R14" i="11"/>
  <c r="E11" i="3" s="1"/>
  <c r="V19" i="11"/>
  <c r="G16" i="3" s="1"/>
  <c r="R19" i="11"/>
  <c r="E16" i="3" s="1"/>
  <c r="V20" i="11"/>
  <c r="G17" i="3" s="1"/>
  <c r="R20" i="11"/>
  <c r="E17" i="3" s="1"/>
  <c r="M22" i="11"/>
  <c r="H19" i="3" s="1"/>
  <c r="T22" i="11"/>
  <c r="F19" i="3" s="1"/>
  <c r="V29" i="11"/>
  <c r="G26" i="3" s="1"/>
  <c r="M31" i="11"/>
  <c r="H28" i="3" s="1"/>
  <c r="T31" i="11"/>
  <c r="M34" i="11"/>
  <c r="H31" i="3" s="1"/>
  <c r="T34" i="11"/>
  <c r="F31" i="3" s="1"/>
  <c r="V37" i="11"/>
  <c r="G34" i="3" s="1"/>
  <c r="M39" i="11"/>
  <c r="H36" i="3" s="1"/>
  <c r="T39" i="11"/>
  <c r="F36" i="3" s="1"/>
  <c r="V42" i="11"/>
  <c r="G39" i="3" s="1"/>
  <c r="V43" i="11"/>
  <c r="G40" i="3" s="1"/>
  <c r="R43" i="11"/>
  <c r="E40" i="3" s="1"/>
  <c r="M46" i="11"/>
  <c r="H43" i="3" s="1"/>
  <c r="T46" i="11"/>
  <c r="F43" i="3" s="1"/>
  <c r="V47" i="11"/>
  <c r="G44" i="3" s="1"/>
  <c r="R47" i="11"/>
  <c r="E44" i="3" s="1"/>
  <c r="V48" i="11"/>
  <c r="G45" i="3" s="1"/>
  <c r="R48" i="11"/>
  <c r="E45" i="3" s="1"/>
  <c r="V53" i="11"/>
  <c r="G50" i="3" s="1"/>
  <c r="M55" i="11"/>
  <c r="H52" i="3" s="1"/>
  <c r="T55" i="11"/>
  <c r="F52" i="3" s="1"/>
  <c r="V56" i="11"/>
  <c r="G53" i="3" s="1"/>
  <c r="R56" i="11"/>
  <c r="E53" i="3" s="1"/>
  <c r="M58" i="11"/>
  <c r="H55" i="3" s="1"/>
  <c r="T58" i="11"/>
  <c r="F55" i="3" s="1"/>
  <c r="V59" i="11"/>
  <c r="G56" i="3" s="1"/>
  <c r="R59" i="11"/>
  <c r="E56" i="3" s="1"/>
  <c r="V60" i="11"/>
  <c r="G57" i="3" s="1"/>
  <c r="R60" i="11"/>
  <c r="E57" i="3" s="1"/>
  <c r="M62" i="11"/>
  <c r="H59" i="3" s="1"/>
  <c r="T62" i="11"/>
  <c r="F59" i="3" s="1"/>
  <c r="V63" i="11"/>
  <c r="G60" i="3" s="1"/>
  <c r="R63" i="11"/>
  <c r="E60" i="3" s="1"/>
  <c r="M27" i="11"/>
  <c r="H24" i="3" s="1"/>
  <c r="V9" i="11"/>
  <c r="G6" i="3" s="1"/>
  <c r="V10" i="11"/>
  <c r="G7" i="3" s="1"/>
  <c r="V11" i="11"/>
  <c r="G8" i="3" s="1"/>
  <c r="R11" i="11"/>
  <c r="E8" i="3" s="1"/>
  <c r="V12" i="11"/>
  <c r="G9" i="3" s="1"/>
  <c r="R12" i="11"/>
  <c r="E9" i="3" s="1"/>
  <c r="R13" i="11"/>
  <c r="E10" i="3" s="1"/>
  <c r="M16" i="11"/>
  <c r="H13" i="3" s="1"/>
  <c r="V17" i="11"/>
  <c r="G14" i="3" s="1"/>
  <c r="R17" i="11"/>
  <c r="E14" i="3" s="1"/>
  <c r="R18" i="11"/>
  <c r="E15" i="3" s="1"/>
  <c r="M19" i="11"/>
  <c r="H16" i="3" s="1"/>
  <c r="V22" i="11"/>
  <c r="G19" i="3" s="1"/>
  <c r="V23" i="11"/>
  <c r="G20" i="3" s="1"/>
  <c r="R23" i="11"/>
  <c r="E20" i="3" s="1"/>
  <c r="V24" i="11"/>
  <c r="G21" i="3" s="1"/>
  <c r="R24" i="11"/>
  <c r="E21" i="3" s="1"/>
  <c r="M26" i="11"/>
  <c r="H23" i="3" s="1"/>
  <c r="V34" i="11"/>
  <c r="G31" i="3" s="1"/>
  <c r="V35" i="11"/>
  <c r="G32" i="3" s="1"/>
  <c r="R35" i="11"/>
  <c r="E32" i="3" s="1"/>
  <c r="V41" i="11"/>
  <c r="G38" i="3" s="1"/>
  <c r="M43" i="11"/>
  <c r="H40" i="3" s="1"/>
  <c r="V44" i="11"/>
  <c r="G41" i="3" s="1"/>
  <c r="R44" i="11"/>
  <c r="E41" i="3" s="1"/>
  <c r="V46" i="11"/>
  <c r="G43" i="3" s="1"/>
  <c r="M47" i="11"/>
  <c r="H44" i="3" s="1"/>
  <c r="M50" i="11"/>
  <c r="H47" i="3" s="1"/>
  <c r="V58" i="11"/>
  <c r="G55" i="3" s="1"/>
  <c r="M59" i="11"/>
  <c r="H56" i="3" s="1"/>
  <c r="V62" i="11"/>
  <c r="G59" i="3" s="1"/>
  <c r="M63" i="11"/>
  <c r="H60" i="3" s="1"/>
  <c r="I45" i="21"/>
  <c r="J45" i="21" s="1"/>
  <c r="P45" i="11" s="1"/>
  <c r="C42" i="3" s="1"/>
  <c r="E75" i="5"/>
  <c r="E67" i="5"/>
  <c r="E59" i="5"/>
  <c r="E44" i="5"/>
  <c r="E36" i="5"/>
  <c r="E28" i="5"/>
  <c r="E21" i="5"/>
  <c r="E13" i="5"/>
  <c r="E5" i="5"/>
  <c r="E72" i="5"/>
  <c r="E64" i="5"/>
  <c r="E56" i="5"/>
  <c r="E49" i="5"/>
  <c r="E41" i="5"/>
  <c r="E33" i="5"/>
  <c r="E25" i="5"/>
  <c r="E18" i="5"/>
  <c r="E10" i="5"/>
  <c r="E2" i="5"/>
  <c r="C55" i="5"/>
  <c r="C69" i="5"/>
  <c r="C38" i="5"/>
  <c r="C7" i="5"/>
  <c r="I53" i="21"/>
  <c r="D70" i="5"/>
  <c r="D8" i="5"/>
  <c r="D24" i="5"/>
  <c r="M8" i="11"/>
  <c r="H5" i="3" s="1"/>
  <c r="T8" i="11"/>
  <c r="F5" i="3" s="1"/>
  <c r="M12" i="11"/>
  <c r="H9" i="3" s="1"/>
  <c r="T12" i="11"/>
  <c r="F9" i="3" s="1"/>
  <c r="M14" i="11"/>
  <c r="H11" i="3" s="1"/>
  <c r="T14" i="11"/>
  <c r="F11" i="3" s="1"/>
  <c r="M20" i="11"/>
  <c r="H17" i="3" s="1"/>
  <c r="T20" i="11"/>
  <c r="F17" i="3" s="1"/>
  <c r="M24" i="11"/>
  <c r="H21" i="3" s="1"/>
  <c r="T24" i="11"/>
  <c r="F21" i="3" s="1"/>
  <c r="M28" i="11"/>
  <c r="H25" i="3" s="1"/>
  <c r="T28" i="11"/>
  <c r="F25" i="3" s="1"/>
  <c r="M32" i="11"/>
  <c r="H29" i="3" s="1"/>
  <c r="T32" i="11"/>
  <c r="F29" i="3" s="1"/>
  <c r="M36" i="11"/>
  <c r="H33" i="3" s="1"/>
  <c r="T36" i="11"/>
  <c r="F33" i="3" s="1"/>
  <c r="M40" i="11"/>
  <c r="H37" i="3" s="1"/>
  <c r="T40" i="11"/>
  <c r="F37" i="3" s="1"/>
  <c r="M44" i="11"/>
  <c r="H41" i="3" s="1"/>
  <c r="T44" i="11"/>
  <c r="M48" i="11"/>
  <c r="H45" i="3" s="1"/>
  <c r="T48" i="11"/>
  <c r="F45" i="3" s="1"/>
  <c r="M52" i="11"/>
  <c r="H49" i="3" s="1"/>
  <c r="T52" i="11"/>
  <c r="F49" i="3" s="1"/>
  <c r="M56" i="11"/>
  <c r="H53" i="3" s="1"/>
  <c r="T56" i="11"/>
  <c r="F53" i="3" s="1"/>
  <c r="M60" i="11"/>
  <c r="H57" i="3" s="1"/>
  <c r="T60" i="11"/>
  <c r="F57" i="3" s="1"/>
  <c r="I16" i="21"/>
  <c r="J16" i="21" s="1"/>
  <c r="P16" i="11" s="1"/>
  <c r="C13" i="3" s="1"/>
  <c r="I24" i="21"/>
  <c r="J24" i="21" s="1"/>
  <c r="P24" i="11" s="1"/>
  <c r="C21" i="3" s="1"/>
  <c r="I37" i="21"/>
  <c r="J37" i="21" s="1"/>
  <c r="P37" i="11" s="1"/>
  <c r="C34" i="3" s="1"/>
  <c r="I57" i="21"/>
  <c r="J57" i="21" s="1"/>
  <c r="P57" i="11" s="1"/>
  <c r="C54" i="3" s="1"/>
  <c r="I15" i="21"/>
  <c r="J15" i="21" s="1"/>
  <c r="P15" i="11" s="1"/>
  <c r="C12" i="3" s="1"/>
  <c r="I17" i="21"/>
  <c r="J17" i="21" s="1"/>
  <c r="P17" i="11" s="1"/>
  <c r="C14" i="3" s="1"/>
  <c r="I19" i="21"/>
  <c r="J19" i="21" s="1"/>
  <c r="P19" i="11" s="1"/>
  <c r="C16" i="3" s="1"/>
  <c r="I23" i="21"/>
  <c r="J23" i="21" s="1"/>
  <c r="P23" i="11" s="1"/>
  <c r="C20" i="3" s="1"/>
  <c r="I25" i="21"/>
  <c r="J25" i="21" s="1"/>
  <c r="P25" i="11" s="1"/>
  <c r="C22" i="3" s="1"/>
  <c r="I27" i="21"/>
  <c r="J27" i="21" s="1"/>
  <c r="P27" i="11" s="1"/>
  <c r="C24" i="3" s="1"/>
  <c r="T18" i="11"/>
  <c r="F15" i="3" s="1"/>
  <c r="I33" i="21"/>
  <c r="J33" i="21" s="1"/>
  <c r="P33" i="11" s="1"/>
  <c r="C30" i="3" s="1"/>
  <c r="I56" i="21"/>
  <c r="J56" i="21" s="1"/>
  <c r="P56" i="11" s="1"/>
  <c r="C53" i="3" s="1"/>
  <c r="I59" i="21"/>
  <c r="J59" i="21" s="1"/>
  <c r="P59" i="11" s="1"/>
  <c r="C56" i="3" s="1"/>
  <c r="J58" i="21"/>
  <c r="P58" i="11" s="1"/>
  <c r="C55" i="3" s="1"/>
  <c r="E64" i="21"/>
  <c r="E73" i="5" l="1"/>
  <c r="E150" i="5"/>
  <c r="E146" i="5"/>
  <c r="E142" i="5"/>
  <c r="E138" i="5"/>
  <c r="E134" i="5"/>
  <c r="E130" i="5"/>
  <c r="E126" i="5"/>
  <c r="E122" i="5"/>
  <c r="E118" i="5"/>
  <c r="E114" i="5"/>
  <c r="E110" i="5"/>
  <c r="E106" i="5"/>
  <c r="E102" i="5"/>
  <c r="E98" i="5"/>
  <c r="E94" i="5"/>
  <c r="E90" i="5"/>
  <c r="E86" i="5"/>
  <c r="E82" i="5"/>
  <c r="E78" i="5"/>
  <c r="E147" i="5"/>
  <c r="E143" i="5"/>
  <c r="E139" i="5"/>
  <c r="E135" i="5"/>
  <c r="E131" i="5"/>
  <c r="E127" i="5"/>
  <c r="E123" i="5"/>
  <c r="E119" i="5"/>
  <c r="E115" i="5"/>
  <c r="E111" i="5"/>
  <c r="E107" i="5"/>
  <c r="E103" i="5"/>
  <c r="E99" i="5"/>
  <c r="E95" i="5"/>
  <c r="E91" i="5"/>
  <c r="E87" i="5"/>
  <c r="E83" i="5"/>
  <c r="E79" i="5"/>
  <c r="E148" i="5"/>
  <c r="E144" i="5"/>
  <c r="E140" i="5"/>
  <c r="E136" i="5"/>
  <c r="E132" i="5"/>
  <c r="E128" i="5"/>
  <c r="E124" i="5"/>
  <c r="E120" i="5"/>
  <c r="E116" i="5"/>
  <c r="E112" i="5"/>
  <c r="E108" i="5"/>
  <c r="E104" i="5"/>
  <c r="E100" i="5"/>
  <c r="E96" i="5"/>
  <c r="E92" i="5"/>
  <c r="E88" i="5"/>
  <c r="E84" i="5"/>
  <c r="E80" i="5"/>
  <c r="E149" i="5"/>
  <c r="E133" i="5"/>
  <c r="E117" i="5"/>
  <c r="E101" i="5"/>
  <c r="E85" i="5"/>
  <c r="E137" i="5"/>
  <c r="E121" i="5"/>
  <c r="E105" i="5"/>
  <c r="E89" i="5"/>
  <c r="E141" i="5"/>
  <c r="E125" i="5"/>
  <c r="E109" i="5"/>
  <c r="E93" i="5"/>
  <c r="E77" i="5"/>
  <c r="E145" i="5"/>
  <c r="E81" i="5"/>
  <c r="E97" i="5"/>
  <c r="E113" i="5"/>
  <c r="E129" i="5"/>
  <c r="D149" i="5"/>
  <c r="D145" i="5"/>
  <c r="D141" i="5"/>
  <c r="D137" i="5"/>
  <c r="D133" i="5"/>
  <c r="D129" i="5"/>
  <c r="D125" i="5"/>
  <c r="D121" i="5"/>
  <c r="D117" i="5"/>
  <c r="D113" i="5"/>
  <c r="D109" i="5"/>
  <c r="D105" i="5"/>
  <c r="D101" i="5"/>
  <c r="D97" i="5"/>
  <c r="D93" i="5"/>
  <c r="D89" i="5"/>
  <c r="D85" i="5"/>
  <c r="D81" i="5"/>
  <c r="D77" i="5"/>
  <c r="D150" i="5"/>
  <c r="D146" i="5"/>
  <c r="D142" i="5"/>
  <c r="D138" i="5"/>
  <c r="D134" i="5"/>
  <c r="D130" i="5"/>
  <c r="D126" i="5"/>
  <c r="D122" i="5"/>
  <c r="D118" i="5"/>
  <c r="D114" i="5"/>
  <c r="D110" i="5"/>
  <c r="D106" i="5"/>
  <c r="D102" i="5"/>
  <c r="D98" i="5"/>
  <c r="D94" i="5"/>
  <c r="D90" i="5"/>
  <c r="D86" i="5"/>
  <c r="D82" i="5"/>
  <c r="D78" i="5"/>
  <c r="D147" i="5"/>
  <c r="D143" i="5"/>
  <c r="D139" i="5"/>
  <c r="D135" i="5"/>
  <c r="D131" i="5"/>
  <c r="D127" i="5"/>
  <c r="D123" i="5"/>
  <c r="D119" i="5"/>
  <c r="D115" i="5"/>
  <c r="D111" i="5"/>
  <c r="D107" i="5"/>
  <c r="D103" i="5"/>
  <c r="D99" i="5"/>
  <c r="D95" i="5"/>
  <c r="D91" i="5"/>
  <c r="D87" i="5"/>
  <c r="D83" i="5"/>
  <c r="D79" i="5"/>
  <c r="D144" i="5"/>
  <c r="D128" i="5"/>
  <c r="D112" i="5"/>
  <c r="D96" i="5"/>
  <c r="D80" i="5"/>
  <c r="D148" i="5"/>
  <c r="D132" i="5"/>
  <c r="D116" i="5"/>
  <c r="D100" i="5"/>
  <c r="D84" i="5"/>
  <c r="D136" i="5"/>
  <c r="D120" i="5"/>
  <c r="D104" i="5"/>
  <c r="D88" i="5"/>
  <c r="D124" i="5"/>
  <c r="D140" i="5"/>
  <c r="D108" i="5"/>
  <c r="D92" i="5"/>
  <c r="C148" i="5"/>
  <c r="C144" i="5"/>
  <c r="C140" i="5"/>
  <c r="C136" i="5"/>
  <c r="C132" i="5"/>
  <c r="C128" i="5"/>
  <c r="C124" i="5"/>
  <c r="C120" i="5"/>
  <c r="C116" i="5"/>
  <c r="C112" i="5"/>
  <c r="C108" i="5"/>
  <c r="C104" i="5"/>
  <c r="C100" i="5"/>
  <c r="C96" i="5"/>
  <c r="C92" i="5"/>
  <c r="C88" i="5"/>
  <c r="C84" i="5"/>
  <c r="C80" i="5"/>
  <c r="C149" i="5"/>
  <c r="C145" i="5"/>
  <c r="C141" i="5"/>
  <c r="C137" i="5"/>
  <c r="C133" i="5"/>
  <c r="C129" i="5"/>
  <c r="C125" i="5"/>
  <c r="C121" i="5"/>
  <c r="C117" i="5"/>
  <c r="C113" i="5"/>
  <c r="C109" i="5"/>
  <c r="C105" i="5"/>
  <c r="C101" i="5"/>
  <c r="C97" i="5"/>
  <c r="C93" i="5"/>
  <c r="C89" i="5"/>
  <c r="C85" i="5"/>
  <c r="C81" i="5"/>
  <c r="C77" i="5"/>
  <c r="C150" i="5"/>
  <c r="C146" i="5"/>
  <c r="C142" i="5"/>
  <c r="C138" i="5"/>
  <c r="C134" i="5"/>
  <c r="C130" i="5"/>
  <c r="C126" i="5"/>
  <c r="C122" i="5"/>
  <c r="C118" i="5"/>
  <c r="C114" i="5"/>
  <c r="C110" i="5"/>
  <c r="C106" i="5"/>
  <c r="C102" i="5"/>
  <c r="C98" i="5"/>
  <c r="C94" i="5"/>
  <c r="C90" i="5"/>
  <c r="C86" i="5"/>
  <c r="C82" i="5"/>
  <c r="C78" i="5"/>
  <c r="C139" i="5"/>
  <c r="C123" i="5"/>
  <c r="C107" i="5"/>
  <c r="C91" i="5"/>
  <c r="C143" i="5"/>
  <c r="C127" i="5"/>
  <c r="C111" i="5"/>
  <c r="C95" i="5"/>
  <c r="C79" i="5"/>
  <c r="C147" i="5"/>
  <c r="C131" i="5"/>
  <c r="C115" i="5"/>
  <c r="C99" i="5"/>
  <c r="C83" i="5"/>
  <c r="C103" i="5"/>
  <c r="C119" i="5"/>
  <c r="C135" i="5"/>
  <c r="C87" i="5"/>
  <c r="D39" i="5"/>
  <c r="E52" i="5"/>
  <c r="J28" i="21"/>
  <c r="P28" i="11" s="1"/>
  <c r="C25" i="3" s="1"/>
  <c r="I29" i="21"/>
  <c r="J29" i="21" s="1"/>
  <c r="P29" i="11" s="1"/>
  <c r="C26" i="3" s="1"/>
  <c r="I52" i="21"/>
  <c r="J52" i="21" s="1"/>
  <c r="P52" i="11" s="1"/>
  <c r="C49" i="3" s="1"/>
  <c r="J12" i="21"/>
  <c r="P12" i="11" s="1"/>
  <c r="C9" i="3" s="1"/>
  <c r="I49" i="21"/>
  <c r="J49" i="21" s="1"/>
  <c r="P49" i="11" s="1"/>
  <c r="C46" i="3" s="1"/>
  <c r="D63" i="5"/>
  <c r="D16" i="5"/>
  <c r="C15" i="5"/>
  <c r="C76" i="5"/>
  <c r="C62" i="5"/>
  <c r="E12" i="5"/>
  <c r="E27" i="5"/>
  <c r="E43" i="5"/>
  <c r="E58" i="5"/>
  <c r="E7" i="5"/>
  <c r="E23" i="5"/>
  <c r="E38" i="5"/>
  <c r="E54" i="5"/>
  <c r="E69" i="5"/>
  <c r="D40" i="5"/>
  <c r="C23" i="5"/>
  <c r="C39" i="5"/>
  <c r="E6" i="5"/>
  <c r="E22" i="5"/>
  <c r="E37" i="5"/>
  <c r="E60" i="5"/>
  <c r="E17" i="5"/>
  <c r="E63" i="5"/>
  <c r="D32" i="5"/>
  <c r="D47" i="5"/>
  <c r="C46" i="5"/>
  <c r="C31" i="5"/>
  <c r="E4" i="5"/>
  <c r="E20" i="5"/>
  <c r="E35" i="5"/>
  <c r="E51" i="5"/>
  <c r="E66" i="5"/>
  <c r="E74" i="5"/>
  <c r="E15" i="5"/>
  <c r="E30" i="5"/>
  <c r="E46" i="5"/>
  <c r="E61" i="5"/>
  <c r="E76" i="5"/>
  <c r="D9" i="5"/>
  <c r="D71" i="5"/>
  <c r="D55" i="5"/>
  <c r="C54" i="5"/>
  <c r="C8" i="5"/>
  <c r="C70" i="5"/>
  <c r="E14" i="5"/>
  <c r="E29" i="5"/>
  <c r="E45" i="5"/>
  <c r="E53" i="5"/>
  <c r="E68" i="5"/>
  <c r="E9" i="5"/>
  <c r="E24" i="5"/>
  <c r="E32" i="5"/>
  <c r="E40" i="5"/>
  <c r="E48" i="5"/>
  <c r="E71" i="5"/>
  <c r="D17" i="5"/>
  <c r="D48" i="5"/>
  <c r="F28" i="3"/>
  <c r="D31" i="5"/>
  <c r="D62" i="5"/>
  <c r="C30" i="5"/>
  <c r="C61" i="5"/>
  <c r="C16" i="5"/>
  <c r="C47" i="5"/>
  <c r="G28" i="3"/>
  <c r="E8" i="5"/>
  <c r="E16" i="5"/>
  <c r="E31" i="5"/>
  <c r="E39" i="5"/>
  <c r="E47" i="5"/>
  <c r="E55" i="5"/>
  <c r="E62" i="5"/>
  <c r="E70" i="5"/>
  <c r="E3" i="5"/>
  <c r="E11" i="5"/>
  <c r="E19" i="5"/>
  <c r="E26" i="5"/>
  <c r="E34" i="5"/>
  <c r="E42" i="5"/>
  <c r="E50" i="5"/>
  <c r="E57" i="5"/>
  <c r="E65" i="5"/>
  <c r="J57" i="20"/>
  <c r="Q59" i="11" s="1"/>
  <c r="D56" i="3" s="1"/>
  <c r="Q58" i="11"/>
  <c r="D55" i="3" s="1"/>
  <c r="Q12" i="11"/>
  <c r="D9" i="3" s="1"/>
  <c r="J11" i="20"/>
  <c r="Q13" i="11" s="1"/>
  <c r="D10" i="3" s="1"/>
  <c r="Q51" i="11"/>
  <c r="D48" i="3" s="1"/>
  <c r="J50" i="20"/>
  <c r="Q52" i="11" s="1"/>
  <c r="D49" i="3" s="1"/>
  <c r="J51" i="20"/>
  <c r="Q53" i="11" s="1"/>
  <c r="D50" i="3" s="1"/>
  <c r="Q28" i="11"/>
  <c r="D25" i="3" s="1"/>
  <c r="J27" i="20"/>
  <c r="Q29" i="11" s="1"/>
  <c r="D26" i="3" s="1"/>
  <c r="I60" i="21"/>
  <c r="J43" i="20"/>
  <c r="Q45" i="11" s="1"/>
  <c r="D42" i="3" s="1"/>
  <c r="Q44" i="11"/>
  <c r="D41" i="3" s="1"/>
  <c r="J61" i="20"/>
  <c r="Q63" i="11" s="1"/>
  <c r="D60" i="3" s="1"/>
  <c r="Q60" i="11"/>
  <c r="D57" i="3" s="1"/>
  <c r="J59" i="20"/>
  <c r="Q61" i="11" s="1"/>
  <c r="D58" i="3" s="1"/>
  <c r="J60" i="20"/>
  <c r="Q62" i="11" s="1"/>
  <c r="D59" i="3" s="1"/>
  <c r="D3" i="5"/>
  <c r="D19" i="5"/>
  <c r="D42" i="5"/>
  <c r="D57" i="5"/>
  <c r="D73" i="5"/>
  <c r="D18" i="5"/>
  <c r="D49" i="5"/>
  <c r="C9" i="5"/>
  <c r="C24" i="5"/>
  <c r="C48" i="5"/>
  <c r="C63" i="5"/>
  <c r="C2" i="5"/>
  <c r="C10" i="5"/>
  <c r="C25" i="5"/>
  <c r="C41" i="5"/>
  <c r="C64" i="5"/>
  <c r="D5" i="5"/>
  <c r="D13" i="5"/>
  <c r="D21" i="5"/>
  <c r="D28" i="5"/>
  <c r="D36" i="5"/>
  <c r="D44" i="5"/>
  <c r="D52" i="5"/>
  <c r="D59" i="5"/>
  <c r="D67" i="5"/>
  <c r="D75" i="5"/>
  <c r="D4" i="5"/>
  <c r="D12" i="5"/>
  <c r="D20" i="5"/>
  <c r="D27" i="5"/>
  <c r="D35" i="5"/>
  <c r="D43" i="5"/>
  <c r="D51" i="5"/>
  <c r="D58" i="5"/>
  <c r="D66" i="5"/>
  <c r="D74" i="5"/>
  <c r="C3" i="5"/>
  <c r="C11" i="5"/>
  <c r="C19" i="5"/>
  <c r="C26" i="5"/>
  <c r="C34" i="5"/>
  <c r="C42" i="5"/>
  <c r="C50" i="5"/>
  <c r="C57" i="5"/>
  <c r="C65" i="5"/>
  <c r="C73" i="5"/>
  <c r="C4" i="5"/>
  <c r="C12" i="5"/>
  <c r="C20" i="5"/>
  <c r="C27" i="5"/>
  <c r="C35" i="5"/>
  <c r="C43" i="5"/>
  <c r="C51" i="5"/>
  <c r="C58" i="5"/>
  <c r="C66" i="5"/>
  <c r="C74" i="5"/>
  <c r="D11" i="5"/>
  <c r="D26" i="5"/>
  <c r="D34" i="5"/>
  <c r="D50" i="5"/>
  <c r="D65" i="5"/>
  <c r="D2" i="5"/>
  <c r="D10" i="5"/>
  <c r="D25" i="5"/>
  <c r="D33" i="5"/>
  <c r="D41" i="5"/>
  <c r="D56" i="5"/>
  <c r="D64" i="5"/>
  <c r="D72" i="5"/>
  <c r="E28" i="3"/>
  <c r="C17" i="5"/>
  <c r="C32" i="5"/>
  <c r="C40" i="5"/>
  <c r="C71" i="5"/>
  <c r="C18" i="5"/>
  <c r="C33" i="5"/>
  <c r="C49" i="5"/>
  <c r="C56" i="5"/>
  <c r="C72" i="5"/>
  <c r="D7" i="5"/>
  <c r="D15" i="5"/>
  <c r="D23" i="5"/>
  <c r="D30" i="5"/>
  <c r="D38" i="5"/>
  <c r="D46" i="5"/>
  <c r="D54" i="5"/>
  <c r="D61" i="5"/>
  <c r="D69" i="5"/>
  <c r="D76" i="5"/>
  <c r="D6" i="5"/>
  <c r="D14" i="5"/>
  <c r="D22" i="5"/>
  <c r="D29" i="5"/>
  <c r="D37" i="5"/>
  <c r="D45" i="5"/>
  <c r="D53" i="5"/>
  <c r="D60" i="5"/>
  <c r="D68" i="5"/>
  <c r="C5" i="5"/>
  <c r="C13" i="5"/>
  <c r="C21" i="5"/>
  <c r="C28" i="5"/>
  <c r="C36" i="5"/>
  <c r="C44" i="5"/>
  <c r="C52" i="5"/>
  <c r="C59" i="5"/>
  <c r="C67" i="5"/>
  <c r="C75" i="5"/>
  <c r="C6" i="5"/>
  <c r="C14" i="5"/>
  <c r="C22" i="5"/>
  <c r="C29" i="5"/>
  <c r="C37" i="5"/>
  <c r="C45" i="5"/>
  <c r="C53" i="5"/>
  <c r="C60" i="5"/>
  <c r="C68" i="5"/>
  <c r="J53" i="21"/>
  <c r="P53" i="11" s="1"/>
  <c r="C50" i="3" s="1"/>
  <c r="P51" i="11"/>
  <c r="C48" i="3" s="1"/>
  <c r="T45" i="11"/>
  <c r="F42" i="3" s="1"/>
  <c r="F41" i="3"/>
  <c r="I61" i="21" l="1"/>
  <c r="J61" i="21" s="1"/>
  <c r="P61" i="11" s="1"/>
  <c r="C58" i="3" s="1"/>
  <c r="I63" i="21"/>
  <c r="J60" i="21"/>
  <c r="I62" i="21"/>
  <c r="J62" i="21" s="1"/>
  <c r="P62" i="11" s="1"/>
  <c r="C59" i="3" s="1"/>
  <c r="P60" i="11" l="1"/>
  <c r="C57" i="3" s="1"/>
  <c r="J63" i="21"/>
  <c r="P63" i="11" s="1"/>
  <c r="C60" i="3" s="1"/>
</calcChain>
</file>

<file path=xl/comments1.xml><?xml version="1.0" encoding="utf-8"?>
<comments xmlns="http://schemas.openxmlformats.org/spreadsheetml/2006/main">
  <authors>
    <author/>
  </authors>
  <commentList>
    <comment ref="A93" authorId="0" shapeId="0">
      <text>
        <r>
          <rPr>
            <sz val="10"/>
            <color rgb="FF000000"/>
            <rFont val="Arial"/>
            <family val="2"/>
          </rPr>
          <t>Rixt Kok:
directly from farm or at slaughterhouse?</t>
        </r>
      </text>
    </comment>
  </commentList>
</comments>
</file>

<file path=xl/comments2.xml><?xml version="1.0" encoding="utf-8"?>
<comments xmlns="http://schemas.openxmlformats.org/spreadsheetml/2006/main">
  <authors>
    <author/>
  </authors>
  <commentList>
    <comment ref="T44" authorId="0" shapeId="0">
      <text>
        <r>
          <rPr>
            <sz val="10"/>
            <color rgb="FF000000"/>
            <rFont val="Arial"/>
            <family val="2"/>
          </rPr>
          <t>Rixt Kok:
average data for L68A and L68B together</t>
        </r>
      </text>
    </comment>
    <comment ref="T45" authorId="0" shapeId="0">
      <text>
        <r>
          <rPr>
            <sz val="10"/>
            <color rgb="FF000000"/>
            <rFont val="Arial"/>
            <family val="2"/>
          </rPr>
          <t>Rixt Kok:
average data for L68A and L68B together</t>
        </r>
      </text>
    </comment>
  </commentList>
</comments>
</file>

<file path=xl/comments3.xml><?xml version="1.0" encoding="utf-8"?>
<comments xmlns="http://schemas.openxmlformats.org/spreadsheetml/2006/main">
  <authors>
    <author/>
  </authors>
  <commentList>
    <comment ref="A12" authorId="0" shapeId="0">
      <text>
        <r>
          <rPr>
            <sz val="10"/>
            <color rgb="FF000000"/>
            <rFont val="Arial"/>
            <family val="2"/>
          </rPr>
          <t>[Opmerkingenthread]
U kunt deze opmerkingenthread lezen in uw versie van Excel. Eventuele wijzigingen aan de thread gaan echter verloren als het bestand wordt geopend in een nieuwere versie van Excel. Meer informatie: https://go.microsoft.com/fwlink/?linkid=870924
Opmerking:
    specify further? or other material?</t>
        </r>
      </text>
    </comment>
  </commentList>
</comments>
</file>

<file path=xl/comments4.xml><?xml version="1.0" encoding="utf-8"?>
<comments xmlns="http://schemas.openxmlformats.org/spreadsheetml/2006/main">
  <authors>
    <author/>
  </authors>
  <commentList>
    <comment ref="I54" authorId="0" shapeId="0">
      <text>
        <r>
          <rPr>
            <sz val="10"/>
            <color rgb="FF000000"/>
            <rFont val="Arial"/>
            <family val="2"/>
          </rPr>
          <t>Rixt Kok:
0 or no data available?</t>
        </r>
      </text>
    </comment>
    <comment ref="J54" authorId="0" shapeId="0">
      <text>
        <r>
          <rPr>
            <sz val="10"/>
            <color rgb="FF000000"/>
            <rFont val="Arial"/>
            <family val="2"/>
          </rPr>
          <t>Rixt Kok:
0 or no data available?</t>
        </r>
      </text>
    </comment>
  </commentList>
</comments>
</file>

<file path=xl/comments5.xml><?xml version="1.0" encoding="utf-8"?>
<comments xmlns="http://schemas.openxmlformats.org/spreadsheetml/2006/main">
  <authors>
    <author>Rixt Kok</author>
  </authors>
  <commentList>
    <comment ref="F4" authorId="0" shapeId="0">
      <text>
        <r>
          <rPr>
            <b/>
            <sz val="9"/>
            <color indexed="81"/>
            <rFont val="Tahoma"/>
            <family val="2"/>
          </rPr>
          <t>Rixt Kok:</t>
        </r>
        <r>
          <rPr>
            <sz val="9"/>
            <color indexed="81"/>
            <rFont val="Tahoma"/>
            <family val="2"/>
          </rPr>
          <t xml:space="preserve">
Data unclear. Dutch data used for trade!</t>
        </r>
      </text>
    </comment>
  </commentList>
</comments>
</file>

<file path=xl/sharedStrings.xml><?xml version="1.0" encoding="utf-8"?>
<sst xmlns="http://schemas.openxmlformats.org/spreadsheetml/2006/main" count="5873" uniqueCount="1829">
  <si>
    <t>BGWGGEW</t>
  </si>
  <si>
    <t>Label</t>
  </si>
  <si>
    <t>Raul and Annikas comments</t>
  </si>
  <si>
    <t>Comment Rixt</t>
  </si>
  <si>
    <t>IO sector</t>
  </si>
  <si>
    <t>PRIO</t>
  </si>
  <si>
    <t>Category</t>
  </si>
  <si>
    <t>Location</t>
  </si>
  <si>
    <t>Country/region</t>
  </si>
  <si>
    <t>FU</t>
  </si>
  <si>
    <t>SEK/kg (2016)</t>
  </si>
  <si>
    <t>Ref num</t>
  </si>
  <si>
    <t>CC (Recipe) kg CO2 eq</t>
  </si>
  <si>
    <t>LU (Recipe) m2 agricultural</t>
  </si>
  <si>
    <t>WRD (Recipe) m3</t>
  </si>
  <si>
    <t>Database</t>
  </si>
  <si>
    <t>Observations</t>
  </si>
  <si>
    <t>Almond US</t>
  </si>
  <si>
    <t>various food</t>
  </si>
  <si>
    <t>at farm</t>
  </si>
  <si>
    <t>US</t>
  </si>
  <si>
    <t>1 kg</t>
  </si>
  <si>
    <t>Ecoinvent</t>
  </si>
  <si>
    <t>Apple IT</t>
  </si>
  <si>
    <t>fruit</t>
  </si>
  <si>
    <t>IT</t>
  </si>
  <si>
    <t>Apple, conventional FR</t>
  </si>
  <si>
    <t>FR</t>
  </si>
  <si>
    <t xml:space="preserve">1 kg </t>
  </si>
  <si>
    <t>Agribalyse</t>
  </si>
  <si>
    <t>Apple, for cider, conventional FR</t>
  </si>
  <si>
    <t>Appricot ES</t>
  </si>
  <si>
    <t>ES</t>
  </si>
  <si>
    <t>Aubergine GLO</t>
  </si>
  <si>
    <t>vegetable</t>
  </si>
  <si>
    <t>GLO</t>
  </si>
  <si>
    <t>greenhouse production</t>
  </si>
  <si>
    <t>Avocado GLO</t>
  </si>
  <si>
    <t>Banana CR</t>
  </si>
  <si>
    <t>CR</t>
  </si>
  <si>
    <t>Banana EC</t>
  </si>
  <si>
    <t>EC</t>
  </si>
  <si>
    <t>Barley grain, dried NL</t>
  </si>
  <si>
    <t>Dried at farm, it is always dried at the farm before being pricessed further although the drying does not contribute much to emissions</t>
  </si>
  <si>
    <t>sun dried at farm? Intensities similar to not dried</t>
  </si>
  <si>
    <t>cereal</t>
  </si>
  <si>
    <t>NL</t>
  </si>
  <si>
    <t>Agri-footprint</t>
  </si>
  <si>
    <t>Barley grain, dried SE</t>
  </si>
  <si>
    <t>SE</t>
  </si>
  <si>
    <t>Barley straw NL</t>
  </si>
  <si>
    <t>Barley straw SE</t>
  </si>
  <si>
    <t>Beans, dry NL</t>
  </si>
  <si>
    <t>legumes</t>
  </si>
  <si>
    <t>Beef meat, bone-in FR (animal alive at farm)</t>
  </si>
  <si>
    <t>From farm</t>
  </si>
  <si>
    <t>directly from farm or at slaughterhouse?</t>
  </si>
  <si>
    <t>animal</t>
  </si>
  <si>
    <t>converted from LW</t>
  </si>
  <si>
    <t>Beef meat, bone-in IE (animal alive at farm)</t>
  </si>
  <si>
    <t>IE</t>
  </si>
  <si>
    <t>Beef meat, boneless FR (animal alive at farm)</t>
  </si>
  <si>
    <t>at slaughterhouse? Already processed</t>
  </si>
  <si>
    <t>Beef meat, boneless IE (animal alive at farm)</t>
  </si>
  <si>
    <t>Broccoli NL</t>
  </si>
  <si>
    <t>Broiler carcass, national average FR (animal alive at farm)</t>
  </si>
  <si>
    <t>Calf meat, bone-in NL (animal alive at farm)</t>
  </si>
  <si>
    <t>Calf meat, boneless NL (animal alive at farm)</t>
  </si>
  <si>
    <t>Carrot FR</t>
  </si>
  <si>
    <t>Carrot NL</t>
  </si>
  <si>
    <t>Cauliflower NL</t>
  </si>
  <si>
    <t>Chickpeas US</t>
  </si>
  <si>
    <t xml:space="preserve">US </t>
  </si>
  <si>
    <t>Chicory root NL</t>
  </si>
  <si>
    <t>Clementine MA</t>
  </si>
  <si>
    <t>MA</t>
  </si>
  <si>
    <t>Cocoa bean, sun-dried CI</t>
  </si>
  <si>
    <t>CI</t>
  </si>
  <si>
    <t>Cocoa bean, sun-dried GH</t>
  </si>
  <si>
    <t>GH</t>
  </si>
  <si>
    <t>Cocoa bean, sun-dried ID</t>
  </si>
  <si>
    <t>ID</t>
  </si>
  <si>
    <t>Cocoa, Cabruca BR</t>
  </si>
  <si>
    <t>BR</t>
  </si>
  <si>
    <t>Coconut IN</t>
  </si>
  <si>
    <t>IN</t>
  </si>
  <si>
    <t>Coffee bean, Robusta BR</t>
  </si>
  <si>
    <t>Coffee, green bean, arabica BR</t>
  </si>
  <si>
    <t>Coffee, green bean, robusta BR</t>
  </si>
  <si>
    <t>Cow meat, bone-in NL (animal alive at farm)</t>
  </si>
  <si>
    <t>Cow meat, boneless NL (animal alive at farm)</t>
  </si>
  <si>
    <t>Cucumber, greenhouse DK</t>
  </si>
  <si>
    <t>DK</t>
  </si>
  <si>
    <t>LCA food DK</t>
  </si>
  <si>
    <t>Curly Kale NL</t>
  </si>
  <si>
    <t>Duck carcass, for roasting FR (animal alive at farm)</t>
  </si>
  <si>
    <t>Egg, national average FR (animal alive at farm)</t>
  </si>
  <si>
    <t xml:space="preserve">1 kg  </t>
  </si>
  <si>
    <t>Eggs for consumption, broiler parent NL (animal alive at farm)</t>
  </si>
  <si>
    <t>standard FU</t>
  </si>
  <si>
    <t>Eggs for consumption, laying hen NL (animal alive at farm)</t>
  </si>
  <si>
    <t>Grape, variety mix FR</t>
  </si>
  <si>
    <t>Grape, variety mix, organic FR</t>
  </si>
  <si>
    <t>Green bean NL</t>
  </si>
  <si>
    <t>Groundnuts with shell US</t>
  </si>
  <si>
    <t>production mix</t>
  </si>
  <si>
    <t>Hen carcass, national average FR (animal alive at farm)</t>
  </si>
  <si>
    <t>from Farm</t>
  </si>
  <si>
    <t>Kid goat meat, bone-in FR (animal alive at farm)</t>
  </si>
  <si>
    <t>Lamb meat, bone-in, indoors FR (animal alive at farm)</t>
  </si>
  <si>
    <t>Lemon ES</t>
  </si>
  <si>
    <t>Lentil CA</t>
  </si>
  <si>
    <t>CA</t>
  </si>
  <si>
    <t>Data from Annika</t>
  </si>
  <si>
    <t>Lettuce GLO</t>
  </si>
  <si>
    <t>Lettuce, heated greenhouse UK</t>
  </si>
  <si>
    <t>Sector</t>
  </si>
  <si>
    <t xml:space="preserve">at farm </t>
  </si>
  <si>
    <t>UK</t>
  </si>
  <si>
    <t>Producer prices [SEK/kg]</t>
  </si>
  <si>
    <t>Producer price ref</t>
  </si>
  <si>
    <t>Cardboard (corrugated )</t>
  </si>
  <si>
    <t>article</t>
  </si>
  <si>
    <t>Lettuce, iceberg GLO</t>
  </si>
  <si>
    <t>paper</t>
  </si>
  <si>
    <t>at plant</t>
  </si>
  <si>
    <t>RER</t>
  </si>
  <si>
    <t>Linseed DE</t>
  </si>
  <si>
    <t>DE</t>
  </si>
  <si>
    <t>IDEMAT 2017</t>
  </si>
  <si>
    <t>Maize DE</t>
  </si>
  <si>
    <t>Kraft paper, unbleached</t>
  </si>
  <si>
    <t>PE, high density</t>
  </si>
  <si>
    <t>plastic</t>
  </si>
  <si>
    <t>Mandarin ES</t>
  </si>
  <si>
    <t xml:space="preserve">boxes and crates </t>
  </si>
  <si>
    <t>PE, low density</t>
  </si>
  <si>
    <t>Mango BR</t>
  </si>
  <si>
    <t>other plastic uses: sacks and bags, incl. cones; carboys, bottles, flasks and similar articles; spools; lids and caps</t>
  </si>
  <si>
    <t>PET bottle grade</t>
  </si>
  <si>
    <t>Milk, from cow, national average FR</t>
  </si>
  <si>
    <t>bottles</t>
  </si>
  <si>
    <t>dairy</t>
  </si>
  <si>
    <t>PET bottle grade, biobased</t>
  </si>
  <si>
    <t>Milk, from goat FR</t>
  </si>
  <si>
    <t>Milk, from sheep FR</t>
  </si>
  <si>
    <t>PLA</t>
  </si>
  <si>
    <t>Milk, raw, from cow NL</t>
  </si>
  <si>
    <t>Polystyrene, general purpose</t>
  </si>
  <si>
    <t>Mint US</t>
  </si>
  <si>
    <t>Glass, average</t>
  </si>
  <si>
    <t>glass</t>
  </si>
  <si>
    <t>CH</t>
  </si>
  <si>
    <t>average for glass</t>
  </si>
  <si>
    <t>Oat grain, dried NL</t>
  </si>
  <si>
    <t>Aluminium, market mix</t>
  </si>
  <si>
    <t>metal</t>
  </si>
  <si>
    <t>EU</t>
  </si>
  <si>
    <t>66% primary, 33% recycled</t>
  </si>
  <si>
    <t>Tin</t>
  </si>
  <si>
    <t>Oat grain, dried SE</t>
  </si>
  <si>
    <t>Oat straw NL</t>
  </si>
  <si>
    <t>Oat straw SE</t>
  </si>
  <si>
    <t>Oil palm fruit bunch ID</t>
  </si>
  <si>
    <t>Oil palm fruit ID</t>
  </si>
  <si>
    <t>Olive IT</t>
  </si>
  <si>
    <t>*price from spanish olives</t>
  </si>
  <si>
    <t>Onion FR</t>
  </si>
  <si>
    <t>Onion NL</t>
  </si>
  <si>
    <t>Orange ES</t>
  </si>
  <si>
    <t>Orange ZA</t>
  </si>
  <si>
    <t>ZA</t>
  </si>
  <si>
    <t>Pea DE</t>
  </si>
  <si>
    <t>Pea SE</t>
  </si>
  <si>
    <t>Pea, spring FR</t>
  </si>
  <si>
    <t>Pea, winter FR</t>
  </si>
  <si>
    <t>Peach ES</t>
  </si>
  <si>
    <t>Peach FR</t>
  </si>
  <si>
    <t>Pear BE</t>
  </si>
  <si>
    <t>BE</t>
  </si>
  <si>
    <t>Pigeon pea IN</t>
  </si>
  <si>
    <t>Piglet meat, bone-in NL (animal alive at farm)</t>
  </si>
  <si>
    <t>Pork meat, bone-in national average FR (animal alive at farm)</t>
  </si>
  <si>
    <t>Pork meat, bone-in NL (animal alive at farm)</t>
  </si>
  <si>
    <t>Pork meat, boneless national average FR (animal alive at farm)</t>
  </si>
  <si>
    <t>Pork meat, boneless NL (animal alive at farm)</t>
  </si>
  <si>
    <t>Potato DK</t>
  </si>
  <si>
    <t>Potato NL</t>
  </si>
  <si>
    <t>Potato SE</t>
  </si>
  <si>
    <t>Rabbit meat, bone-in FR (animal alive at farm)</t>
  </si>
  <si>
    <t>Rapeseed DK</t>
  </si>
  <si>
    <t>Rapeseed NL</t>
  </si>
  <si>
    <t>Rapeseed SE</t>
  </si>
  <si>
    <t>Rice CN</t>
  </si>
  <si>
    <t>CN</t>
  </si>
  <si>
    <t>single, continuous flooding</t>
  </si>
  <si>
    <t>Rice US-MS</t>
  </si>
  <si>
    <t>US-MS</t>
  </si>
  <si>
    <t>*land for a main section was missing</t>
  </si>
  <si>
    <t>Rice, Jasmine TH</t>
  </si>
  <si>
    <t>TH</t>
  </si>
  <si>
    <t>Rose, national average, at greenhouse FR</t>
  </si>
  <si>
    <t>Converted from 1 piece 24 grams</t>
  </si>
  <si>
    <t>Rye grain, dried DE</t>
  </si>
  <si>
    <t>Rye grain, dried DK</t>
  </si>
  <si>
    <t>Rye grain, dried SE</t>
  </si>
  <si>
    <t>Rye straw DE</t>
  </si>
  <si>
    <t>Rye straw DK</t>
  </si>
  <si>
    <t>Rye straw SE</t>
  </si>
  <si>
    <t>Sheep meat, bone-in US (animal alive at farm)</t>
  </si>
  <si>
    <t>Sow meat, bone-in NL (animal alive at farm)</t>
  </si>
  <si>
    <t>Sow meat, boneless NL (animal alive at farm)</t>
  </si>
  <si>
    <t>Soybean BR</t>
  </si>
  <si>
    <t>Soybean FR</t>
  </si>
  <si>
    <t>Spinach NL</t>
  </si>
  <si>
    <t>Strawberry, heated greenhouse CH</t>
  </si>
  <si>
    <t>Strawberry, open field ES</t>
  </si>
  <si>
    <t>Strawberry, open field US</t>
  </si>
  <si>
    <t>Strawberry, unheated greenhouse CH</t>
  </si>
  <si>
    <t>Sugar beet DK</t>
  </si>
  <si>
    <t>Sugar beet NL</t>
  </si>
  <si>
    <t>Sugar beet SE</t>
  </si>
  <si>
    <t>Sugar cane BR</t>
  </si>
  <si>
    <t>Sunflower seed ES</t>
  </si>
  <si>
    <t>Sunflower seed FR</t>
  </si>
  <si>
    <t>Sweet corn US</t>
  </si>
  <si>
    <t>Tea, dried CN</t>
  </si>
  <si>
    <t>Tomato, fresh, heated greenhouse NL</t>
  </si>
  <si>
    <t>Tomato, fresh, open field MX</t>
  </si>
  <si>
    <t>MX</t>
  </si>
  <si>
    <t>Tomato, fresh, unheated greenhouse ES</t>
  </si>
  <si>
    <t>Tomato, heated greenhouse FR</t>
  </si>
  <si>
    <t>Triticale  SE</t>
  </si>
  <si>
    <t>Triticale straw SE</t>
  </si>
  <si>
    <t>Triticale, dried SE</t>
  </si>
  <si>
    <t>Turkey carcass, national average FR (animal alive at farm)</t>
  </si>
  <si>
    <t>Wheat grain, dried DK</t>
  </si>
  <si>
    <t>Wheat grain, dried NL</t>
  </si>
  <si>
    <t>Wheat grain, dried SE</t>
  </si>
  <si>
    <t>Wheat straw DK</t>
  </si>
  <si>
    <t>Wheat straw NL</t>
  </si>
  <si>
    <t>Wheat straw SE</t>
  </si>
  <si>
    <t>Zucchini GLO</t>
  </si>
  <si>
    <t>Wool FR</t>
  </si>
  <si>
    <t>rough</t>
  </si>
  <si>
    <t>rough or processed wool?</t>
  </si>
  <si>
    <t>clothing</t>
  </si>
  <si>
    <t>Wool US</t>
  </si>
  <si>
    <t>Beech, class V NL</t>
  </si>
  <si>
    <t>wood</t>
  </si>
  <si>
    <t>at harbour</t>
  </si>
  <si>
    <t>710 kg/m3, OBS for wood in general: biogenic CO2 uptake is not taken into consideration. CC impact is so low due to production of byproducts (sawdust and others, used for heat production)</t>
  </si>
  <si>
    <t>Birch, class IV NL</t>
  </si>
  <si>
    <t>660 kg/m3</t>
  </si>
  <si>
    <t>Oak, class II NL</t>
  </si>
  <si>
    <t>710 kg/m3</t>
  </si>
  <si>
    <t>Pitch pine, class III NL</t>
  </si>
  <si>
    <t>750 kg/m3</t>
  </si>
  <si>
    <t>Spruce, class IV NL</t>
  </si>
  <si>
    <t>460 kg/m3</t>
  </si>
  <si>
    <t>Teak, class I NL</t>
  </si>
  <si>
    <t>665 kg/m3</t>
  </si>
  <si>
    <t>Cod DK</t>
  </si>
  <si>
    <t>fish</t>
  </si>
  <si>
    <t>Flatfish DK</t>
  </si>
  <si>
    <t>Herring DK</t>
  </si>
  <si>
    <t>Mussels DK</t>
  </si>
  <si>
    <t>Shrimp/prawn DK</t>
  </si>
  <si>
    <t>Trout, average DK</t>
  </si>
  <si>
    <t>at fishfarm</t>
  </si>
  <si>
    <t>Trout, large FR</t>
  </si>
  <si>
    <t>Beef meat, fresh IE</t>
  </si>
  <si>
    <t>at slaughterhouse</t>
  </si>
  <si>
    <t>Beef meat, fresh NL</t>
  </si>
  <si>
    <t>Beef, fillet DK</t>
  </si>
  <si>
    <t>expensive cuts substitute imports, whereas cheaper cuts substitute lower priced animal meats (beef for pork, for instance)</t>
  </si>
  <si>
    <t>Beef, flanchet DK</t>
  </si>
  <si>
    <t>Beef, foreend DK</t>
  </si>
  <si>
    <t>Beef, minced meat DK</t>
  </si>
  <si>
    <t>Beef, steak DK</t>
  </si>
  <si>
    <t>Cheese NL</t>
  </si>
  <si>
    <t>Chicken meat, fresh NL</t>
  </si>
  <si>
    <t>Chicken, fresh whole DK</t>
  </si>
  <si>
    <t>Chicken, frozen whole DK</t>
  </si>
  <si>
    <t>Coconut, dehusked IN</t>
  </si>
  <si>
    <t>Cream, full, from cow NL</t>
  </si>
  <si>
    <t>Cream, skimmed, from cow NL</t>
  </si>
  <si>
    <t>Crude coconut oil IN</t>
  </si>
  <si>
    <t>Ham DK</t>
  </si>
  <si>
    <t>Milk, standardised, full, from cow NL</t>
  </si>
  <si>
    <t>Milk, standardised, skimmed, from cow NL</t>
  </si>
  <si>
    <t>Pig meat, fresh NL</t>
  </si>
  <si>
    <t>Pork, minced meat DK</t>
  </si>
  <si>
    <t>Pork, neck DK</t>
  </si>
  <si>
    <t>Pork, steaky bacon DK</t>
  </si>
  <si>
    <t>Pork, tenderloin DK</t>
  </si>
  <si>
    <t>Sugar, from sugar beet DE</t>
  </si>
  <si>
    <t>Tobacco, manufactured EU</t>
  </si>
  <si>
    <t>EU 27 Input Output Database 2003</t>
  </si>
  <si>
    <t>Tofu CA</t>
  </si>
  <si>
    <t>Yeast CH</t>
  </si>
  <si>
    <t>Ethanol byproduct</t>
  </si>
  <si>
    <t>Cotton fibre CN</t>
  </si>
  <si>
    <t>Cotton fibre US</t>
  </si>
  <si>
    <t>Cotton fibre, bio CN</t>
  </si>
  <si>
    <t>Cotton fibre, bio US</t>
  </si>
  <si>
    <t>Leather, processed with Cr III NL</t>
  </si>
  <si>
    <t>Polyester fabric, dyed UNSP.</t>
  </si>
  <si>
    <t>unspecified</t>
  </si>
  <si>
    <t>IDEMAT 2001</t>
  </si>
  <si>
    <t>Yarn, from jute IN</t>
  </si>
  <si>
    <t>Fibre board, hard EU</t>
  </si>
  <si>
    <t>1000 kg/m3</t>
  </si>
  <si>
    <t>Fibre board, medium EU</t>
  </si>
  <si>
    <t>700 kg/m3</t>
  </si>
  <si>
    <t>Deinked pulp CA</t>
  </si>
  <si>
    <t>Newsprint paper CH</t>
  </si>
  <si>
    <t>Tissue paper EU</t>
  </si>
  <si>
    <t>Acrylonitrile polymer pellet UNSP.</t>
  </si>
  <si>
    <t xml:space="preserve">Nylon 6 EU </t>
  </si>
  <si>
    <t>if you send us the list of sectors, we will see what suits it the most</t>
  </si>
  <si>
    <t>primary product or manufactured product?</t>
  </si>
  <si>
    <t>Polyestyrene EU</t>
  </si>
  <si>
    <t>Soap EU</t>
  </si>
  <si>
    <t>various</t>
  </si>
  <si>
    <t>Whitening agent, distyrybiphenyl EU</t>
  </si>
  <si>
    <t xml:space="preserve">various  </t>
  </si>
  <si>
    <t>Block foam unspec.</t>
  </si>
  <si>
    <t>for furniture</t>
  </si>
  <si>
    <t>Rubber, natural NL</t>
  </si>
  <si>
    <t>at port</t>
  </si>
  <si>
    <t>production mix: Malaysia, Thailand and Brasil. Included transportation to Rotterdam harbour</t>
  </si>
  <si>
    <t>Rubber, silicone UNSP.</t>
  </si>
  <si>
    <t>Rubber, synthetic EU</t>
  </si>
  <si>
    <t>Porcelain NL</t>
  </si>
  <si>
    <t>Aluminium, primary EU</t>
  </si>
  <si>
    <t>trade mix is 66% primary 33% secondary</t>
  </si>
  <si>
    <t>Aluminium, secondary (recycled scrap) EU</t>
  </si>
  <si>
    <t>Copper, primary EU</t>
  </si>
  <si>
    <t>56%-44%</t>
  </si>
  <si>
    <t>Copper, secondary EU</t>
  </si>
  <si>
    <t>at regional storage</t>
  </si>
  <si>
    <t>47%-53%</t>
  </si>
  <si>
    <t>Gold, secondary EU</t>
  </si>
  <si>
    <t>Lead, primary EU</t>
  </si>
  <si>
    <t>25%-75%</t>
  </si>
  <si>
    <t>Lead, secondary EU</t>
  </si>
  <si>
    <t>Nickel, primary EU</t>
  </si>
  <si>
    <t>70%-30%</t>
  </si>
  <si>
    <t>Nickel, secondary EU</t>
  </si>
  <si>
    <t>34%-66%</t>
  </si>
  <si>
    <t>Silver, secondary EU</t>
  </si>
  <si>
    <t>Stainless steel, X10Cr13 GLO</t>
  </si>
  <si>
    <t>used for cutlery, bolts and nuts</t>
  </si>
  <si>
    <t>Stainless steel, X5CrNi18 GLO</t>
  </si>
  <si>
    <t>used in the food industry</t>
  </si>
  <si>
    <t>Stainless steel, X6Cr17 GLO</t>
  </si>
  <si>
    <t>used for appliances</t>
  </si>
  <si>
    <t>market mix average</t>
  </si>
  <si>
    <t>Steel for machining, 10SPb20 GLO</t>
  </si>
  <si>
    <t>used in the automotion industry</t>
  </si>
  <si>
    <t>Steel, 38Si6 GLO</t>
  </si>
  <si>
    <t>used for springs</t>
  </si>
  <si>
    <t xml:space="preserve">Titanium, primary EU </t>
  </si>
  <si>
    <t>77%-23%</t>
  </si>
  <si>
    <t>Titanium, secondary EU</t>
  </si>
  <si>
    <t>ADSL modem with router GLO</t>
  </si>
  <si>
    <t>We want to enter it anyway as coming from a suitable manufacturing sector and then we aill add transport, wholesale adn retail and packaging in the EAP analysis</t>
  </si>
  <si>
    <t>no basic good</t>
  </si>
  <si>
    <t>devices</t>
  </si>
  <si>
    <t>Flat screen LCD GLO</t>
  </si>
  <si>
    <t>Laptop GLO</t>
  </si>
  <si>
    <t>Printer, laser jet GLO</t>
  </si>
  <si>
    <t>Water EU</t>
  </si>
  <si>
    <t>tap water, conventional treatment</t>
  </si>
  <si>
    <t>2016, except land and water use data (2014)</t>
  </si>
  <si>
    <t>* Both investments by industries and by government, and both domestic and imported products</t>
  </si>
  <si>
    <t>** Land and water refers to year 2014. Also, for land and water in SNI L68A and L68B, the whole value is in L68B.</t>
  </si>
  <si>
    <t>Enint.exe</t>
  </si>
  <si>
    <t>sector name</t>
  </si>
  <si>
    <t>NACE Rev 2 code</t>
  </si>
  <si>
    <t>Production value, MSEK</t>
  </si>
  <si>
    <t>Value added, MSEK</t>
  </si>
  <si>
    <t>Gross fixed capital formation, MSEK*</t>
  </si>
  <si>
    <t>Depreciation, MSEK</t>
  </si>
  <si>
    <t>GHG, kg CO2e</t>
  </si>
  <si>
    <t>Land, m2**</t>
  </si>
  <si>
    <t>Water, litres**</t>
  </si>
  <si>
    <t>Nett value added</t>
  </si>
  <si>
    <t>Depreciation</t>
  </si>
  <si>
    <t>Energy price</t>
  </si>
  <si>
    <t>Direct        GHG emiss. intensity</t>
  </si>
  <si>
    <t>cumulative GHG emiss. Intensity</t>
  </si>
  <si>
    <t>Direct        land use</t>
  </si>
  <si>
    <t>cumulative land use</t>
  </si>
  <si>
    <t>Direct        water use</t>
  </si>
  <si>
    <t>cumulative water use</t>
  </si>
  <si>
    <t>%</t>
  </si>
  <si>
    <t>SEK/GJ</t>
  </si>
  <si>
    <t>kg/SEK</t>
  </si>
  <si>
    <t>m2/SEK</t>
  </si>
  <si>
    <t>l/SEK</t>
  </si>
  <si>
    <t>Agricultural products</t>
  </si>
  <si>
    <t>A01</t>
  </si>
  <si>
    <t>Forestry products</t>
  </si>
  <si>
    <t>A02</t>
  </si>
  <si>
    <t>Fish products</t>
  </si>
  <si>
    <t>A03</t>
  </si>
  <si>
    <t>Mining and extraction products</t>
  </si>
  <si>
    <t>B</t>
  </si>
  <si>
    <t>Food, beverages and tobacco</t>
  </si>
  <si>
    <t>C10</t>
  </si>
  <si>
    <t>C10 to 12</t>
  </si>
  <si>
    <t>Textiles</t>
  </si>
  <si>
    <t>C13</t>
  </si>
  <si>
    <t>C13 to 15</t>
  </si>
  <si>
    <t>Wood products</t>
  </si>
  <si>
    <t>C16</t>
  </si>
  <si>
    <t>Paper</t>
  </si>
  <si>
    <t>C17</t>
  </si>
  <si>
    <t>Printing</t>
  </si>
  <si>
    <t>C18</t>
  </si>
  <si>
    <t>Refined petroleum products</t>
  </si>
  <si>
    <t>C19</t>
  </si>
  <si>
    <t>Chemical and pharmaceutical products</t>
  </si>
  <si>
    <t>C20</t>
  </si>
  <si>
    <t>C20 + 21</t>
  </si>
  <si>
    <t>Rubber and plastic products</t>
  </si>
  <si>
    <t>C22</t>
  </si>
  <si>
    <t>Non-metallic mineral products</t>
  </si>
  <si>
    <t>C23</t>
  </si>
  <si>
    <t>Steel and metal products</t>
  </si>
  <si>
    <t>C24</t>
  </si>
  <si>
    <t>Fabricated metal products</t>
  </si>
  <si>
    <t>C25</t>
  </si>
  <si>
    <t>Electronic products</t>
  </si>
  <si>
    <t>C26</t>
  </si>
  <si>
    <t>Electrical equipment</t>
  </si>
  <si>
    <t>C27</t>
  </si>
  <si>
    <t>Other machinery and equipment</t>
  </si>
  <si>
    <t>C28</t>
  </si>
  <si>
    <t>Motor vehicles</t>
  </si>
  <si>
    <t>C29</t>
  </si>
  <si>
    <t>Other transport equipment</t>
  </si>
  <si>
    <t>C30</t>
  </si>
  <si>
    <t>Furniture and other manufactured goods</t>
  </si>
  <si>
    <t>C31</t>
  </si>
  <si>
    <t>C31 + 32</t>
  </si>
  <si>
    <t>Machinery repair and installation services</t>
  </si>
  <si>
    <t>C33</t>
  </si>
  <si>
    <t>Electricity, gas and heat</t>
  </si>
  <si>
    <t>D35</t>
  </si>
  <si>
    <t>Water supply</t>
  </si>
  <si>
    <t>E36</t>
  </si>
  <si>
    <t>Sewerage and waste management</t>
  </si>
  <si>
    <t>E37</t>
  </si>
  <si>
    <t>E37 to 39</t>
  </si>
  <si>
    <t>Construction and civil engineering</t>
  </si>
  <si>
    <t>F</t>
  </si>
  <si>
    <t>Mode</t>
  </si>
  <si>
    <t>Type</t>
  </si>
  <si>
    <t>agri land occ m^2 (RECIPE)</t>
  </si>
  <si>
    <t>WRD (RECIPE) m^3</t>
  </si>
  <si>
    <t>Wholesale and retail</t>
  </si>
  <si>
    <t>G45</t>
  </si>
  <si>
    <t>G45 to 47</t>
  </si>
  <si>
    <t>air traffic, continental</t>
  </si>
  <si>
    <t>air</t>
  </si>
  <si>
    <t>1 kgkm</t>
  </si>
  <si>
    <t>min weight volume ratio 0,167 ton/m3)</t>
  </si>
  <si>
    <t>Rail and road transport</t>
  </si>
  <si>
    <t>H49</t>
  </si>
  <si>
    <t>air traffic, intercontinental</t>
  </si>
  <si>
    <t>train freight, diesel</t>
  </si>
  <si>
    <t>USA</t>
  </si>
  <si>
    <t>rail</t>
  </si>
  <si>
    <t>train freight, electric</t>
  </si>
  <si>
    <t>Water transport</t>
  </si>
  <si>
    <t>train freight electric</t>
  </si>
  <si>
    <t>H50</t>
  </si>
  <si>
    <t>SWEDEN</t>
  </si>
  <si>
    <t>NTM for emissions of greenhouse gases, 0,35 gram per tonkm. https://www.transportmeasures.org/en/wiki/evaluation-transport-suppliers/rail-cargo-transport-baselines-2017/. Data on land use and water from IDEMAT 2017</t>
  </si>
  <si>
    <t>tractor</t>
  </si>
  <si>
    <t>road</t>
  </si>
  <si>
    <t>barge</t>
  </si>
  <si>
    <t>water</t>
  </si>
  <si>
    <t>flat bottomed ship, mainly for rivers and canals</t>
  </si>
  <si>
    <t>bulk carrier</t>
  </si>
  <si>
    <t>Air transport</t>
  </si>
  <si>
    <t>H51</t>
  </si>
  <si>
    <t>no standardised cargo leading to much higher operation time, ship essentially the same as container ship</t>
  </si>
  <si>
    <t>container ship</t>
  </si>
  <si>
    <t>(min W/V ratio 0,41 ton/m3)</t>
  </si>
  <si>
    <t>tanker</t>
  </si>
  <si>
    <t>liquids or gases in bulk (LNG, for instance)</t>
  </si>
  <si>
    <t>barge, inland waterways, cooling</t>
  </si>
  <si>
    <t>Warehousing and delivery services</t>
  </si>
  <si>
    <t>barge, inland waterways, freezing</t>
  </si>
  <si>
    <t>H52</t>
  </si>
  <si>
    <t>H52 + 53</t>
  </si>
  <si>
    <t>transoceanic ship, cooling</t>
  </si>
  <si>
    <t>transoceanic ship, freezing</t>
  </si>
  <si>
    <t>lorry, &gt;32 T Euro6</t>
  </si>
  <si>
    <t>lorry, 16-32 T Euro6</t>
  </si>
  <si>
    <t>Hospitality and food services</t>
  </si>
  <si>
    <t>I</t>
  </si>
  <si>
    <t>lorry, 3,5-7,5 T Euro6</t>
  </si>
  <si>
    <t>lorry, 7,5-16 T Euro6</t>
  </si>
  <si>
    <t>lorry, 3,5-7,5 T Euro6, cooling</t>
  </si>
  <si>
    <t>lorry, 3,5-7,5 T Euro6, freezing</t>
  </si>
  <si>
    <t>Publishing</t>
  </si>
  <si>
    <t>J58</t>
  </si>
  <si>
    <t>lorry, 7,5-16 T Euro6, cooling</t>
  </si>
  <si>
    <t>lorry, 7,5-16 T Euro6, freezing</t>
  </si>
  <si>
    <t>train freight, cooling</t>
  </si>
  <si>
    <t>train freight, freezing</t>
  </si>
  <si>
    <t>van</t>
  </si>
  <si>
    <t>Media</t>
  </si>
  <si>
    <t>J59</t>
  </si>
  <si>
    <t>J59 + 60</t>
  </si>
  <si>
    <t>van, cooling</t>
  </si>
  <si>
    <t>https://www.transportmeasures.org/wp-content/uploads/2015/11/Additional-energy-use-in-transport-sector-20080611-rev-20102411.pdf</t>
  </si>
  <si>
    <t>Telecommunications</t>
  </si>
  <si>
    <t>J61</t>
  </si>
  <si>
    <t>multiplication factor for 1 kg</t>
  </si>
  <si>
    <t>IT services</t>
  </si>
  <si>
    <t>J62</t>
  </si>
  <si>
    <t>J62 + 63</t>
  </si>
  <si>
    <t>Financial services</t>
  </si>
  <si>
    <t>K64</t>
  </si>
  <si>
    <t>Insurance and pension services</t>
  </si>
  <si>
    <t>K65</t>
  </si>
  <si>
    <t>Services auxiliary to finance</t>
  </si>
  <si>
    <t>K66</t>
  </si>
  <si>
    <t>Real estate services excluding imputed rents</t>
  </si>
  <si>
    <t>L68B</t>
  </si>
  <si>
    <t>Imputed rents of owner-occupied dwellings</t>
  </si>
  <si>
    <t>L68A</t>
  </si>
  <si>
    <t>Legal, accounting and management services</t>
  </si>
  <si>
    <t>M69</t>
  </si>
  <si>
    <t>M69 + 70</t>
  </si>
  <si>
    <t>Architecture, engineering, research</t>
  </si>
  <si>
    <t>M71</t>
  </si>
  <si>
    <t>M71 + 72</t>
  </si>
  <si>
    <t>Marketing</t>
  </si>
  <si>
    <t>M73</t>
  </si>
  <si>
    <t>Other professional services</t>
  </si>
  <si>
    <t>M74</t>
  </si>
  <si>
    <t>M74 + 75</t>
  </si>
  <si>
    <t>Rental and leasing</t>
  </si>
  <si>
    <t>N77</t>
  </si>
  <si>
    <t>Employment services</t>
  </si>
  <si>
    <t>N78</t>
  </si>
  <si>
    <t>Travel services</t>
  </si>
  <si>
    <t>N79</t>
  </si>
  <si>
    <t>Other business services</t>
  </si>
  <si>
    <t>N80</t>
  </si>
  <si>
    <t>N80 to 82</t>
  </si>
  <si>
    <t>Public services and defence</t>
  </si>
  <si>
    <t>O84</t>
  </si>
  <si>
    <t>Education services</t>
  </si>
  <si>
    <t>P85</t>
  </si>
  <si>
    <t>Health care</t>
  </si>
  <si>
    <t>Q86</t>
  </si>
  <si>
    <t>w.t. meat and meat products</t>
  </si>
  <si>
    <t>w.t. beverages</t>
  </si>
  <si>
    <t>Social work and social care</t>
  </si>
  <si>
    <t>Q87</t>
  </si>
  <si>
    <t>Q87 + 88</t>
  </si>
  <si>
    <t>w.t. tobacco products</t>
  </si>
  <si>
    <t>Cultural and entertainment services</t>
  </si>
  <si>
    <t>R90</t>
  </si>
  <si>
    <t>R90 to 92</t>
  </si>
  <si>
    <t>Sport and recreation services</t>
  </si>
  <si>
    <t>R93</t>
  </si>
  <si>
    <t>Membership organizations</t>
  </si>
  <si>
    <t>S94</t>
  </si>
  <si>
    <t>Consumer repair services</t>
  </si>
  <si>
    <t>S95</t>
  </si>
  <si>
    <t>Other personal services</t>
  </si>
  <si>
    <t>S96</t>
  </si>
  <si>
    <t>(not in NACE system)</t>
  </si>
  <si>
    <t>Households</t>
  </si>
  <si>
    <t>Sum</t>
  </si>
  <si>
    <t>MJ/SEK</t>
  </si>
  <si>
    <t>DATA Annika</t>
  </si>
  <si>
    <t>Method</t>
  </si>
  <si>
    <t>allocation</t>
  </si>
  <si>
    <t>Incineration hardwood</t>
  </si>
  <si>
    <t>hardwood, co-firing electrical power plant</t>
  </si>
  <si>
    <t>incineration</t>
  </si>
  <si>
    <t>electrical power plant</t>
  </si>
  <si>
    <t xml:space="preserve">system expansion to produce heat </t>
  </si>
  <si>
    <t>electricity, coal</t>
  </si>
  <si>
    <t>electricity</t>
  </si>
  <si>
    <t>at electric plant</t>
  </si>
  <si>
    <t>1 MJ</t>
  </si>
  <si>
    <t>0% moisture content</t>
  </si>
  <si>
    <t>electricity, gas</t>
  </si>
  <si>
    <t>Incineration softwood</t>
  </si>
  <si>
    <t>softwood, co-firing electrical power plant</t>
  </si>
  <si>
    <t>electricity, oil</t>
  </si>
  <si>
    <t>Incineration PET</t>
  </si>
  <si>
    <t>PET, co-firing electrical power plant</t>
  </si>
  <si>
    <t>electricity, hydro</t>
  </si>
  <si>
    <t>Incineration PLA</t>
  </si>
  <si>
    <t>PLA, co-firing electrical power plant</t>
  </si>
  <si>
    <t>electricity, offshore windmill</t>
  </si>
  <si>
    <t>Incineration PE</t>
  </si>
  <si>
    <t>PE, co-firing electrical power plant</t>
  </si>
  <si>
    <t>electricity, nuclear</t>
  </si>
  <si>
    <t>Incineration bio-PE</t>
  </si>
  <si>
    <t>bio-PE, co-firing electrical power plant</t>
  </si>
  <si>
    <t>electricity, PV panel</t>
  </si>
  <si>
    <t>OBS: bio plastics have different CC impacts than their conventional analogs because biogenic CO2 is not accounted for at all through the LCA and thus it is not considered an emission for incineration of bio-plastics</t>
  </si>
  <si>
    <t>Incineration bio-PET</t>
  </si>
  <si>
    <t>bio-PET, co-firing electrical power plant</t>
  </si>
  <si>
    <t>Incineration natural rubber</t>
  </si>
  <si>
    <t>natural rubber, co-firing electrical power plant</t>
  </si>
  <si>
    <t>Incineration silicone rubber</t>
  </si>
  <si>
    <t>silicone rubber, co-firing electrical power plant</t>
  </si>
  <si>
    <t>Incineration various</t>
  </si>
  <si>
    <t>various, co-firing electrical power plant</t>
  </si>
  <si>
    <t>paper, cardboard, leather, cotton (12% MC)</t>
  </si>
  <si>
    <t>Incineration DMC</t>
  </si>
  <si>
    <t>DMC, co-firing electrical power plant</t>
  </si>
  <si>
    <t>Domestic Material Consumption</t>
  </si>
  <si>
    <t>Recycling bio-PE</t>
  </si>
  <si>
    <t>bio-PE, recycling credit</t>
  </si>
  <si>
    <t>recycling</t>
  </si>
  <si>
    <t>system expansion to substitute virgin material</t>
  </si>
  <si>
    <t>plastic recylcing is calculated as: -Impact from virgin material + Impact of recycling</t>
  </si>
  <si>
    <t>Recycling bio-PET</t>
  </si>
  <si>
    <t>bio-PET, recycling credit</t>
  </si>
  <si>
    <t>Recycling PE</t>
  </si>
  <si>
    <t>PE, recycling credit</t>
  </si>
  <si>
    <t>Recycling PET</t>
  </si>
  <si>
    <t>PET, recycling credit</t>
  </si>
  <si>
    <t>Recycling PLA</t>
  </si>
  <si>
    <t>PLA, recycling credit</t>
  </si>
  <si>
    <t>Recycling glass</t>
  </si>
  <si>
    <t>Recycling paper</t>
  </si>
  <si>
    <t>Inert waste disposal</t>
  </si>
  <si>
    <t>inert waste disposal</t>
  </si>
  <si>
    <t>landfilling</t>
  </si>
  <si>
    <t>at landfill</t>
  </si>
  <si>
    <t>5% water content</t>
  </si>
  <si>
    <t>Municipal solid waste disposal</t>
  </si>
  <si>
    <t>municipal solid waste disposal</t>
  </si>
  <si>
    <t>22,9% water content</t>
  </si>
  <si>
    <t>Anaerobic digestion biowaste</t>
  </si>
  <si>
    <t>biowaste, anaerobic digestion</t>
  </si>
  <si>
    <t>digestion</t>
  </si>
  <si>
    <t>outcome of digestion is biogas</t>
  </si>
  <si>
    <t>kg CO2 eq pr MJ</t>
  </si>
  <si>
    <t>LU m2 agricultural per MJ</t>
  </si>
  <si>
    <t>WRD  m3 per MJ</t>
  </si>
  <si>
    <t>investments</t>
  </si>
  <si>
    <t>IO 2016 basic prices SEK</t>
  </si>
  <si>
    <t>Data from Marten</t>
  </si>
  <si>
    <t>Industry x Industry</t>
  </si>
  <si>
    <t>IO table, product x product, domestic, 2016, MSEK</t>
  </si>
  <si>
    <t>C10T12</t>
  </si>
  <si>
    <t>C13T15</t>
  </si>
  <si>
    <t>C20-21</t>
  </si>
  <si>
    <t>C31_32</t>
  </si>
  <si>
    <t>E37T39</t>
  </si>
  <si>
    <t>G45-47</t>
  </si>
  <si>
    <t>H52-53</t>
  </si>
  <si>
    <t>J59_60</t>
  </si>
  <si>
    <t>J62_63</t>
  </si>
  <si>
    <t>M69_70</t>
  </si>
  <si>
    <t>M71-72</t>
  </si>
  <si>
    <t>M74_75</t>
  </si>
  <si>
    <t>N80T82</t>
  </si>
  <si>
    <t>Q87_88</t>
  </si>
  <si>
    <t>R90T92</t>
  </si>
  <si>
    <t>T-U</t>
  </si>
  <si>
    <t>Final consumption expenditure by households</t>
  </si>
  <si>
    <t>Final consumption expenditure by non-profit organisations serving households (NPISH)</t>
  </si>
  <si>
    <t>Final consumption expenditure by government</t>
  </si>
  <si>
    <t>Gross fixed capital formation, industries</t>
  </si>
  <si>
    <t>Gross fixed capital formation, government</t>
  </si>
  <si>
    <t>Changes in inventories</t>
  </si>
  <si>
    <t>Acquisitions less disposals of valuables</t>
  </si>
  <si>
    <t>Exports</t>
  </si>
  <si>
    <t>Data fromMarten (2016)</t>
  </si>
  <si>
    <t>Imports Industry x Industry</t>
  </si>
  <si>
    <t>First table: total imports</t>
  </si>
  <si>
    <t>IO table, product x product, imports, 2016, MSEK</t>
  </si>
  <si>
    <t>Competitive imports</t>
  </si>
  <si>
    <t>Other variables, 2016</t>
  </si>
  <si>
    <t>Depreciaton</t>
  </si>
  <si>
    <t>Data from Marten, 2016</t>
  </si>
  <si>
    <t>Energy use, 2016</t>
  </si>
  <si>
    <t>Electricity, TJ</t>
  </si>
  <si>
    <t>Fossil fuels, TJ</t>
  </si>
  <si>
    <t>District heating, TJ</t>
  </si>
  <si>
    <t>Total energy use</t>
  </si>
  <si>
    <t>B05-B09</t>
  </si>
  <si>
    <t>C10-C12</t>
  </si>
  <si>
    <t>C13-C15</t>
  </si>
  <si>
    <t>C17-C18</t>
  </si>
  <si>
    <t>C20-C21</t>
  </si>
  <si>
    <t>C31-C32</t>
  </si>
  <si>
    <t>E36-E39</t>
  </si>
  <si>
    <t>F41-F43</t>
  </si>
  <si>
    <t>G45-G47</t>
  </si>
  <si>
    <t>H52-H53</t>
  </si>
  <si>
    <t>I55-I56</t>
  </si>
  <si>
    <t>J59-J60</t>
  </si>
  <si>
    <t>J62-J63</t>
  </si>
  <si>
    <t>L68</t>
  </si>
  <si>
    <t>M69-M70</t>
  </si>
  <si>
    <t>M71-M72</t>
  </si>
  <si>
    <t>M73-M75</t>
  </si>
  <si>
    <t>N78-N82</t>
  </si>
  <si>
    <t>Q87-Q88</t>
  </si>
  <si>
    <t>R90-R93</t>
  </si>
  <si>
    <t>S94-U99</t>
  </si>
  <si>
    <t>Public</t>
  </si>
  <si>
    <t>Total energy costs</t>
  </si>
  <si>
    <t>Due to lack of data average prices are taken for some sectors</t>
  </si>
  <si>
    <t>* The cost in purchaser's prices of product D35.1 (electricity)</t>
  </si>
  <si>
    <t>No data are available for O84</t>
  </si>
  <si>
    <t>** The cost in purchaser's prices of product C19 (refinery products)</t>
  </si>
  <si>
    <t>*** The cost in purchaser's prices of product D35.3 (district heating)</t>
  </si>
  <si>
    <t>Energy cost, 2016</t>
  </si>
  <si>
    <t>Electricity, MSEK*</t>
  </si>
  <si>
    <t>Fuels, MSEK**</t>
  </si>
  <si>
    <t>District heating, MSEK***</t>
  </si>
  <si>
    <t>MSEK</t>
  </si>
  <si>
    <t>Energy use TJ</t>
  </si>
  <si>
    <t>Producer Price
MSEK/TJ</t>
  </si>
  <si>
    <t>Producer Price
SEK/GJ</t>
  </si>
  <si>
    <t>E36T37</t>
  </si>
  <si>
    <t>E38T39</t>
  </si>
  <si>
    <t>T and U included in energy costs?</t>
  </si>
  <si>
    <t>TU</t>
  </si>
  <si>
    <t>MJ/kg</t>
  </si>
  <si>
    <t>depreciation</t>
  </si>
  <si>
    <t>Reference</t>
  </si>
  <si>
    <t>?</t>
  </si>
  <si>
    <t>SNI code or NACE code</t>
  </si>
  <si>
    <t>Production value</t>
  </si>
  <si>
    <t>01</t>
  </si>
  <si>
    <t>02</t>
  </si>
  <si>
    <t>05</t>
  </si>
  <si>
    <t>14</t>
  </si>
  <si>
    <t>15.1</t>
  </si>
  <si>
    <t>15.2</t>
  </si>
  <si>
    <t>15.3</t>
  </si>
  <si>
    <t>15.4</t>
  </si>
  <si>
    <t>15.5</t>
  </si>
  <si>
    <t>15.7</t>
  </si>
  <si>
    <t>15.9</t>
  </si>
  <si>
    <t>20</t>
  </si>
  <si>
    <t>21.2</t>
  </si>
  <si>
    <t>22.1</t>
  </si>
  <si>
    <t>Non-competitive imports</t>
  </si>
  <si>
    <t>23</t>
  </si>
  <si>
    <t>24.3</t>
  </si>
  <si>
    <t>24.4</t>
  </si>
  <si>
    <t>24.5</t>
  </si>
  <si>
    <t>27</t>
  </si>
  <si>
    <t>28</t>
  </si>
  <si>
    <t>uranium</t>
  </si>
  <si>
    <t>40</t>
  </si>
  <si>
    <t>41</t>
  </si>
  <si>
    <t>502</t>
  </si>
  <si>
    <t>61</t>
  </si>
  <si>
    <t>63</t>
  </si>
  <si>
    <t>64</t>
  </si>
  <si>
    <t>853</t>
  </si>
  <si>
    <t>10-13</t>
  </si>
  <si>
    <t>90</t>
  </si>
  <si>
    <t>15.6,15.8</t>
  </si>
  <si>
    <t>16</t>
  </si>
  <si>
    <t>18-19</t>
  </si>
  <si>
    <t>22.2-22.3</t>
  </si>
  <si>
    <t>24.1-24.2</t>
  </si>
  <si>
    <t>24.6-24.7</t>
  </si>
  <si>
    <t>291-296</t>
  </si>
  <si>
    <t>31-33</t>
  </si>
  <si>
    <t>34,352-353</t>
  </si>
  <si>
    <t>354-355</t>
  </si>
  <si>
    <t>362-366,37,39</t>
  </si>
  <si>
    <t>50-52 övr</t>
  </si>
  <si>
    <t>72-73</t>
  </si>
  <si>
    <t>851-2</t>
  </si>
  <si>
    <t>Nr</t>
  </si>
  <si>
    <t>Text in Swedish</t>
  </si>
  <si>
    <t>Text in English</t>
  </si>
  <si>
    <t>Jordbruk</t>
  </si>
  <si>
    <t>agriculture</t>
  </si>
  <si>
    <t>Skogsbruk</t>
  </si>
  <si>
    <t>forestry</t>
  </si>
  <si>
    <t>Fiske</t>
  </si>
  <si>
    <t>fishery</t>
  </si>
  <si>
    <t>Malm</t>
  </si>
  <si>
    <t>Mining</t>
  </si>
  <si>
    <t>metal ore mining</t>
  </si>
  <si>
    <t>Mineral</t>
  </si>
  <si>
    <t>Minerals</t>
  </si>
  <si>
    <t>other mining and quarrying</t>
  </si>
  <si>
    <t>Slakteri/Kött</t>
  </si>
  <si>
    <t>slaughtering and meat-processing industry</t>
  </si>
  <si>
    <t>Fiskberedning</t>
  </si>
  <si>
    <t>processing of fish</t>
  </si>
  <si>
    <t>Frukt, bär, grönsaker</t>
  </si>
  <si>
    <t>fruit and vegetables</t>
  </si>
  <si>
    <t>processing of fruit and vegetables</t>
  </si>
  <si>
    <t>Fetter och oljor</t>
  </si>
  <si>
    <t>Fats and oils</t>
  </si>
  <si>
    <t>manufacture of fats and oils</t>
  </si>
  <si>
    <t>Mejeri, glass</t>
  </si>
  <si>
    <t>manufacture of dairy products</t>
  </si>
  <si>
    <t>Kvarn, bröd, pasta, socker, kaffe</t>
  </si>
  <si>
    <t>Milling, bread, pasta, sugar and coffee</t>
  </si>
  <si>
    <t>manufacture of other food products</t>
  </si>
  <si>
    <t>Beredda djurfoder</t>
  </si>
  <si>
    <t>manufacture of animal feed</t>
  </si>
  <si>
    <t>Dryckesvaror</t>
  </si>
  <si>
    <t>beverage industry</t>
  </si>
  <si>
    <t>Tobak</t>
  </si>
  <si>
    <t>tobacco-processing industry</t>
  </si>
  <si>
    <t>Garn, textilier</t>
  </si>
  <si>
    <t>textiles industry, yarns</t>
  </si>
  <si>
    <t>textiles industry</t>
  </si>
  <si>
    <t>Kläder,Läder</t>
  </si>
  <si>
    <t>Clothing and leather</t>
  </si>
  <si>
    <t>clothing and leather industry</t>
  </si>
  <si>
    <t>Sågverk, trävaror</t>
  </si>
  <si>
    <t>manufacture of wood and wood products</t>
  </si>
  <si>
    <t>Massa,papper</t>
  </si>
  <si>
    <t>paper and cardboard industry</t>
  </si>
  <si>
    <t>Pappersvaror</t>
  </si>
  <si>
    <t xml:space="preserve">paper ware </t>
  </si>
  <si>
    <t>paper ware industry</t>
  </si>
  <si>
    <t>Förlag</t>
  </si>
  <si>
    <t>printing, publishing and related industry</t>
  </si>
  <si>
    <t>Grafisk industri</t>
  </si>
  <si>
    <t>graphical industry</t>
  </si>
  <si>
    <t>Petroleum</t>
  </si>
  <si>
    <t>petroleum industry</t>
  </si>
  <si>
    <t>Baskemikalier</t>
  </si>
  <si>
    <t xml:space="preserve">manufacture of other basic chemicals </t>
  </si>
  <si>
    <t>Färgindustri</t>
  </si>
  <si>
    <t>manufacture of colour</t>
  </si>
  <si>
    <t>manufacture of paints</t>
  </si>
  <si>
    <t>Läkemedel</t>
  </si>
  <si>
    <t>manufacture of medicine</t>
  </si>
  <si>
    <t>manufacture of pharmaceutical products</t>
  </si>
  <si>
    <t>Rengöringsmedel</t>
  </si>
  <si>
    <t>manufacture of detergents</t>
  </si>
  <si>
    <t>Övrig kemisk</t>
  </si>
  <si>
    <t>other chemical industry</t>
  </si>
  <si>
    <t>Gummi, Plast</t>
  </si>
  <si>
    <t>rubber and plastic-processing industry</t>
  </si>
  <si>
    <t>rubber and synthetic material-processing industry</t>
  </si>
  <si>
    <t>Glas,tegel,cement</t>
  </si>
  <si>
    <t>Glass, bricks and cement</t>
  </si>
  <si>
    <t>manufacture of glass, bricks and cement</t>
  </si>
  <si>
    <t>Järn,Stål</t>
  </si>
  <si>
    <t>manufacture of iron and steel</t>
  </si>
  <si>
    <t>Metallvaruindustri</t>
  </si>
  <si>
    <t>metal industry</t>
  </si>
  <si>
    <t>Maskinvaror</t>
  </si>
  <si>
    <t>manufacture of other machinery and equipment</t>
  </si>
  <si>
    <t>Hushållsmaskiner</t>
  </si>
  <si>
    <t>manufacture of domestic appliances</t>
  </si>
  <si>
    <t>Datorer</t>
  </si>
  <si>
    <t>Computers</t>
  </si>
  <si>
    <t>manufacture of computers</t>
  </si>
  <si>
    <t>Elektriska, elektroniska varor</t>
  </si>
  <si>
    <t>manufacture of electrical and electronical machinery n.e.c.</t>
  </si>
  <si>
    <t>Motorfordon, tåg, flyg</t>
  </si>
  <si>
    <t>manufacture of motor vehicles, trains, trams and aircraft</t>
  </si>
  <si>
    <t>Varv</t>
  </si>
  <si>
    <t>manufacture of ships and boats</t>
  </si>
  <si>
    <t>Övr transpmedel</t>
  </si>
  <si>
    <t>manufacture of other transport equipment</t>
  </si>
  <si>
    <t>Möbler</t>
  </si>
  <si>
    <t>manufacture of furniture</t>
  </si>
  <si>
    <t>Smycken, övr tillverkning,samhall</t>
  </si>
  <si>
    <t>other manufacturing</t>
  </si>
  <si>
    <t>El, gas</t>
  </si>
  <si>
    <t>electricity and gas supply</t>
  </si>
  <si>
    <t>Vatten</t>
  </si>
  <si>
    <t>water supply</t>
  </si>
  <si>
    <t>Bygg</t>
  </si>
  <si>
    <t>construction</t>
  </si>
  <si>
    <t>Bilservice</t>
  </si>
  <si>
    <t>trade/repair of motor vehicles</t>
  </si>
  <si>
    <t>Parti-,detaljhandel</t>
  </si>
  <si>
    <t xml:space="preserve">wholesale and retail trade </t>
  </si>
  <si>
    <t>Hotell, restaurant</t>
  </si>
  <si>
    <t>hotels and restaurants</t>
  </si>
  <si>
    <t>Landtransport</t>
  </si>
  <si>
    <t>land transport</t>
  </si>
  <si>
    <t>Rederier</t>
  </si>
  <si>
    <t>water transport</t>
  </si>
  <si>
    <t>Flygbolag</t>
  </si>
  <si>
    <t>air transport</t>
  </si>
  <si>
    <t>Övr och stöd transport</t>
  </si>
  <si>
    <t>supporting transport activities</t>
  </si>
  <si>
    <t>Post, Tele</t>
  </si>
  <si>
    <t>Post, telephone</t>
  </si>
  <si>
    <t>post and telecommunication</t>
  </si>
  <si>
    <t>Banker</t>
  </si>
  <si>
    <t>banking</t>
  </si>
  <si>
    <t>Försäkring</t>
  </si>
  <si>
    <t xml:space="preserve">insurance </t>
  </si>
  <si>
    <t>Övr finansiell</t>
  </si>
  <si>
    <t>Other financial activities</t>
  </si>
  <si>
    <t>other financial activities</t>
  </si>
  <si>
    <t>Fastigheter</t>
  </si>
  <si>
    <t>real estate activities</t>
  </si>
  <si>
    <t>Uthyrning</t>
  </si>
  <si>
    <t>renting of movables</t>
  </si>
  <si>
    <t>Datakonsulter, FoU</t>
  </si>
  <si>
    <t>Data consultans, research</t>
  </si>
  <si>
    <t>data consultants, research</t>
  </si>
  <si>
    <t>Övr företagstjänster, Off admin</t>
  </si>
  <si>
    <t>business activities (other)</t>
  </si>
  <si>
    <t>Utbildning</t>
  </si>
  <si>
    <t>Education</t>
  </si>
  <si>
    <t>education</t>
  </si>
  <si>
    <t>Hälso-,Sjukvård, Veterinär</t>
  </si>
  <si>
    <t>human health and veterinary activities</t>
  </si>
  <si>
    <t>Omsorg</t>
  </si>
  <si>
    <t>social work activities</t>
  </si>
  <si>
    <t>Sopor,Avfall</t>
  </si>
  <si>
    <t>sewage and refuse disposal services</t>
  </si>
  <si>
    <t>Rekreation, kultur</t>
  </si>
  <si>
    <t>recreational, cultural and sporting activities</t>
  </si>
  <si>
    <t>Annan service</t>
  </si>
  <si>
    <t>Other service</t>
  </si>
  <si>
    <t>other service activities</t>
  </si>
  <si>
    <t>65+66</t>
  </si>
  <si>
    <t>75</t>
  </si>
  <si>
    <t>Förvärvsarb i hush, diff+Offentlig prod och ideella org</t>
  </si>
  <si>
    <t>Work in households, residual+Public sector and NGOs</t>
  </si>
  <si>
    <t>public sectors and ngo's</t>
  </si>
  <si>
    <t>Offentlig prod och ideella org</t>
  </si>
  <si>
    <t>Public sector and NGOs</t>
  </si>
  <si>
    <t>75+91?</t>
  </si>
  <si>
    <t>District heating</t>
  </si>
  <si>
    <t xml:space="preserve">kg CO2 eq (RECIPE) </t>
  </si>
  <si>
    <t xml:space="preserve">data changed due to high values, </t>
  </si>
  <si>
    <t>energy intensity</t>
  </si>
  <si>
    <t>energy intensity MJ/SEK</t>
  </si>
  <si>
    <t>Prod value aggregated</t>
  </si>
  <si>
    <t>Due to lack of data average intensities are taken for some sectors</t>
  </si>
  <si>
    <t>Goat meat, bone-in FR (animal alive at farm)</t>
  </si>
  <si>
    <t>Gross fixed capital formation, MSEK</t>
  </si>
  <si>
    <t>Margins, MSEK</t>
  </si>
  <si>
    <t>Land, m2</t>
  </si>
  <si>
    <t>Water, litres</t>
  </si>
  <si>
    <t>Electricity, MSEK</t>
  </si>
  <si>
    <t>Fuels, MSEK</t>
  </si>
  <si>
    <t>District heating, MSEK</t>
  </si>
  <si>
    <t/>
  </si>
  <si>
    <t>EAP Swedish IO data 2016 - 2019-03-15</t>
  </si>
  <si>
    <t>Specification</t>
  </si>
  <si>
    <t>SEK per kWh</t>
  </si>
  <si>
    <t>SEK per MJ, consumer price</t>
  </si>
  <si>
    <t>MJ per SEK</t>
  </si>
  <si>
    <t>Source for price</t>
  </si>
  <si>
    <t>kg CO2 per SEK</t>
  </si>
  <si>
    <t>LU m2 agricultural per SEK</t>
  </si>
  <si>
    <t>WRD  m3 per SEK</t>
  </si>
  <si>
    <t xml:space="preserve"> Swedish average, 2016</t>
  </si>
  <si>
    <t>SCB, Priser på el för hushållskunder 2007-. DC kund 2016. All taxes included.</t>
  </si>
  <si>
    <t>SCB. Priser på naturgas för hushållskunder 2007–https://www.scb.se/hitta-statistik/statistik-efter-amne/energi/prisutvecklingen-inom-energiomradet/energipriser-pa-naturgas-och-el/pong/tabell-och-diagram/genomsnittspriser-per-halvar-. D2 all taxes incudedkunder  2007/priser-pa-naturgas-for-hushallskunder-2007/https://www.scb.se/hitta-statistik/statistik-efter-amne/energi/prisutvecklingen-inom-energiomradet/energipriser-pa-naturgas-och-el/pong/tabell-och-diagram/genomsnittspriser-per-halvar-2007/priser-pa-naturgas-for-hushallskunder-2007/</t>
  </si>
  <si>
    <t xml:space="preserve"> Swedish average last quarter , 2016</t>
  </si>
  <si>
    <t>SCB. 2017. Statistiska meddelanden EN 24 SM 1701. last quarter 2016.</t>
  </si>
  <si>
    <t>Oil for heating</t>
  </si>
  <si>
    <t xml:space="preserve">SCB. 2017. Statistiska meddelanden EN 24 SM 1701. p. 28. </t>
  </si>
  <si>
    <t>Diesel</t>
  </si>
  <si>
    <t>The Swedish Energy Agency, Statistics Sweden and SPBI. 2018. Energiindikatorer i siffror 2018.</t>
  </si>
  <si>
    <t>Petrol</t>
  </si>
  <si>
    <t>Ethanol</t>
  </si>
  <si>
    <t>Conversions</t>
  </si>
  <si>
    <t>Fuel oil</t>
  </si>
  <si>
    <t>SEK/m3</t>
  </si>
  <si>
    <t>MWH/m3</t>
  </si>
  <si>
    <t>kWh/m3</t>
  </si>
  <si>
    <t>MJ/m3</t>
  </si>
  <si>
    <t>SEK/MJ</t>
  </si>
  <si>
    <t>SEK/kWh</t>
  </si>
  <si>
    <t>kg/m3</t>
  </si>
  <si>
    <t>SEK/litre</t>
  </si>
  <si>
    <t>MJ/litre</t>
  </si>
  <si>
    <t>kWh/litre</t>
  </si>
  <si>
    <t>Emission factors</t>
  </si>
  <si>
    <t>palm oil methyl ester</t>
  </si>
  <si>
    <t>biofuel</t>
  </si>
  <si>
    <t>at warehouse</t>
  </si>
  <si>
    <t>MY</t>
  </si>
  <si>
    <t>all biofuels in this document exclude combustion unless specified otherwise</t>
  </si>
  <si>
    <t>rape methyl ester</t>
  </si>
  <si>
    <t>soyabean ester</t>
  </si>
  <si>
    <t>ethanol from wood</t>
  </si>
  <si>
    <t>petrol (85% ethanol from swedish wood)</t>
  </si>
  <si>
    <t>crude coal </t>
  </si>
  <si>
    <t>fossil</t>
  </si>
  <si>
    <t>all fossil fuels in this document exclude combustion unless specified otherwise</t>
  </si>
  <si>
    <t>lignite briquettes</t>
  </si>
  <si>
    <t>compressed natural gas</t>
  </si>
  <si>
    <t>crude oil</t>
  </si>
  <si>
    <t>diesel low-sulphur</t>
  </si>
  <si>
    <t>heavy fuel oil</t>
  </si>
  <si>
    <t>2690 kgCO2/m3</t>
  </si>
  <si>
    <t>kerosene</t>
  </si>
  <si>
    <t>propane/butane, liquid</t>
  </si>
  <si>
    <t>petrol  </t>
  </si>
  <si>
    <t xml:space="preserve">petrol </t>
  </si>
  <si>
    <t>others</t>
  </si>
  <si>
    <t>at nuclear fuel fabrication plant</t>
  </si>
  <si>
    <t>enriched 3,8% </t>
  </si>
  <si>
    <t>electricity mix</t>
  </si>
  <si>
    <t>this mix is for Industrial Western Europe</t>
  </si>
  <si>
    <t>natural gas, central or small-scale</t>
  </si>
  <si>
    <t>heating</t>
  </si>
  <si>
    <t>at heating system</t>
  </si>
  <si>
    <t>anthracite</t>
  </si>
  <si>
    <t>at stove</t>
  </si>
  <si>
    <t>wood chips and saw dust</t>
  </si>
  <si>
    <t>1 kg of wood provides 17,3 MJ of heat (12% WC)</t>
  </si>
  <si>
    <t>energy gas, domestic</t>
  </si>
  <si>
    <t>at home</t>
  </si>
  <si>
    <t>at combustion</t>
  </si>
  <si>
    <t>at combustion+ at warehouse</t>
  </si>
  <si>
    <t>Idemat2018 Petrol including combustion</t>
  </si>
  <si>
    <t>Idemat2018 Diesel low-sulphur including combustion</t>
  </si>
  <si>
    <t>1kg</t>
  </si>
  <si>
    <t>1MJ</t>
  </si>
  <si>
    <t>Materials and Processes</t>
  </si>
  <si>
    <t>Exclude long-term emissions:</t>
  </si>
  <si>
    <t>Yes</t>
  </si>
  <si>
    <t>Impact category</t>
  </si>
  <si>
    <t>Global warming</t>
  </si>
  <si>
    <t>Land use</t>
  </si>
  <si>
    <t>Water consumption</t>
  </si>
  <si>
    <t>Unit</t>
  </si>
  <si>
    <t>kg CO2 eq</t>
  </si>
  <si>
    <t>m2a crop eq</t>
  </si>
  <si>
    <t>m3</t>
  </si>
  <si>
    <t>Idemat2018 biodiesel (rape methyl ester)</t>
  </si>
  <si>
    <t>Idemat2018 biodiesel (palm oil methyl ester)</t>
  </si>
  <si>
    <t>Idemat2018 biodiesel (soyabean ester, US)</t>
  </si>
  <si>
    <t>Idemat2018 ethanol (from swedish wood)</t>
  </si>
  <si>
    <t>Idemat2018 petrol (85% ethanol from swedish wood)</t>
  </si>
  <si>
    <t>Idemat2018 Crude coal general (mix NL) (excluding combustion)</t>
  </si>
  <si>
    <t>Idemat2018 Lignite briquettes (excluding combustion)</t>
  </si>
  <si>
    <t>Idemat2018 Natural gas general EU for heat (excl mat depl. excl. combustion)</t>
  </si>
  <si>
    <t>Idemat2018 Natural gas general EU for heat (excl mat depl. incl. combustion)</t>
  </si>
  <si>
    <t>Idemat2018 Diesel low-sulphur (excluding combustion)</t>
  </si>
  <si>
    <t>Idemat2018 Heavy fuel oil (excluding combustion)</t>
  </si>
  <si>
    <t>Idemat2018 Kerosene (excluding combustion)</t>
  </si>
  <si>
    <t>Idemat2018 Kerosene including combustion</t>
  </si>
  <si>
    <t>Idemat2018 Liquid propane/butane</t>
  </si>
  <si>
    <t>Idemat2018 Petrol (excluding combustion)</t>
  </si>
  <si>
    <t>Idemat2018 Crude oil General (excl. combustion)</t>
  </si>
  <si>
    <t>Idemat2018 Crude oil N-sea(GB) (excl. combustion)</t>
  </si>
  <si>
    <t>Data from Annika.</t>
  </si>
  <si>
    <t>Calculations in 'EAP direct emissions 190320.xls'</t>
  </si>
  <si>
    <t>Electricity (MJ)</t>
  </si>
  <si>
    <t>Gas (MJ)</t>
  </si>
  <si>
    <t>Diesel (MJ)</t>
  </si>
  <si>
    <t>Petrol (MJ)</t>
  </si>
  <si>
    <t>Aluminium market share average EU</t>
  </si>
  <si>
    <t>Apple, organic FR</t>
  </si>
  <si>
    <t>Barley grain SE</t>
  </si>
  <si>
    <t>Barley grain NL</t>
  </si>
  <si>
    <t>Cast iron primary RER</t>
  </si>
  <si>
    <t>Chromium steel 18/8 primary RER</t>
  </si>
  <si>
    <t>Cobalt primary EU</t>
  </si>
  <si>
    <t>Copper market share average EU</t>
  </si>
  <si>
    <t>Gold market share average EU</t>
  </si>
  <si>
    <t>Gold primary RER</t>
  </si>
  <si>
    <t>Lead market share average EU</t>
  </si>
  <si>
    <t>Nickel market share average</t>
  </si>
  <si>
    <t>Oat grain SE</t>
  </si>
  <si>
    <t>Oat grain NL</t>
  </si>
  <si>
    <t>Rye grain SE</t>
  </si>
  <si>
    <t>Rye grain DE</t>
  </si>
  <si>
    <t>Rye grain DK</t>
  </si>
  <si>
    <t>Silver market share average EU</t>
  </si>
  <si>
    <t>Silver, primary EU</t>
  </si>
  <si>
    <t>Steel, primary RER</t>
  </si>
  <si>
    <t>Tin, primary EU</t>
  </si>
  <si>
    <t>Titanium market share average</t>
  </si>
  <si>
    <t>Wheat grain SE</t>
  </si>
  <si>
    <t>Wheat grain NL</t>
  </si>
  <si>
    <t>Wheat grain DK</t>
  </si>
  <si>
    <t>Water (l)</t>
  </si>
  <si>
    <t>Values from column D</t>
  </si>
  <si>
    <t>Transpose Depreciation</t>
  </si>
  <si>
    <t>Data exported to TotCO2eq.swe, TotWater.swe, TotLanduse.swe</t>
  </si>
  <si>
    <t>This is necessary to determine the CO2 eq, Landuse and water use per SEK</t>
  </si>
  <si>
    <t>BPrWe</t>
  </si>
  <si>
    <t>BName</t>
  </si>
  <si>
    <t>Comment</t>
  </si>
  <si>
    <t>BIOsec</t>
  </si>
  <si>
    <t>BWaWe</t>
  </si>
  <si>
    <t>BLUWe</t>
  </si>
  <si>
    <t>PrIOSec</t>
  </si>
  <si>
    <t>TName</t>
  </si>
  <si>
    <t>TGwpDis</t>
  </si>
  <si>
    <t>TLuDis</t>
  </si>
  <si>
    <t>TWatDis</t>
  </si>
  <si>
    <t>DName</t>
  </si>
  <si>
    <t>Decription</t>
  </si>
  <si>
    <t>PName</t>
  </si>
  <si>
    <t>PPrWe</t>
  </si>
  <si>
    <t>PGwpWe</t>
  </si>
  <si>
    <t>PLuWe</t>
  </si>
  <si>
    <t>PWatWe</t>
  </si>
  <si>
    <t>PIOSec</t>
  </si>
  <si>
    <t>WName</t>
  </si>
  <si>
    <t>SName</t>
  </si>
  <si>
    <t>SPpNt</t>
  </si>
  <si>
    <t>SWatI</t>
  </si>
  <si>
    <t>DPrUn</t>
  </si>
  <si>
    <t>DLuUn</t>
  </si>
  <si>
    <t>DWatUn</t>
  </si>
  <si>
    <t>WGwpWe</t>
  </si>
  <si>
    <t>WLuWe</t>
  </si>
  <si>
    <t>WWatWe</t>
  </si>
  <si>
    <t>MName</t>
  </si>
  <si>
    <t>MCode</t>
  </si>
  <si>
    <t>MEnPr</t>
  </si>
  <si>
    <t>MDEnI</t>
  </si>
  <si>
    <t>MDGwpI</t>
  </si>
  <si>
    <t>MDLuI</t>
  </si>
  <si>
    <t>MDWatI</t>
  </si>
  <si>
    <t>MNav</t>
  </si>
  <si>
    <t>MDep</t>
  </si>
  <si>
    <t>MDepGwp</t>
  </si>
  <si>
    <t>MDepLu</t>
  </si>
  <si>
    <t>MDepWat</t>
  </si>
  <si>
    <t>MIO</t>
  </si>
  <si>
    <t>SGwpI</t>
  </si>
  <si>
    <t>SLuI</t>
  </si>
  <si>
    <t>DGwpUn</t>
  </si>
  <si>
    <t>Code</t>
  </si>
  <si>
    <t>Description</t>
  </si>
  <si>
    <t>Margins, 2016</t>
  </si>
  <si>
    <t>Income, MSEK</t>
  </si>
  <si>
    <t>Costs, MSEK</t>
  </si>
  <si>
    <t>Margins, %</t>
  </si>
  <si>
    <t>45.110</t>
  </si>
  <si>
    <t>sales establishments for cars and light motor vehicles</t>
  </si>
  <si>
    <t>45.191</t>
  </si>
  <si>
    <t>sales establishments for lorries, buses and specialised motor vehicles</t>
  </si>
  <si>
    <t>45.192</t>
  </si>
  <si>
    <t>sales establishments for caravans, motor homes, trailers and semi-trailers</t>
  </si>
  <si>
    <t>45.201</t>
  </si>
  <si>
    <t>non-specialised maintenance and repair garages for motor vehicles</t>
  </si>
  <si>
    <t>45.202</t>
  </si>
  <si>
    <t>garages for bodywork repair and painting of motor vehicles</t>
  </si>
  <si>
    <t>45.203</t>
  </si>
  <si>
    <t>garages for the installation and repair of electrical and electronic motor vehicle equipment</t>
  </si>
  <si>
    <t>45.204</t>
  </si>
  <si>
    <t>tyre service garages</t>
  </si>
  <si>
    <t>45.310</t>
  </si>
  <si>
    <t>wholesale establishments for motor vehicle parts and accessories</t>
  </si>
  <si>
    <t>45.320</t>
  </si>
  <si>
    <t>retail sale establishments for motor vehicle parts and accessories</t>
  </si>
  <si>
    <t>45.400</t>
  </si>
  <si>
    <t>sales and repair establishments for motorcycles and related parts and accessories</t>
  </si>
  <si>
    <t>46.110</t>
  </si>
  <si>
    <t>agents involved in the sale of agricultural raw materials, live animals, textile raw materials and semi-finished goods</t>
  </si>
  <si>
    <t>46.120</t>
  </si>
  <si>
    <t>agents involved in the sale of fuels, ores, metals and industrial chemicals</t>
  </si>
  <si>
    <t>46.130</t>
  </si>
  <si>
    <t>agents involved in the sale of timber and building materials</t>
  </si>
  <si>
    <t>46.141</t>
  </si>
  <si>
    <t>agents involved in the sale of machinery, industrial equipment, ships and aircraft except office machinery and computer equipment</t>
  </si>
  <si>
    <t>46.142</t>
  </si>
  <si>
    <t>agents involved in the sale of office machinery and computer equipment</t>
  </si>
  <si>
    <t>46.150</t>
  </si>
  <si>
    <t>agents involved in the sale of furniture, household goods, hardware and ironmongery</t>
  </si>
  <si>
    <t>46.160</t>
  </si>
  <si>
    <t>agents involved in the sale of textiles, clothing, fur, footwear and leather goods</t>
  </si>
  <si>
    <t>46.170</t>
  </si>
  <si>
    <t>agents involved in the sale of food, beverages and tobacco</t>
  </si>
  <si>
    <t>46.180</t>
  </si>
  <si>
    <t>agents specialised in the sale of other particular products</t>
  </si>
  <si>
    <t>46.190</t>
  </si>
  <si>
    <t>agents involved in the sale of a variety of goods</t>
  </si>
  <si>
    <t>46.210</t>
  </si>
  <si>
    <t>wholesale of grain, unmanufactured tobacco, seeds and animal feeds</t>
  </si>
  <si>
    <t>46.220</t>
  </si>
  <si>
    <t>wholesale of flowers and plants</t>
  </si>
  <si>
    <t>46.230+46.240</t>
  </si>
  <si>
    <t>wholesale of live animals, hides, skins and leather</t>
  </si>
  <si>
    <t>..</t>
  </si>
  <si>
    <t>46.230</t>
  </si>
  <si>
    <t>wholesale of live animals</t>
  </si>
  <si>
    <t>46.240</t>
  </si>
  <si>
    <t>wholesale of hides, skins and leather</t>
  </si>
  <si>
    <t>46.310</t>
  </si>
  <si>
    <t>wholesale of fruit and vegetables</t>
  </si>
  <si>
    <t>46.320</t>
  </si>
  <si>
    <t>wholesale of meat and meat products</t>
  </si>
  <si>
    <t>46.330</t>
  </si>
  <si>
    <t>wholesale of dairy products, eggs and edible oils and fats</t>
  </si>
  <si>
    <t>46.340</t>
  </si>
  <si>
    <t>wholesale of beverages</t>
  </si>
  <si>
    <t>46.350</t>
  </si>
  <si>
    <t>wholesale of tobacco products</t>
  </si>
  <si>
    <t>46.360</t>
  </si>
  <si>
    <t>wholesale of sugar and chocolate and sugar confectionery</t>
  </si>
  <si>
    <t>46.370</t>
  </si>
  <si>
    <t>wholesale of coffee, tea, cocoa and spices</t>
  </si>
  <si>
    <t>46.380</t>
  </si>
  <si>
    <t>wholesale of other food, including fish, crustaceans and molluscs</t>
  </si>
  <si>
    <t>46.390</t>
  </si>
  <si>
    <t>non-specialised wholesale of food, beverages and tobacco</t>
  </si>
  <si>
    <t>46.410</t>
  </si>
  <si>
    <t>wholesale of textiles</t>
  </si>
  <si>
    <t>46.420</t>
  </si>
  <si>
    <t>wholesale of clothing and footwear</t>
  </si>
  <si>
    <t>46.431</t>
  </si>
  <si>
    <t>wholesale of electrical household appliances</t>
  </si>
  <si>
    <t>46.432</t>
  </si>
  <si>
    <t>wholesale of radio, television and video equipment</t>
  </si>
  <si>
    <t>46.433</t>
  </si>
  <si>
    <t>wholesale of recorded audio and video tapes, cds and dvds</t>
  </si>
  <si>
    <t>46.434</t>
  </si>
  <si>
    <t>wholesale of electrical equipment</t>
  </si>
  <si>
    <t>46.435</t>
  </si>
  <si>
    <t>wholesale of photographic and optical goods</t>
  </si>
  <si>
    <t>46.440</t>
  </si>
  <si>
    <t>wholesale of china and glassware and cleaning materials</t>
  </si>
  <si>
    <t>46.450</t>
  </si>
  <si>
    <t>wholesale of perfume and cosmetics</t>
  </si>
  <si>
    <t>46.460</t>
  </si>
  <si>
    <t>wholesale of pharmaceutical goods</t>
  </si>
  <si>
    <t>46.470</t>
  </si>
  <si>
    <t>wholesale of furniture, carpets and lighting equipment</t>
  </si>
  <si>
    <t>46.480</t>
  </si>
  <si>
    <t>wholesale of watches and jewellery</t>
  </si>
  <si>
    <t>46.491</t>
  </si>
  <si>
    <t>wholesale of sporting equipment</t>
  </si>
  <si>
    <t>46.492</t>
  </si>
  <si>
    <t>wholesale of stationary and other office goods</t>
  </si>
  <si>
    <t>46.499</t>
  </si>
  <si>
    <t>wholesale of other household goods n.e.c.</t>
  </si>
  <si>
    <t>46.510</t>
  </si>
  <si>
    <t>wholesale of computers, computer peripheral equipment and software</t>
  </si>
  <si>
    <t>46.521</t>
  </si>
  <si>
    <t>wholesale of electronic components</t>
  </si>
  <si>
    <t>46.522</t>
  </si>
  <si>
    <t>wholesale of telecommunications equipment and parts</t>
  </si>
  <si>
    <t>46.610</t>
  </si>
  <si>
    <t>wholesale of agricultural machinery, equipment and supplies</t>
  </si>
  <si>
    <t>46.620</t>
  </si>
  <si>
    <t>wholesale of machine tools</t>
  </si>
  <si>
    <t>46.630</t>
  </si>
  <si>
    <t>wholesale of mining, construction and civil engineering machinery</t>
  </si>
  <si>
    <t>46.640+46.650</t>
  </si>
  <si>
    <t>wholesale of machinery for the textile industry, sewing and knitting machines and of office furniture</t>
  </si>
  <si>
    <t>46.640</t>
  </si>
  <si>
    <t>wholesale of machinery for the textile industry and of sewing and knitting machines</t>
  </si>
  <si>
    <t>46.650</t>
  </si>
  <si>
    <t>wholesale of office furniture</t>
  </si>
  <si>
    <t>46.660</t>
  </si>
  <si>
    <t>wholesale of other office machinery and equipment</t>
  </si>
  <si>
    <t>46.691</t>
  </si>
  <si>
    <t>wholesale of measuring and precision instruments</t>
  </si>
  <si>
    <t>46.692</t>
  </si>
  <si>
    <t>wholesale of computerized materials handling equipment</t>
  </si>
  <si>
    <t>46.699</t>
  </si>
  <si>
    <t>wholesale of other machinery and equipment n.e.c.</t>
  </si>
  <si>
    <t>46.710</t>
  </si>
  <si>
    <t>wholesale of solid, liquid and gaseous fuels and related products</t>
  </si>
  <si>
    <t>46.720</t>
  </si>
  <si>
    <t>wholesale of metals and metal ores</t>
  </si>
  <si>
    <t>46.731</t>
  </si>
  <si>
    <t>wholesale of wood and other construction materials</t>
  </si>
  <si>
    <t>46.732</t>
  </si>
  <si>
    <t>wholesale of sanitary equipment</t>
  </si>
  <si>
    <t>46.741</t>
  </si>
  <si>
    <t>wholesale of hardware and ironmongery</t>
  </si>
  <si>
    <t>46.742</t>
  </si>
  <si>
    <t xml:space="preserve">wholesale of plumbing and heating equipment </t>
  </si>
  <si>
    <t>46.750</t>
  </si>
  <si>
    <t>wholesale of chemical products</t>
  </si>
  <si>
    <t>46.761</t>
  </si>
  <si>
    <t>wholesale of industry supplies</t>
  </si>
  <si>
    <t>46.762</t>
  </si>
  <si>
    <t>wholesale of packaging materials</t>
  </si>
  <si>
    <t>46.769</t>
  </si>
  <si>
    <t>wholesale of other intermediate products n.e.c.</t>
  </si>
  <si>
    <t>46.771</t>
  </si>
  <si>
    <t>wholesale in car wrecks</t>
  </si>
  <si>
    <t>46.772</t>
  </si>
  <si>
    <t>wholesale of metal waste and scrap</t>
  </si>
  <si>
    <t>46.773</t>
  </si>
  <si>
    <t>wholesale of non-metal waste and scrap</t>
  </si>
  <si>
    <t>46.900</t>
  </si>
  <si>
    <t>non-specialised wholesale trade</t>
  </si>
  <si>
    <t>47.111+47.112</t>
  </si>
  <si>
    <t>department stores and other non-specialised stores with food, beverages or tobacco predominating</t>
  </si>
  <si>
    <t>47.111</t>
  </si>
  <si>
    <t>department stores and the like with food, beverages or tobacco predominating</t>
  </si>
  <si>
    <t>47.112</t>
  </si>
  <si>
    <t>other non-specialised stores with food, beverages or tobacco predominating</t>
  </si>
  <si>
    <t>47.191</t>
  </si>
  <si>
    <t>other department stores and the like</t>
  </si>
  <si>
    <t>47.191+47.199</t>
  </si>
  <si>
    <t>other department stores and the like, other non-specialised stores n.e.c.</t>
  </si>
  <si>
    <t>47.199</t>
  </si>
  <si>
    <t>other non-specialised stores n.e.c.</t>
  </si>
  <si>
    <t>47.210</t>
  </si>
  <si>
    <t>greengroceries</t>
  </si>
  <si>
    <t>47.220</t>
  </si>
  <si>
    <t>butcher´s shops</t>
  </si>
  <si>
    <t>47.230</t>
  </si>
  <si>
    <t>fishmonger´s shops</t>
  </si>
  <si>
    <t>47.241</t>
  </si>
  <si>
    <t>bread and cake shops</t>
  </si>
  <si>
    <t>47.241-47.299</t>
  </si>
  <si>
    <t>retail sale of bred, confectioinery, beverages, tobacco and other food products in specialised stores</t>
  </si>
  <si>
    <t>47.242</t>
  </si>
  <si>
    <t>sugar confectionary shops</t>
  </si>
  <si>
    <t>47.250</t>
  </si>
  <si>
    <t>liquor stores</t>
  </si>
  <si>
    <t>47.260</t>
  </si>
  <si>
    <t>tobacconist´s shops</t>
  </si>
  <si>
    <t>47.291</t>
  </si>
  <si>
    <t>health food shops</t>
  </si>
  <si>
    <t>47.299</t>
  </si>
  <si>
    <t>other specialised stores for food n.e.c.</t>
  </si>
  <si>
    <t>47.300</t>
  </si>
  <si>
    <t>petrol stations</t>
  </si>
  <si>
    <t>47.410</t>
  </si>
  <si>
    <t>specialised stores for computers, peripheral units and software</t>
  </si>
  <si>
    <t>47.420</t>
  </si>
  <si>
    <t xml:space="preserve">specialised stores for telecommunications equipment </t>
  </si>
  <si>
    <t>47.430</t>
  </si>
  <si>
    <t>radio and television stores</t>
  </si>
  <si>
    <t>47.510</t>
  </si>
  <si>
    <t>textile stores</t>
  </si>
  <si>
    <t>47.521</t>
  </si>
  <si>
    <t>specialised stores for wood and other building materials</t>
  </si>
  <si>
    <t>47.522</t>
  </si>
  <si>
    <t>specialised stores for hardware, plumbing and heating equipment</t>
  </si>
  <si>
    <t>47.523</t>
  </si>
  <si>
    <t>paint shops</t>
  </si>
  <si>
    <t>47.531</t>
  </si>
  <si>
    <t xml:space="preserve">specialised stores for carpets, rugs, wall and floor coverings </t>
  </si>
  <si>
    <t>47.532</t>
  </si>
  <si>
    <t xml:space="preserve">specialised stores for home furnishing textiles </t>
  </si>
  <si>
    <t>47.540</t>
  </si>
  <si>
    <t>specialised stores for electrical household appliances</t>
  </si>
  <si>
    <t>47.591</t>
  </si>
  <si>
    <t>specialised stores for home furniture</t>
  </si>
  <si>
    <t>47.592</t>
  </si>
  <si>
    <t xml:space="preserve">specialised stores for office furniture </t>
  </si>
  <si>
    <t>47.593</t>
  </si>
  <si>
    <t xml:space="preserve">specialised stores for glassware, china and kitchenware </t>
  </si>
  <si>
    <t>47.594</t>
  </si>
  <si>
    <t xml:space="preserve">specialised stores for electrical fittings </t>
  </si>
  <si>
    <t>47.595</t>
  </si>
  <si>
    <t xml:space="preserve">specialised stores for musical instruments and music scores </t>
  </si>
  <si>
    <t>47.610</t>
  </si>
  <si>
    <t>bookshops</t>
  </si>
  <si>
    <t>47.621</t>
  </si>
  <si>
    <t xml:space="preserve">specialised stores for newspapers </t>
  </si>
  <si>
    <t>47.622</t>
  </si>
  <si>
    <t xml:space="preserve">specialised stores for stationery </t>
  </si>
  <si>
    <t>47.630</t>
  </si>
  <si>
    <t>specialised stores for music and video recordings</t>
  </si>
  <si>
    <t>47.641</t>
  </si>
  <si>
    <t>sports shops</t>
  </si>
  <si>
    <t>47.642</t>
  </si>
  <si>
    <t>bicycle shops</t>
  </si>
  <si>
    <t>47.643</t>
  </si>
  <si>
    <t xml:space="preserve">specialised stores for boats and boating accessories </t>
  </si>
  <si>
    <t>47.650</t>
  </si>
  <si>
    <t>toyshops</t>
  </si>
  <si>
    <t>47.711</t>
  </si>
  <si>
    <t>specialised stores for men´s, women´s and children´s clothing, mixed</t>
  </si>
  <si>
    <t>47.712</t>
  </si>
  <si>
    <t>specialised stores for men´s clothing</t>
  </si>
  <si>
    <t>47.713</t>
  </si>
  <si>
    <t>specialised stores for women´s clothing</t>
  </si>
  <si>
    <t>47.714</t>
  </si>
  <si>
    <t>specialised stores for children´s clothing</t>
  </si>
  <si>
    <t>47.715</t>
  </si>
  <si>
    <t>furrier´s shops</t>
  </si>
  <si>
    <t>47.721</t>
  </si>
  <si>
    <t>shoe shops</t>
  </si>
  <si>
    <t>47.722</t>
  </si>
  <si>
    <t>leather goods shops</t>
  </si>
  <si>
    <t>47.730</t>
  </si>
  <si>
    <t>dispensing chemists</t>
  </si>
  <si>
    <t>47.730-47.761</t>
  </si>
  <si>
    <t>dispensing chemists, specialised stores for medical and orthopaedic goods, cosmetic and toilet articles and flowers and florist shops</t>
  </si>
  <si>
    <t>47.740</t>
  </si>
  <si>
    <t>specialised stores for medical and orthopaedic goods</t>
  </si>
  <si>
    <t>47.750</t>
  </si>
  <si>
    <t>shops for cosmetic and toilet articles</t>
  </si>
  <si>
    <t>47.761</t>
  </si>
  <si>
    <t>flower shops and florist´s shops</t>
  </si>
  <si>
    <t>47.762</t>
  </si>
  <si>
    <t>pet shops</t>
  </si>
  <si>
    <t>47.771</t>
  </si>
  <si>
    <t xml:space="preserve">specialised stores for watches and clocks </t>
  </si>
  <si>
    <t>47.772</t>
  </si>
  <si>
    <t xml:space="preserve">specialised stores for jewellery </t>
  </si>
  <si>
    <t>47.781</t>
  </si>
  <si>
    <t>opticians</t>
  </si>
  <si>
    <t>47.782</t>
  </si>
  <si>
    <t xml:space="preserve">specialised stores for photographic equipment </t>
  </si>
  <si>
    <t>47.783</t>
  </si>
  <si>
    <t>art dealers and galleries</t>
  </si>
  <si>
    <t>47.784</t>
  </si>
  <si>
    <t>coins and stamps shops</t>
  </si>
  <si>
    <t>47.789</t>
  </si>
  <si>
    <t>specialised stores for other new goods n.e.c.</t>
  </si>
  <si>
    <t>47.791</t>
  </si>
  <si>
    <t>antiques shops and second-hand book stores</t>
  </si>
  <si>
    <t>47.792</t>
  </si>
  <si>
    <t>stores for other second-hand goods</t>
  </si>
  <si>
    <t>47.793</t>
  </si>
  <si>
    <t>auctioning houses</t>
  </si>
  <si>
    <t>47.810</t>
  </si>
  <si>
    <t>food stalls and market stands</t>
  </si>
  <si>
    <t>47.820</t>
  </si>
  <si>
    <t xml:space="preserve">textiles, clothing, footwear stalls and market stands </t>
  </si>
  <si>
    <t>47.890</t>
  </si>
  <si>
    <t xml:space="preserve">other stalls and market stands </t>
  </si>
  <si>
    <t>47.911</t>
  </si>
  <si>
    <t>non-specialised retail sale via mail order houses or via internet</t>
  </si>
  <si>
    <t>47.912</t>
  </si>
  <si>
    <t>retail sale of clothing via mail order houses or via internet</t>
  </si>
  <si>
    <t>47.913</t>
  </si>
  <si>
    <t>retail sale of books and other media goods via mail order houses or via internet</t>
  </si>
  <si>
    <t>47.914</t>
  </si>
  <si>
    <t>retail sale of computers and other electronic equipment via mail order houses or via internet</t>
  </si>
  <si>
    <t>47.915</t>
  </si>
  <si>
    <t>retail sale of sports and leisure goods via mail order houses or via internet</t>
  </si>
  <si>
    <t>47.916</t>
  </si>
  <si>
    <t>retail sale of household goods via mail order houses or via internet</t>
  </si>
  <si>
    <t>47.917</t>
  </si>
  <si>
    <t>internet retail auctions</t>
  </si>
  <si>
    <t>47.919</t>
  </si>
  <si>
    <t>other retail sale via mail order houses or via internet</t>
  </si>
  <si>
    <t>47.991</t>
  </si>
  <si>
    <t>retail sale on commission</t>
  </si>
  <si>
    <t>47.992</t>
  </si>
  <si>
    <t>ambulatory and occasional retail sale of food</t>
  </si>
  <si>
    <t>47.993+47.994</t>
  </si>
  <si>
    <t>ambulatory and occasional retail sale of other goods and auctions not in stores or Internet</t>
  </si>
  <si>
    <t>47.993</t>
  </si>
  <si>
    <t>ambulatory and occasional retail sale of other goods</t>
  </si>
  <si>
    <t>47.994</t>
  </si>
  <si>
    <t>auctions not in stores or internet</t>
  </si>
  <si>
    <t>47.999</t>
  </si>
  <si>
    <t>other retail sale not in stores, stalls or markets n.e.c.</t>
  </si>
  <si>
    <t>SNAME</t>
  </si>
  <si>
    <t>DESCRIPT</t>
  </si>
  <si>
    <t>Descript</t>
  </si>
  <si>
    <t>SPPNT</t>
  </si>
  <si>
    <t>w.t. grain, tobacco, seeds and animal feeds</t>
  </si>
  <si>
    <t>w.t. flowers and plants</t>
  </si>
  <si>
    <t>w.t. live animals, hides, skins and leather</t>
  </si>
  <si>
    <t>w.t. live animals</t>
  </si>
  <si>
    <t>w.t. hides, skins and leather</t>
  </si>
  <si>
    <t>w.t. fruit and vegetables</t>
  </si>
  <si>
    <t>w.t. dairy products, eggs and edible oils and fats</t>
  </si>
  <si>
    <t>w.t. sugar and chocolate and sugar confectionery</t>
  </si>
  <si>
    <t>w.t. coffee, tea, cocoa and spices</t>
  </si>
  <si>
    <t>w.t. other food, including fish, crustaceans and molluscs</t>
  </si>
  <si>
    <t>w.t. non-specialised of food, beverages and tobacco</t>
  </si>
  <si>
    <t>w.t. textiles</t>
  </si>
  <si>
    <t>w.t. clothing and footwear</t>
  </si>
  <si>
    <t>w.t. electrical household appliances</t>
  </si>
  <si>
    <t>w.t. radio, television and video equipment</t>
  </si>
  <si>
    <t>w.t. recorded audio and video tapes, cds and dvds</t>
  </si>
  <si>
    <t>w.t. electrical equipment</t>
  </si>
  <si>
    <t>w.t. photographic and optical goods</t>
  </si>
  <si>
    <t>w.t. china and glassware and cleaning materials</t>
  </si>
  <si>
    <t>w.t. perfume and cosmetics</t>
  </si>
  <si>
    <t>w.t. pharmaceutical goods</t>
  </si>
  <si>
    <t>w.t. furniture, carpets and lighting equipment</t>
  </si>
  <si>
    <t>w.t. watches and jewellery</t>
  </si>
  <si>
    <t>w.t. sporting equipment</t>
  </si>
  <si>
    <t>w.t. stationary and other office goods</t>
  </si>
  <si>
    <t>w.t. other household goods n.e.c.</t>
  </si>
  <si>
    <t>w.t. computers, computer peripheral equipment and software</t>
  </si>
  <si>
    <t>w.t. electronic components</t>
  </si>
  <si>
    <t>w.t. telecommunications equipment and parts</t>
  </si>
  <si>
    <t>w.t. agricultural machinery, equipment and supplies</t>
  </si>
  <si>
    <t>w.t. machine tools</t>
  </si>
  <si>
    <t>w.t. mining, construction and civil engineering machinery</t>
  </si>
  <si>
    <t>w.t. machinery for the textile industry, sewing and knitting machines and of office furniture</t>
  </si>
  <si>
    <t>w.t. office furniture</t>
  </si>
  <si>
    <t>w.t. other office machinery and equipment</t>
  </si>
  <si>
    <t>w.t. measuring and precision instruments</t>
  </si>
  <si>
    <t>w.t. computerized materials handling equipment</t>
  </si>
  <si>
    <t>w.t. other machinery and equipment n.e.c.</t>
  </si>
  <si>
    <t>w.t. solid, liquid and gaseous fuels and related products</t>
  </si>
  <si>
    <t>w.t. metals and metal ores</t>
  </si>
  <si>
    <t>w.t. wood and other construction materials</t>
  </si>
  <si>
    <t>w.t. of sanitary equipment</t>
  </si>
  <si>
    <t>w.t. hardware and ironmongery</t>
  </si>
  <si>
    <t xml:space="preserve">w.t. plumbing and heating equipment </t>
  </si>
  <si>
    <t>w.t. chemical products</t>
  </si>
  <si>
    <t>w.t. industry supplies</t>
  </si>
  <si>
    <t>w.t. packaging materials</t>
  </si>
  <si>
    <t>w.t. other intermediate products n.e.c.</t>
  </si>
  <si>
    <t>w.t. in car wrecks</t>
  </si>
  <si>
    <t>w.t. metal waste and scrap</t>
  </si>
  <si>
    <t>w.t. non-metal waste and scrap</t>
  </si>
  <si>
    <t xml:space="preserve">w.t. non-specialised </t>
  </si>
  <si>
    <t>r.t. greengroceries</t>
  </si>
  <si>
    <t>r.t. bread and cake shops</t>
  </si>
  <si>
    <t>r.t.  bred, confectioinery, beverages, tobacco and other food products in specialised stores</t>
  </si>
  <si>
    <t>r.t. sugar confectionary shops</t>
  </si>
  <si>
    <t>r.t. liquor stores</t>
  </si>
  <si>
    <t>r.t. health food shops</t>
  </si>
  <si>
    <t>r.t. other specialised stores for food n.e.c.</t>
  </si>
  <si>
    <t>r.t. radio and television</t>
  </si>
  <si>
    <t xml:space="preserve">r.t. textile </t>
  </si>
  <si>
    <t>r.t. wood and other building materials</t>
  </si>
  <si>
    <t>r.t. paint shops</t>
  </si>
  <si>
    <t xml:space="preserve">r.t. carpets, rugs, wall and floor coverings </t>
  </si>
  <si>
    <t>r.t. home furniture</t>
  </si>
  <si>
    <t xml:space="preserve">r.t. musical instruments and music scores </t>
  </si>
  <si>
    <t>r.t. bookshops</t>
  </si>
  <si>
    <t xml:space="preserve">r.t. newspapers </t>
  </si>
  <si>
    <t xml:space="preserve">r.t. stationery </t>
  </si>
  <si>
    <t>r.t. sports shops</t>
  </si>
  <si>
    <t>r.t. bicycle shops</t>
  </si>
  <si>
    <t xml:space="preserve">r.t. boats and boating accessories </t>
  </si>
  <si>
    <t>r.t. toyshops</t>
  </si>
  <si>
    <t>r.t. shoe shops</t>
  </si>
  <si>
    <t>r.t. leather goods shops</t>
  </si>
  <si>
    <t>r.t. dispensing chemists</t>
  </si>
  <si>
    <t xml:space="preserve">r.t. dispensing chemists, specialised stores </t>
  </si>
  <si>
    <t>r.t. pet shops</t>
  </si>
  <si>
    <t xml:space="preserve">r.t. jewellery </t>
  </si>
  <si>
    <t>r.t. opticians</t>
  </si>
  <si>
    <t xml:space="preserve">r.t. photographic equipment </t>
  </si>
  <si>
    <t>r.t. cosmetic and toilet articles</t>
  </si>
  <si>
    <t>r.t. medical and orthopaedic goods</t>
  </si>
  <si>
    <t xml:space="preserve">r.t. watches and clocks </t>
  </si>
  <si>
    <t>r.t. other new goods n.e.c.</t>
  </si>
  <si>
    <t>r.t. other second-hand goods</t>
  </si>
  <si>
    <t>r.t. non-specialised via mail order houses or via internet</t>
  </si>
  <si>
    <t>r.t. clothing via mail order houses or via internet</t>
  </si>
  <si>
    <t>r.t. household goods via mail order houses or via internet</t>
  </si>
  <si>
    <t>r.t. other via mail order houses or via internet</t>
  </si>
  <si>
    <t>r.t. on commission</t>
  </si>
  <si>
    <t>r.t. ambulatory and occasional of food</t>
  </si>
  <si>
    <t>r.t. ambulatory and occasional of other goods and auctions not in stores or Internet</t>
  </si>
  <si>
    <t>r.t. ambulatory and occasional of other goods</t>
  </si>
  <si>
    <t>r.t. other sale not in stores, stalls or markets n.e.c.</t>
  </si>
  <si>
    <t>trade - cars and light motor vehicles</t>
  </si>
  <si>
    <t>trade - lorries, buses and specialised motor vehicles</t>
  </si>
  <si>
    <t>trade - caravans, motor homes, trailers and semi-trailers</t>
  </si>
  <si>
    <t>maintenance and repair for motor vehicles</t>
  </si>
  <si>
    <t>garages repair and painting of motor vehicles</t>
  </si>
  <si>
    <t>garages electrical and electronic m.v. equipment</t>
  </si>
  <si>
    <t>w.t. for motor vehicle parts and accessories</t>
  </si>
  <si>
    <t>r.t. motor vehicle parts and accessories</t>
  </si>
  <si>
    <t xml:space="preserve">trade - agricultural raw materials, live animals, textiles </t>
  </si>
  <si>
    <t>trade - fuels, ores, metals and industrial chemicals</t>
  </si>
  <si>
    <t>trade - timber and building materials</t>
  </si>
  <si>
    <t xml:space="preserve">trade - machinery, industrial equipment, ships and aircraft </t>
  </si>
  <si>
    <t>trade - office machinery and computer equipment</t>
  </si>
  <si>
    <t>trade - textiles, clothing, fur, footwear and leather goods</t>
  </si>
  <si>
    <t>trade - food, beverages and tobacco</t>
  </si>
  <si>
    <t>trade - other particular products</t>
  </si>
  <si>
    <t>trade - variety of goods</t>
  </si>
  <si>
    <t>r.t. non-specialised stores n.e.c.</t>
  </si>
  <si>
    <t>r.t. food, beverages or tobacco predominating</t>
  </si>
  <si>
    <t>r.t. others and the like</t>
  </si>
  <si>
    <t>r.t. other non-specialised stores n.e.c.</t>
  </si>
  <si>
    <t>r.t. non-specialised stores with food, bev. or tob.</t>
  </si>
  <si>
    <t>garages: tyre service</t>
  </si>
  <si>
    <t>trade - motorcycles and related parts and accessories</t>
  </si>
  <si>
    <t>trade - furniture, household goods, hardware and ironmongery</t>
  </si>
  <si>
    <t xml:space="preserve">r.t. office furniture </t>
  </si>
  <si>
    <t xml:space="preserve">r.t. glassware, china and kitchenware </t>
  </si>
  <si>
    <t xml:space="preserve">r.t. electrical fittings </t>
  </si>
  <si>
    <t xml:space="preserve">r.t. home furnishing textiles </t>
  </si>
  <si>
    <t>r.t. electrical household appliances</t>
  </si>
  <si>
    <t>r.t. computers, peripheral units and software</t>
  </si>
  <si>
    <t xml:space="preserve">r.t. telecommunications equipment </t>
  </si>
  <si>
    <t>r.t. hardware, plumbing and heating equipment</t>
  </si>
  <si>
    <t>r.t. music and video recordings</t>
  </si>
  <si>
    <t>r.t. computers etc. via mail order houses or via internet</t>
  </si>
  <si>
    <t>r.t. books etc. via mail order houses or internet</t>
  </si>
  <si>
    <t>r.t. sports, leisure goods via mail order houses, internet</t>
  </si>
  <si>
    <t>w.t. machinery for the textile industry</t>
  </si>
  <si>
    <t>r.t. men's, women's and children's clothing, mixed</t>
  </si>
  <si>
    <t>r.t. flower shops and florist's shops</t>
  </si>
  <si>
    <t>r.t. men's clothing</t>
  </si>
  <si>
    <t>r.t. women's clothing</t>
  </si>
  <si>
    <t>r.t. childrens clothing</t>
  </si>
  <si>
    <t>r.t. furriers shops</t>
  </si>
  <si>
    <t>r.t. butcher's shops</t>
  </si>
  <si>
    <t>r.t. fishmonger's shops</t>
  </si>
  <si>
    <t>r.t. tobacconist's shops</t>
  </si>
  <si>
    <t>teak, class I</t>
  </si>
  <si>
    <t>spruce, class IV</t>
  </si>
  <si>
    <t>pitch pine, class III</t>
  </si>
  <si>
    <t>oak, class II</t>
  </si>
  <si>
    <t>fibre board, medium</t>
  </si>
  <si>
    <t>fibre board, hard</t>
  </si>
  <si>
    <t>birch, class IV</t>
  </si>
  <si>
    <t>beech, class V</t>
  </si>
  <si>
    <t>zucchini</t>
  </si>
  <si>
    <t>tomato, heated greenhouse</t>
  </si>
  <si>
    <t>tomato, fresh, unheated greenhouse</t>
  </si>
  <si>
    <t>tomato, fresh, open field</t>
  </si>
  <si>
    <t>tomato, fresh, heated greenhouse</t>
  </si>
  <si>
    <t>Spinach</t>
  </si>
  <si>
    <t>Potato</t>
  </si>
  <si>
    <t>onion</t>
  </si>
  <si>
    <t>Onion</t>
  </si>
  <si>
    <t>lettuce, iceberg</t>
  </si>
  <si>
    <t>lettuce, heated greenhouse</t>
  </si>
  <si>
    <t>lettuce</t>
  </si>
  <si>
    <t>Curly Kale</t>
  </si>
  <si>
    <t>cucumber, greenhouse</t>
  </si>
  <si>
    <t>chicory root</t>
  </si>
  <si>
    <t>Cauliflower</t>
  </si>
  <si>
    <t>Carrot</t>
  </si>
  <si>
    <t>carrot</t>
  </si>
  <si>
    <t>Broccoli</t>
  </si>
  <si>
    <t>aubergine</t>
  </si>
  <si>
    <t>yeast</t>
  </si>
  <si>
    <t>tofu</t>
  </si>
  <si>
    <t>tobacco, manufactured</t>
  </si>
  <si>
    <t>tea, dried</t>
  </si>
  <si>
    <t>sunflower seed</t>
  </si>
  <si>
    <t>Sunflower seed</t>
  </si>
  <si>
    <t>sugar, from sugar beet</t>
  </si>
  <si>
    <t>Sugar cane</t>
  </si>
  <si>
    <t>Sugar beet</t>
  </si>
  <si>
    <t>rose, national average, at greenhouse</t>
  </si>
  <si>
    <t>Rapeseed</t>
  </si>
  <si>
    <t>Oil palm fruit bunch</t>
  </si>
  <si>
    <t>mint</t>
  </si>
  <si>
    <t>Linseed</t>
  </si>
  <si>
    <t>Groundnuts with shell</t>
  </si>
  <si>
    <t>crude coconut oil</t>
  </si>
  <si>
    <t>coffee, gren bean, robusta</t>
  </si>
  <si>
    <t>coffee, green bean, arabica</t>
  </si>
  <si>
    <t>coffee bean, Robusta</t>
  </si>
  <si>
    <t>coconut, dehusked</t>
  </si>
  <si>
    <t>Coconut</t>
  </si>
  <si>
    <t>cocoa, Cabruca</t>
  </si>
  <si>
    <t>cocoa bean, sun-dried</t>
  </si>
  <si>
    <t>almond</t>
  </si>
  <si>
    <t>whitening agent, distyrybiphenyl</t>
  </si>
  <si>
    <t>soap</t>
  </si>
  <si>
    <t>porcelain</t>
  </si>
  <si>
    <t xml:space="preserve">block foam </t>
  </si>
  <si>
    <t>tissue paper</t>
  </si>
  <si>
    <t>newsprint paper</t>
  </si>
  <si>
    <t>deinked pulp</t>
  </si>
  <si>
    <t>titanium market share average</t>
  </si>
  <si>
    <t>titanium, secondary</t>
  </si>
  <si>
    <t>titanium, primary</t>
  </si>
  <si>
    <t>tin primary</t>
  </si>
  <si>
    <t>steel, 38Si6 primary</t>
  </si>
  <si>
    <t>steel for machining, 10SPb20 primary</t>
  </si>
  <si>
    <t>steel primary</t>
  </si>
  <si>
    <t>stainless steel, X6Cr17 primary</t>
  </si>
  <si>
    <t>stainless steel, X5CrNi18 primary</t>
  </si>
  <si>
    <t>stainless steel, X10Cr13 primary</t>
  </si>
  <si>
    <t>silver market share average</t>
  </si>
  <si>
    <t>silver, secondary</t>
  </si>
  <si>
    <t>silver primary</t>
  </si>
  <si>
    <t>nickel market share average</t>
  </si>
  <si>
    <t>nickel, secondary</t>
  </si>
  <si>
    <t>nickel, primary</t>
  </si>
  <si>
    <t>lead market share average</t>
  </si>
  <si>
    <t>lead, secondary</t>
  </si>
  <si>
    <t>lead, primary</t>
  </si>
  <si>
    <t>gold market share average</t>
  </si>
  <si>
    <t>gold, secondary</t>
  </si>
  <si>
    <t>gold primary</t>
  </si>
  <si>
    <t>copper market share average</t>
  </si>
  <si>
    <t>copper, secondary</t>
  </si>
  <si>
    <t>copper, primary</t>
  </si>
  <si>
    <t>cobalt primary</t>
  </si>
  <si>
    <t>chromium steel 18/8 primary</t>
  </si>
  <si>
    <t>cast iron primary</t>
  </si>
  <si>
    <t>aluminium market share average</t>
  </si>
  <si>
    <t>aluminium, secondary (recycled scrap)</t>
  </si>
  <si>
    <t>aluminium, primary</t>
  </si>
  <si>
    <t>Soybean</t>
  </si>
  <si>
    <t>Pigeon pea</t>
  </si>
  <si>
    <t>pea, winter</t>
  </si>
  <si>
    <t>pea, spring</t>
  </si>
  <si>
    <t>Pea</t>
  </si>
  <si>
    <t>Lentil</t>
  </si>
  <si>
    <t>Green bean</t>
  </si>
  <si>
    <t>Chickpeas</t>
  </si>
  <si>
    <t>Beans, dry</t>
  </si>
  <si>
    <t>strawberry, unheated greenhouse</t>
  </si>
  <si>
    <t>strawberry, open field</t>
  </si>
  <si>
    <t>strawberry, heated greenhouse</t>
  </si>
  <si>
    <t>pear</t>
  </si>
  <si>
    <t>peach</t>
  </si>
  <si>
    <t>orange</t>
  </si>
  <si>
    <t>olive</t>
  </si>
  <si>
    <t xml:space="preserve">oil palm fruit  </t>
  </si>
  <si>
    <t>mango</t>
  </si>
  <si>
    <t>mandarin</t>
  </si>
  <si>
    <t>lemon</t>
  </si>
  <si>
    <t>grape, variety mix, organic</t>
  </si>
  <si>
    <t>grape, variety mix</t>
  </si>
  <si>
    <t>clementine</t>
  </si>
  <si>
    <t>banana</t>
  </si>
  <si>
    <t>avocado</t>
  </si>
  <si>
    <t>appricot</t>
  </si>
  <si>
    <t>apple, organic</t>
  </si>
  <si>
    <t>apple, for cider, conventional</t>
  </si>
  <si>
    <t>apple, conventional</t>
  </si>
  <si>
    <t>apple</t>
  </si>
  <si>
    <t>trout, large</t>
  </si>
  <si>
    <t>trout, average</t>
  </si>
  <si>
    <t>shrimp/prawn</t>
  </si>
  <si>
    <t>mussels</t>
  </si>
  <si>
    <t>herring</t>
  </si>
  <si>
    <t>flatfish</t>
  </si>
  <si>
    <t>cod</t>
  </si>
  <si>
    <t>printer, laser jet</t>
  </si>
  <si>
    <t>laptop</t>
  </si>
  <si>
    <t>flat screen LCD</t>
  </si>
  <si>
    <t>ADSL modem with router</t>
  </si>
  <si>
    <t>milk, standardised, skimmed, from cow</t>
  </si>
  <si>
    <t>milk, standardised, full, from cow</t>
  </si>
  <si>
    <t>milk, raw, from cow</t>
  </si>
  <si>
    <t>milk, from sheep</t>
  </si>
  <si>
    <t>milk, from goat</t>
  </si>
  <si>
    <t>milk, from cow, national average</t>
  </si>
  <si>
    <t>cream, skimmed, from cow</t>
  </si>
  <si>
    <t>cream, full, from cow</t>
  </si>
  <si>
    <t>cheese</t>
  </si>
  <si>
    <t>yarn, from jute</t>
  </si>
  <si>
    <t>wool</t>
  </si>
  <si>
    <t>rubber, synthetic</t>
  </si>
  <si>
    <t>rubber, silicone</t>
  </si>
  <si>
    <t>rubber, natural</t>
  </si>
  <si>
    <t>polyestyrene</t>
  </si>
  <si>
    <t>polyester fabric, dyed</t>
  </si>
  <si>
    <t>nylon 6</t>
  </si>
  <si>
    <t>leather, processed with Cr III</t>
  </si>
  <si>
    <t>cotton fibre, bio</t>
  </si>
  <si>
    <t>cotton fibre</t>
  </si>
  <si>
    <t>acrylonitrile polymer pellet</t>
  </si>
  <si>
    <t>Wheat straw</t>
  </si>
  <si>
    <t>Wheat grain, dried</t>
  </si>
  <si>
    <t>Wheat grain</t>
  </si>
  <si>
    <t>Triticale, dried</t>
  </si>
  <si>
    <t>Triticale straw</t>
  </si>
  <si>
    <t xml:space="preserve">Triticale </t>
  </si>
  <si>
    <t>sweet corn</t>
  </si>
  <si>
    <t>Rye straw</t>
  </si>
  <si>
    <t>Rye grain, dried</t>
  </si>
  <si>
    <t>Rye grain</t>
  </si>
  <si>
    <t>rice, Jasmine</t>
  </si>
  <si>
    <t>Rice</t>
  </si>
  <si>
    <t>Oat straw</t>
  </si>
  <si>
    <t>Oat grain, dried</t>
  </si>
  <si>
    <t>Oat grain</t>
  </si>
  <si>
    <t>Maize</t>
  </si>
  <si>
    <t>Barley straw</t>
  </si>
  <si>
    <t>Barley grain, dried</t>
  </si>
  <si>
    <t>Barley grain</t>
  </si>
  <si>
    <t>turkey carcass, national average</t>
  </si>
  <si>
    <t>sow meat, boneless</t>
  </si>
  <si>
    <t>sow meat, bone-in</t>
  </si>
  <si>
    <t>sheep meat, bone-in</t>
  </si>
  <si>
    <t>rabbit meat, bone-in</t>
  </si>
  <si>
    <t>pork, tenderloin</t>
  </si>
  <si>
    <t>pork, steaky bacon</t>
  </si>
  <si>
    <t>pork, neck</t>
  </si>
  <si>
    <t>pork, minced meat</t>
  </si>
  <si>
    <t>pork meat, boneless national average</t>
  </si>
  <si>
    <t>pork meat, boneless</t>
  </si>
  <si>
    <t>pork meat, bone-in national average</t>
  </si>
  <si>
    <t>pork meat, bone-in</t>
  </si>
  <si>
    <t>piglet meat, bone-in</t>
  </si>
  <si>
    <t>pig meat, fresh</t>
  </si>
  <si>
    <t>lamb meat, bone-in, indoors</t>
  </si>
  <si>
    <t>kid goat meat, bone-in</t>
  </si>
  <si>
    <t>hen carcass, national average</t>
  </si>
  <si>
    <t>ham</t>
  </si>
  <si>
    <t>goat meat, bone-in</t>
  </si>
  <si>
    <t>eggs for consumption, laying hen</t>
  </si>
  <si>
    <t>eggs for consumption, broiler parent</t>
  </si>
  <si>
    <t>egg, national average</t>
  </si>
  <si>
    <t>duck carcass, for roasting</t>
  </si>
  <si>
    <t>cow meat, boneless</t>
  </si>
  <si>
    <t>cow meat, bone-in</t>
  </si>
  <si>
    <t>chicken, frozen whole</t>
  </si>
  <si>
    <t>chicken, fresh whole</t>
  </si>
  <si>
    <t>chicken meat, fresh</t>
  </si>
  <si>
    <t>calf meat, boneless</t>
  </si>
  <si>
    <t>calf meat, bone-in</t>
  </si>
  <si>
    <t>broiler carcass, national average</t>
  </si>
  <si>
    <t>beef, steak</t>
  </si>
  <si>
    <t>beef, minced meat</t>
  </si>
  <si>
    <t>beef, foreend</t>
  </si>
  <si>
    <t>beef, flanchet</t>
  </si>
  <si>
    <t>beef, fillet</t>
  </si>
  <si>
    <t>beef meat, fresh</t>
  </si>
  <si>
    <t>beef meat, boneless</t>
  </si>
  <si>
    <t>beef meat, bone-in</t>
  </si>
  <si>
    <t>region for the cost includes country for the impact. For instance, if impact is for Belgium and cost is for Europe</t>
  </si>
  <si>
    <t>different country of origin</t>
  </si>
  <si>
    <t>obtained by reverse-engineering allocations from environmental impacts of related by-products- GHG emissions category used for the calculation. Used for cereals and coconut</t>
  </si>
  <si>
    <t>some differences on production specifications</t>
  </si>
  <si>
    <t>all good</t>
  </si>
  <si>
    <t>LEGEND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</si>
</sst>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
    <numFmt numFmtId="165" formatCode="0.00000"/>
    <numFmt numFmtId="166" formatCode="0.000"/>
    <numFmt numFmtId="167" formatCode="0.0"/>
    <numFmt numFmtId="168" formatCode="#,##0.000"/>
    <numFmt numFmtId="169" formatCode="0.0E+00"/>
    <numFmt numFmtId="170" formatCode="0.000000"/>
  </numFmts>
  <fonts count="27">
    <font>
      <sz val="10"/>
      <color rgb="FF000000"/>
      <name val="Arial"/>
    </font>
    <font>
      <sz val="11"/>
      <color theme="1"/>
      <name val="Calibri"/>
      <family val="2"/>
      <scheme val="minor"/>
    </font>
    <font>
      <sz val="10"/>
      <name val="Arial"/>
      <family val="2"/>
    </font>
    <font>
      <sz val="8"/>
      <name val="Arial"/>
      <family val="2"/>
    </font>
    <font>
      <sz val="10"/>
      <name val="Arial"/>
      <family val="2"/>
    </font>
    <font>
      <u/>
      <sz val="10"/>
      <color rgb="FF0000FF"/>
      <name val="Arial"/>
      <family val="2"/>
    </font>
    <font>
      <sz val="11"/>
      <name val="Arial"/>
      <family val="2"/>
    </font>
    <font>
      <sz val="11"/>
      <color rgb="FFFF0000"/>
      <name val="Arial"/>
      <family val="2"/>
    </font>
    <font>
      <b/>
      <sz val="11"/>
      <color rgb="FF000000"/>
      <name val="Arial"/>
      <family val="2"/>
    </font>
    <font>
      <b/>
      <sz val="11"/>
      <color rgb="FF000000"/>
      <name val="Calibri"/>
      <family val="2"/>
    </font>
    <font>
      <sz val="11"/>
      <color rgb="FF000000"/>
      <name val="Arial"/>
      <family val="2"/>
    </font>
    <font>
      <b/>
      <sz val="12"/>
      <color rgb="FFFF0000"/>
      <name val="Arial"/>
      <family val="2"/>
    </font>
    <font>
      <sz val="11"/>
      <name val="Calibri"/>
      <family val="2"/>
    </font>
    <font>
      <sz val="10"/>
      <color rgb="FFFF0000"/>
      <name val="Arial"/>
      <family val="2"/>
    </font>
    <font>
      <b/>
      <sz val="10"/>
      <name val="Arial"/>
      <family val="2"/>
    </font>
    <font>
      <sz val="11"/>
      <color rgb="FFFF0000"/>
      <name val="Calibri"/>
      <family val="2"/>
    </font>
    <font>
      <sz val="11"/>
      <color rgb="FF000000"/>
      <name val="Calibri"/>
      <family val="2"/>
    </font>
    <font>
      <b/>
      <sz val="10"/>
      <color rgb="FF000000"/>
      <name val="Calibri"/>
      <family val="2"/>
    </font>
    <font>
      <sz val="10"/>
      <name val="Open Sans"/>
    </font>
    <font>
      <b/>
      <sz val="11"/>
      <color theme="1"/>
      <name val="Calibri"/>
      <family val="2"/>
      <scheme val="minor"/>
    </font>
    <font>
      <sz val="10"/>
      <color rgb="FF000000"/>
      <name val="Arial"/>
      <family val="2"/>
    </font>
    <font>
      <b/>
      <sz val="10"/>
      <color rgb="FFFF0000"/>
      <name val="Calibri"/>
      <family val="2"/>
    </font>
    <font>
      <sz val="10"/>
      <color theme="1"/>
      <name val="Calibri"/>
      <family val="2"/>
      <scheme val="minor"/>
    </font>
    <font>
      <sz val="9"/>
      <color indexed="81"/>
      <name val="Tahoma"/>
      <family val="2"/>
    </font>
    <font>
      <b/>
      <sz val="9"/>
      <color indexed="81"/>
      <name val="Tahoma"/>
      <family val="2"/>
    </font>
    <font>
      <b/>
      <sz val="10"/>
      <color rgb="FF000000"/>
      <name val="Arial"/>
      <family val="2"/>
    </font>
    <font>
      <sz val="11"/>
      <color rgb="FF000000"/>
      <name val="Verdana"/>
      <family val="2"/>
    </font>
  </fonts>
  <fills count="23">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FDE9D9"/>
        <bgColor rgb="FFFDE9D9"/>
      </patternFill>
    </fill>
    <fill>
      <patternFill patternType="solid">
        <fgColor rgb="FFEEECE1"/>
        <bgColor rgb="FFEEECE1"/>
      </patternFill>
    </fill>
    <fill>
      <patternFill patternType="solid">
        <fgColor rgb="FF00B050"/>
        <bgColor rgb="FF00B050"/>
      </patternFill>
    </fill>
    <fill>
      <patternFill patternType="solid">
        <fgColor rgb="FF00B0F0"/>
        <bgColor rgb="FF00B0F0"/>
      </patternFill>
    </fill>
    <fill>
      <patternFill patternType="solid">
        <fgColor rgb="FFFFC000"/>
        <bgColor rgb="FFFFC000"/>
      </patternFill>
    </fill>
    <fill>
      <patternFill patternType="solid">
        <fgColor rgb="FFEAF1DD"/>
        <bgColor rgb="FFEAF1DD"/>
      </patternFill>
    </fill>
    <fill>
      <patternFill patternType="solid">
        <fgColor rgb="FFC00000"/>
        <bgColor rgb="FFC00000"/>
      </patternFill>
    </fill>
    <fill>
      <patternFill patternType="solid">
        <fgColor rgb="FFFF0000"/>
        <bgColor rgb="FFFF0000"/>
      </patternFill>
    </fill>
    <fill>
      <patternFill patternType="solid">
        <fgColor rgb="FFFABF8F"/>
        <bgColor rgb="FFFABF8F"/>
      </patternFill>
    </fill>
    <fill>
      <patternFill patternType="solid">
        <fgColor rgb="FFC0C0C0"/>
        <bgColor rgb="FFC0C0C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9" tint="0.79998168889431442"/>
        <bgColor indexed="64"/>
      </patternFill>
    </fill>
    <fill>
      <patternFill patternType="solid">
        <fgColor rgb="FF00B050"/>
        <bgColor indexed="64"/>
      </patternFill>
    </fill>
    <fill>
      <patternFill patternType="solid">
        <fgColor theme="2"/>
        <bgColor indexed="64"/>
      </patternFill>
    </fill>
    <fill>
      <patternFill patternType="solid">
        <fgColor rgb="FFFFC000"/>
        <bgColor indexed="64"/>
      </patternFill>
    </fill>
    <fill>
      <patternFill patternType="solid">
        <fgColor rgb="FF00B0F0"/>
        <bgColor indexed="64"/>
      </patternFill>
    </fill>
    <fill>
      <patternFill patternType="solid">
        <fgColor theme="9" tint="0.39997558519241921"/>
        <bgColor indexed="64"/>
      </patternFill>
    </fill>
  </fills>
  <borders count="5">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right style="thin">
        <color auto="1"/>
      </right>
      <top/>
      <bottom/>
      <diagonal/>
    </border>
  </borders>
  <cellStyleXfs count="2">
    <xf numFmtId="0" fontId="0" fillId="0" borderId="0"/>
    <xf numFmtId="0" fontId="1" fillId="0" borderId="1"/>
  </cellStyleXfs>
  <cellXfs count="205">
    <xf numFmtId="0" fontId="0" fillId="0" borderId="0" xfId="0"/>
    <xf numFmtId="0" fontId="2" fillId="0" borderId="0" xfId="0" applyFont="1"/>
    <xf numFmtId="2" fontId="2" fillId="0" borderId="0" xfId="0" applyNumberFormat="1" applyFont="1"/>
    <xf numFmtId="164" fontId="2" fillId="0" borderId="0" xfId="0" applyNumberFormat="1" applyFont="1"/>
    <xf numFmtId="165" fontId="2" fillId="0" borderId="0" xfId="0" applyNumberFormat="1" applyFont="1"/>
    <xf numFmtId="166" fontId="2" fillId="0" borderId="0" xfId="0" applyNumberFormat="1" applyFont="1"/>
    <xf numFmtId="167" fontId="2" fillId="0" borderId="0" xfId="0" applyNumberFormat="1" applyFont="1"/>
    <xf numFmtId="1" fontId="2" fillId="0" borderId="0" xfId="0" applyNumberFormat="1" applyFont="1"/>
    <xf numFmtId="165" fontId="2" fillId="2" borderId="1" xfId="0" applyNumberFormat="1" applyFont="1" applyFill="1" applyBorder="1"/>
    <xf numFmtId="0" fontId="3" fillId="0" borderId="0" xfId="0" applyFont="1"/>
    <xf numFmtId="169" fontId="4" fillId="0" borderId="0" xfId="0" applyNumberFormat="1" applyFont="1"/>
    <xf numFmtId="165" fontId="2" fillId="3" borderId="1" xfId="0" applyNumberFormat="1" applyFont="1" applyFill="1" applyBorder="1"/>
    <xf numFmtId="2" fontId="2" fillId="2" borderId="1" xfId="0" applyNumberFormat="1" applyFont="1" applyFill="1" applyBorder="1"/>
    <xf numFmtId="2" fontId="2" fillId="3" borderId="1" xfId="0" applyNumberFormat="1" applyFont="1" applyFill="1" applyBorder="1"/>
    <xf numFmtId="167" fontId="2" fillId="3" borderId="1" xfId="0" applyNumberFormat="1" applyFont="1" applyFill="1" applyBorder="1"/>
    <xf numFmtId="49" fontId="2" fillId="0" borderId="0" xfId="0" applyNumberFormat="1" applyFont="1"/>
    <xf numFmtId="0" fontId="5" fillId="0" borderId="0" xfId="0" applyFont="1"/>
    <xf numFmtId="1" fontId="2" fillId="3" borderId="1" xfId="0" applyNumberFormat="1" applyFont="1" applyFill="1" applyBorder="1"/>
    <xf numFmtId="0" fontId="6" fillId="0" borderId="2" xfId="0" applyFont="1" applyBorder="1" applyAlignment="1">
      <alignment horizontal="left" textRotation="90" wrapText="1"/>
    </xf>
    <xf numFmtId="0" fontId="6" fillId="0" borderId="2" xfId="0" applyFont="1" applyBorder="1" applyAlignment="1">
      <alignment horizontal="left" textRotation="90"/>
    </xf>
    <xf numFmtId="0" fontId="7" fillId="0" borderId="2" xfId="0" applyFont="1" applyBorder="1" applyAlignment="1">
      <alignment horizontal="left" textRotation="90" wrapText="1"/>
    </xf>
    <xf numFmtId="2" fontId="6" fillId="3" borderId="2" xfId="0" applyNumberFormat="1" applyFont="1" applyFill="1" applyBorder="1" applyAlignment="1">
      <alignment horizontal="right" textRotation="90" wrapText="1"/>
    </xf>
    <xf numFmtId="0" fontId="6" fillId="0" borderId="2" xfId="0" applyFont="1" applyBorder="1" applyAlignment="1">
      <alignment horizontal="right" textRotation="90" wrapText="1"/>
    </xf>
    <xf numFmtId="2" fontId="6" fillId="0" borderId="2" xfId="0" applyNumberFormat="1" applyFont="1" applyBorder="1" applyAlignment="1">
      <alignment horizontal="right" textRotation="90" wrapText="1"/>
    </xf>
    <xf numFmtId="1" fontId="6" fillId="3" borderId="2" xfId="0" applyNumberFormat="1" applyFont="1" applyFill="1" applyBorder="1" applyAlignment="1">
      <alignment horizontal="right" textRotation="90" wrapText="1"/>
    </xf>
    <xf numFmtId="166" fontId="6" fillId="0" borderId="2" xfId="0" applyNumberFormat="1" applyFont="1" applyBorder="1" applyAlignment="1">
      <alignment horizontal="right" textRotation="90" wrapText="1"/>
    </xf>
    <xf numFmtId="169" fontId="8" fillId="4" borderId="2" xfId="0" applyNumberFormat="1" applyFont="1" applyFill="1" applyBorder="1"/>
    <xf numFmtId="169" fontId="7" fillId="4" borderId="2" xfId="0" applyNumberFormat="1" applyFont="1" applyFill="1" applyBorder="1"/>
    <xf numFmtId="0" fontId="8" fillId="4" borderId="2" xfId="0" applyFont="1" applyFill="1" applyBorder="1"/>
    <xf numFmtId="169" fontId="2" fillId="4" borderId="2" xfId="0" applyNumberFormat="1" applyFont="1" applyFill="1" applyBorder="1"/>
    <xf numFmtId="2" fontId="2" fillId="0" borderId="2" xfId="0" applyNumberFormat="1" applyFont="1" applyBorder="1" applyAlignment="1">
      <alignment horizontal="right"/>
    </xf>
    <xf numFmtId="0" fontId="2" fillId="4" borderId="2" xfId="0" applyFont="1" applyFill="1" applyBorder="1"/>
    <xf numFmtId="165" fontId="2" fillId="0" borderId="2" xfId="0" applyNumberFormat="1" applyFont="1" applyBorder="1" applyAlignment="1">
      <alignment horizontal="center"/>
    </xf>
    <xf numFmtId="165" fontId="2" fillId="5" borderId="2" xfId="0" applyNumberFormat="1" applyFont="1" applyFill="1" applyBorder="1" applyAlignment="1">
      <alignment horizontal="center"/>
    </xf>
    <xf numFmtId="169" fontId="2" fillId="0" borderId="2" xfId="0" applyNumberFormat="1" applyFont="1" applyBorder="1"/>
    <xf numFmtId="0" fontId="2" fillId="3" borderId="2" xfId="0" applyFont="1" applyFill="1" applyBorder="1"/>
    <xf numFmtId="0" fontId="2" fillId="6" borderId="2" xfId="0" applyFont="1" applyFill="1" applyBorder="1"/>
    <xf numFmtId="0" fontId="2" fillId="7" borderId="2" xfId="0" applyFont="1" applyFill="1" applyBorder="1"/>
    <xf numFmtId="0" fontId="2" fillId="8" borderId="2" xfId="0" applyFont="1" applyFill="1" applyBorder="1"/>
    <xf numFmtId="2" fontId="2" fillId="3" borderId="2" xfId="0" applyNumberFormat="1" applyFont="1" applyFill="1" applyBorder="1" applyAlignment="1">
      <alignment horizontal="right"/>
    </xf>
    <xf numFmtId="0" fontId="6" fillId="0" borderId="2" xfId="0" applyFont="1" applyBorder="1"/>
    <xf numFmtId="0" fontId="6" fillId="9" borderId="2" xfId="0" applyFont="1" applyFill="1" applyBorder="1" applyAlignment="1">
      <alignment horizontal="left" textRotation="90" wrapText="1"/>
    </xf>
    <xf numFmtId="165" fontId="2" fillId="10" borderId="2" xfId="0" applyNumberFormat="1" applyFont="1" applyFill="1" applyBorder="1" applyAlignment="1">
      <alignment horizontal="center"/>
    </xf>
    <xf numFmtId="169" fontId="9" fillId="4" borderId="2" xfId="0" applyNumberFormat="1" applyFont="1" applyFill="1" applyBorder="1"/>
    <xf numFmtId="0" fontId="9" fillId="9" borderId="2" xfId="0" applyFont="1" applyFill="1" applyBorder="1"/>
    <xf numFmtId="2" fontId="2" fillId="0" borderId="2" xfId="0" applyNumberFormat="1" applyFont="1" applyBorder="1" applyAlignment="1">
      <alignment horizontal="center"/>
    </xf>
    <xf numFmtId="2" fontId="2" fillId="7" borderId="2" xfId="0" applyNumberFormat="1" applyFont="1" applyFill="1" applyBorder="1" applyAlignment="1">
      <alignment horizontal="right"/>
    </xf>
    <xf numFmtId="2" fontId="2" fillId="0" borderId="2" xfId="0" applyNumberFormat="1" applyFont="1" applyBorder="1"/>
    <xf numFmtId="0" fontId="10" fillId="8" borderId="2" xfId="0" applyFont="1" applyFill="1" applyBorder="1"/>
    <xf numFmtId="2" fontId="2" fillId="3" borderId="2" xfId="0" applyNumberFormat="1" applyFont="1" applyFill="1" applyBorder="1"/>
    <xf numFmtId="2" fontId="2" fillId="5" borderId="2" xfId="0" applyNumberFormat="1" applyFont="1" applyFill="1" applyBorder="1" applyAlignment="1">
      <alignment horizontal="right"/>
    </xf>
    <xf numFmtId="0" fontId="11" fillId="0" borderId="0" xfId="0" applyFont="1"/>
    <xf numFmtId="0" fontId="12" fillId="0" borderId="0" xfId="0" applyFont="1"/>
    <xf numFmtId="0" fontId="2" fillId="3" borderId="1" xfId="0" applyFont="1" applyFill="1" applyBorder="1"/>
    <xf numFmtId="170" fontId="2" fillId="0" borderId="0" xfId="0" applyNumberFormat="1" applyFont="1"/>
    <xf numFmtId="0" fontId="2" fillId="11" borderId="1" xfId="0" applyFont="1" applyFill="1" applyBorder="1"/>
    <xf numFmtId="0" fontId="6" fillId="0" borderId="0" xfId="0" applyFont="1" applyAlignment="1">
      <alignment horizontal="left" textRotation="90" wrapText="1"/>
    </xf>
    <xf numFmtId="0" fontId="6" fillId="0" borderId="0" xfId="0" applyFont="1" applyAlignment="1">
      <alignment horizontal="right" textRotation="90" wrapText="1"/>
    </xf>
    <xf numFmtId="2" fontId="6" fillId="0" borderId="0" xfId="0" applyNumberFormat="1" applyFont="1" applyAlignment="1">
      <alignment horizontal="right" textRotation="90" wrapText="1"/>
    </xf>
    <xf numFmtId="166" fontId="6" fillId="0" borderId="0" xfId="0" applyNumberFormat="1" applyFont="1" applyAlignment="1">
      <alignment horizontal="right" textRotation="90" wrapText="1"/>
    </xf>
    <xf numFmtId="166" fontId="6" fillId="3" borderId="1" xfId="0" applyNumberFormat="1" applyFont="1" applyFill="1" applyBorder="1" applyAlignment="1">
      <alignment horizontal="right" textRotation="90" wrapText="1"/>
    </xf>
    <xf numFmtId="170" fontId="6" fillId="0" borderId="0" xfId="0" applyNumberFormat="1" applyFont="1" applyAlignment="1">
      <alignment horizontal="right" textRotation="90" wrapText="1"/>
    </xf>
    <xf numFmtId="2" fontId="6" fillId="0" borderId="0" xfId="0" applyNumberFormat="1" applyFont="1" applyAlignment="1">
      <alignment horizontal="right"/>
    </xf>
    <xf numFmtId="2" fontId="6" fillId="0" borderId="0" xfId="0" applyNumberFormat="1" applyFont="1"/>
    <xf numFmtId="0" fontId="6" fillId="0" borderId="0" xfId="0" applyFont="1"/>
    <xf numFmtId="166" fontId="6" fillId="0" borderId="0" xfId="0" applyNumberFormat="1" applyFont="1"/>
    <xf numFmtId="170" fontId="6" fillId="0" borderId="0" xfId="0" applyNumberFormat="1" applyFont="1"/>
    <xf numFmtId="0" fontId="12" fillId="0" borderId="0" xfId="0" applyFont="1" applyAlignment="1">
      <alignment vertical="top"/>
    </xf>
    <xf numFmtId="165" fontId="6" fillId="0" borderId="0" xfId="0" applyNumberFormat="1" applyFont="1"/>
    <xf numFmtId="0" fontId="13" fillId="0" borderId="0" xfId="0" applyFont="1"/>
    <xf numFmtId="2" fontId="6" fillId="3" borderId="1" xfId="0" applyNumberFormat="1" applyFont="1" applyFill="1" applyBorder="1"/>
    <xf numFmtId="0" fontId="15" fillId="0" borderId="0" xfId="0" applyFont="1" applyAlignment="1">
      <alignment vertical="top"/>
    </xf>
    <xf numFmtId="0" fontId="16" fillId="0" borderId="0" xfId="0" applyFont="1" applyAlignment="1">
      <alignment vertical="top"/>
    </xf>
    <xf numFmtId="170" fontId="13" fillId="0" borderId="0" xfId="0" applyNumberFormat="1" applyFont="1"/>
    <xf numFmtId="2" fontId="2" fillId="0" borderId="0" xfId="0" applyNumberFormat="1" applyFont="1" applyAlignment="1">
      <alignment horizontal="right"/>
    </xf>
    <xf numFmtId="0" fontId="2" fillId="0" borderId="0" xfId="0" applyFont="1" applyAlignment="1">
      <alignment horizontal="left" textRotation="90" wrapText="1"/>
    </xf>
    <xf numFmtId="2" fontId="6" fillId="3" borderId="1" xfId="0" applyNumberFormat="1" applyFont="1" applyFill="1" applyBorder="1" applyAlignment="1">
      <alignment horizontal="right" textRotation="90" wrapText="1"/>
    </xf>
    <xf numFmtId="2" fontId="2" fillId="3" borderId="1" xfId="0" applyNumberFormat="1" applyFont="1" applyFill="1" applyBorder="1" applyAlignment="1">
      <alignment horizontal="right" textRotation="90" wrapText="1"/>
    </xf>
    <xf numFmtId="1" fontId="6" fillId="3" borderId="1" xfId="0" applyNumberFormat="1" applyFont="1" applyFill="1" applyBorder="1" applyAlignment="1">
      <alignment horizontal="right" textRotation="90" wrapText="1"/>
    </xf>
    <xf numFmtId="0" fontId="2" fillId="0" borderId="0" xfId="0" applyFont="1" applyAlignment="1">
      <alignment horizontal="right" textRotation="90" wrapText="1"/>
    </xf>
    <xf numFmtId="2" fontId="2" fillId="0" borderId="0" xfId="0" applyNumberFormat="1" applyFont="1" applyAlignment="1">
      <alignment horizontal="right" textRotation="90" wrapText="1"/>
    </xf>
    <xf numFmtId="169" fontId="9" fillId="4" borderId="1" xfId="0" applyNumberFormat="1" applyFont="1" applyFill="1" applyBorder="1"/>
    <xf numFmtId="1" fontId="2" fillId="3" borderId="1" xfId="0" applyNumberFormat="1" applyFont="1" applyFill="1" applyBorder="1" applyAlignment="1">
      <alignment horizontal="right" textRotation="90" wrapText="1"/>
    </xf>
    <xf numFmtId="169" fontId="2" fillId="4" borderId="1" xfId="0" applyNumberFormat="1" applyFont="1" applyFill="1" applyBorder="1"/>
    <xf numFmtId="166" fontId="2" fillId="0" borderId="0" xfId="0" applyNumberFormat="1" applyFont="1" applyAlignment="1">
      <alignment horizontal="right" textRotation="90" wrapText="1"/>
    </xf>
    <xf numFmtId="165" fontId="2" fillId="0" borderId="0" xfId="0" applyNumberFormat="1" applyFont="1" applyAlignment="1">
      <alignment horizontal="center"/>
    </xf>
    <xf numFmtId="165" fontId="2" fillId="5" borderId="1" xfId="0" applyNumberFormat="1" applyFont="1" applyFill="1" applyBorder="1" applyAlignment="1">
      <alignment horizontal="center"/>
    </xf>
    <xf numFmtId="0" fontId="17" fillId="0" borderId="0" xfId="0" applyFont="1"/>
    <xf numFmtId="169" fontId="9" fillId="3" borderId="1" xfId="0" applyNumberFormat="1" applyFont="1" applyFill="1" applyBorder="1"/>
    <xf numFmtId="165" fontId="17" fillId="0" borderId="0" xfId="0" applyNumberFormat="1" applyFont="1" applyAlignment="1">
      <alignment horizontal="center"/>
    </xf>
    <xf numFmtId="165" fontId="17" fillId="12" borderId="1" xfId="0" applyNumberFormat="1" applyFont="1" applyFill="1" applyBorder="1" applyAlignment="1">
      <alignment horizontal="center"/>
    </xf>
    <xf numFmtId="0" fontId="2" fillId="12" borderId="1" xfId="0" applyFont="1" applyFill="1" applyBorder="1"/>
    <xf numFmtId="164" fontId="2" fillId="12" borderId="1" xfId="0" applyNumberFormat="1" applyFont="1" applyFill="1" applyBorder="1"/>
    <xf numFmtId="0" fontId="2" fillId="13" borderId="1" xfId="0" applyFont="1" applyFill="1" applyBorder="1"/>
    <xf numFmtId="0" fontId="14" fillId="0" borderId="0" xfId="0" applyFont="1"/>
    <xf numFmtId="2" fontId="14" fillId="0" borderId="0" xfId="0" applyNumberFormat="1" applyFont="1"/>
    <xf numFmtId="0" fontId="18" fillId="0" borderId="0" xfId="0" applyFont="1"/>
    <xf numFmtId="167" fontId="0" fillId="0" borderId="0" xfId="0" applyNumberFormat="1"/>
    <xf numFmtId="49" fontId="18" fillId="0" borderId="0" xfId="0" applyNumberFormat="1" applyFont="1"/>
    <xf numFmtId="2" fontId="0" fillId="0" borderId="0" xfId="0" applyNumberFormat="1"/>
    <xf numFmtId="0" fontId="6" fillId="0" borderId="1" xfId="0" applyFont="1" applyBorder="1" applyAlignment="1" applyProtection="1">
      <alignment horizontal="left" textRotation="90" wrapText="1"/>
      <protection locked="0"/>
    </xf>
    <xf numFmtId="2" fontId="6" fillId="14" borderId="1" xfId="0" applyNumberFormat="1" applyFont="1" applyFill="1" applyBorder="1" applyAlignment="1" applyProtection="1">
      <alignment horizontal="right" textRotation="90" wrapText="1"/>
      <protection locked="0"/>
    </xf>
    <xf numFmtId="0" fontId="6" fillId="0" borderId="1" xfId="0" applyFont="1" applyBorder="1" applyAlignment="1" applyProtection="1">
      <alignment horizontal="right" textRotation="90" wrapText="1"/>
      <protection locked="0"/>
    </xf>
    <xf numFmtId="2" fontId="6" fillId="0" borderId="1" xfId="0" applyNumberFormat="1" applyFont="1" applyBorder="1" applyAlignment="1" applyProtection="1">
      <alignment horizontal="right" textRotation="90" wrapText="1"/>
      <protection locked="0"/>
    </xf>
    <xf numFmtId="1" fontId="6" fillId="15" borderId="1" xfId="0" applyNumberFormat="1" applyFont="1" applyFill="1" applyBorder="1" applyAlignment="1" applyProtection="1">
      <alignment horizontal="right" textRotation="90" wrapText="1"/>
      <protection locked="0"/>
    </xf>
    <xf numFmtId="166" fontId="6" fillId="0" borderId="1" xfId="0" applyNumberFormat="1" applyFont="1" applyBorder="1" applyAlignment="1" applyProtection="1">
      <alignment horizontal="right" textRotation="90" wrapText="1"/>
      <protection locked="0"/>
    </xf>
    <xf numFmtId="0" fontId="6" fillId="15" borderId="0" xfId="0" applyFont="1" applyFill="1"/>
    <xf numFmtId="0" fontId="19" fillId="0" borderId="0" xfId="0" applyFont="1"/>
    <xf numFmtId="0" fontId="0" fillId="15" borderId="0" xfId="0" applyFill="1"/>
    <xf numFmtId="165" fontId="0" fillId="0" borderId="0" xfId="0" applyNumberFormat="1"/>
    <xf numFmtId="0" fontId="6" fillId="15" borderId="0" xfId="0" applyFont="1" applyFill="1" applyAlignment="1">
      <alignment horizontal="left" textRotation="90" wrapText="1"/>
    </xf>
    <xf numFmtId="0" fontId="0" fillId="16" borderId="0" xfId="0" applyFill="1"/>
    <xf numFmtId="0" fontId="6" fillId="16" borderId="0" xfId="0" applyFont="1" applyFill="1" applyAlignment="1">
      <alignment horizontal="left" textRotation="90" wrapText="1"/>
    </xf>
    <xf numFmtId="0" fontId="2" fillId="0" borderId="1" xfId="0" applyFont="1" applyBorder="1"/>
    <xf numFmtId="0" fontId="6" fillId="0" borderId="1" xfId="0" applyFont="1" applyBorder="1" applyAlignment="1">
      <alignment horizontal="left" textRotation="90" wrapText="1"/>
    </xf>
    <xf numFmtId="0" fontId="12" fillId="0" borderId="1" xfId="0" applyFont="1" applyBorder="1"/>
    <xf numFmtId="3" fontId="2" fillId="0" borderId="1" xfId="0" applyNumberFormat="1" applyFont="1" applyBorder="1"/>
    <xf numFmtId="3" fontId="0" fillId="0" borderId="0" xfId="0" applyNumberFormat="1"/>
    <xf numFmtId="169" fontId="17" fillId="0" borderId="1" xfId="0" applyNumberFormat="1" applyFont="1" applyBorder="1"/>
    <xf numFmtId="169" fontId="2" fillId="0" borderId="1" xfId="0" applyNumberFormat="1" applyFont="1" applyBorder="1"/>
    <xf numFmtId="165" fontId="2" fillId="0" borderId="1" xfId="0" applyNumberFormat="1" applyFont="1" applyBorder="1" applyAlignment="1">
      <alignment horizontal="center"/>
    </xf>
    <xf numFmtId="169" fontId="21" fillId="0" borderId="1" xfId="0" applyNumberFormat="1" applyFont="1" applyBorder="1"/>
    <xf numFmtId="2" fontId="19" fillId="0" borderId="3" xfId="0" applyNumberFormat="1" applyFont="1" applyBorder="1"/>
    <xf numFmtId="0" fontId="0" fillId="0" borderId="4" xfId="0" applyBorder="1"/>
    <xf numFmtId="0" fontId="22" fillId="0" borderId="0" xfId="0" applyFont="1" applyAlignment="1">
      <alignment vertical="center"/>
    </xf>
    <xf numFmtId="2" fontId="0" fillId="16" borderId="0" xfId="0" applyNumberFormat="1" applyFill="1"/>
    <xf numFmtId="2" fontId="19" fillId="16" borderId="3" xfId="0" applyNumberFormat="1" applyFont="1" applyFill="1" applyBorder="1"/>
    <xf numFmtId="0" fontId="0" fillId="16" borderId="4" xfId="0" applyFill="1" applyBorder="1"/>
    <xf numFmtId="166" fontId="2" fillId="0" borderId="1" xfId="0" applyNumberFormat="1" applyFont="1" applyBorder="1"/>
    <xf numFmtId="0" fontId="20" fillId="0" borderId="0" xfId="0" applyFont="1"/>
    <xf numFmtId="169" fontId="0" fillId="0" borderId="0" xfId="0" applyNumberFormat="1"/>
    <xf numFmtId="2" fontId="0" fillId="0" borderId="2" xfId="0" applyNumberFormat="1" applyBorder="1" applyAlignment="1">
      <alignment horizontal="right"/>
    </xf>
    <xf numFmtId="2" fontId="0" fillId="15" borderId="2" xfId="0" applyNumberFormat="1" applyFill="1" applyBorder="1" applyAlignment="1">
      <alignment horizontal="right"/>
    </xf>
    <xf numFmtId="2" fontId="2" fillId="7" borderId="0" xfId="0" applyNumberFormat="1" applyFont="1" applyFill="1" applyAlignment="1">
      <alignment horizontal="right"/>
    </xf>
    <xf numFmtId="0" fontId="0" fillId="17" borderId="2" xfId="0" applyFill="1" applyBorder="1"/>
    <xf numFmtId="0" fontId="2" fillId="3" borderId="0" xfId="0" applyFont="1" applyFill="1"/>
    <xf numFmtId="0" fontId="0" fillId="18" borderId="2" xfId="0" applyFill="1" applyBorder="1"/>
    <xf numFmtId="0" fontId="0" fillId="20" borderId="2" xfId="0" applyFill="1" applyBorder="1"/>
    <xf numFmtId="0" fontId="2" fillId="4" borderId="0" xfId="0" applyFont="1" applyFill="1"/>
    <xf numFmtId="0" fontId="0" fillId="15" borderId="2" xfId="0" applyFill="1" applyBorder="1"/>
    <xf numFmtId="0" fontId="2" fillId="6" borderId="0" xfId="0" applyFont="1" applyFill="1"/>
    <xf numFmtId="0" fontId="2" fillId="8" borderId="0" xfId="0" applyFont="1" applyFill="1"/>
    <xf numFmtId="0" fontId="2" fillId="7" borderId="0" xfId="0" applyFont="1" applyFill="1"/>
    <xf numFmtId="165" fontId="0" fillId="0" borderId="2" xfId="0" applyNumberFormat="1" applyBorder="1" applyAlignment="1">
      <alignment horizontal="center"/>
    </xf>
    <xf numFmtId="165" fontId="0" fillId="19" borderId="2" xfId="0" applyNumberFormat="1" applyFill="1" applyBorder="1" applyAlignment="1">
      <alignment horizontal="center"/>
    </xf>
    <xf numFmtId="165" fontId="2" fillId="5" borderId="0" xfId="0" applyNumberFormat="1" applyFont="1" applyFill="1" applyAlignment="1">
      <alignment horizontal="center"/>
    </xf>
    <xf numFmtId="169" fontId="0" fillId="17" borderId="2" xfId="0" applyNumberFormat="1" applyFill="1" applyBorder="1"/>
    <xf numFmtId="169" fontId="2" fillId="4" borderId="0" xfId="0" applyNumberFormat="1" applyFont="1" applyFill="1"/>
    <xf numFmtId="169" fontId="0" fillId="0" borderId="2" xfId="0" applyNumberFormat="1" applyBorder="1"/>
    <xf numFmtId="169" fontId="2" fillId="0" borderId="0" xfId="0" applyNumberFormat="1" applyFont="1"/>
    <xf numFmtId="165" fontId="2" fillId="0" borderId="1" xfId="0" applyNumberFormat="1" applyFont="1" applyBorder="1"/>
    <xf numFmtId="164" fontId="2" fillId="0" borderId="1" xfId="0" applyNumberFormat="1" applyFont="1" applyBorder="1"/>
    <xf numFmtId="0" fontId="25" fillId="0" borderId="0" xfId="0" applyFont="1"/>
    <xf numFmtId="166" fontId="14" fillId="0" borderId="0" xfId="0" applyNumberFormat="1" applyFont="1"/>
    <xf numFmtId="1" fontId="14" fillId="0" borderId="0" xfId="0" applyNumberFormat="1" applyFont="1"/>
    <xf numFmtId="168" fontId="14" fillId="0" borderId="0" xfId="0" applyNumberFormat="1" applyFont="1"/>
    <xf numFmtId="166" fontId="25" fillId="0" borderId="1" xfId="0" applyNumberFormat="1" applyFont="1" applyBorder="1" applyProtection="1">
      <protection locked="0"/>
    </xf>
    <xf numFmtId="164" fontId="14" fillId="0" borderId="0" xfId="0" applyNumberFormat="1" applyFont="1"/>
    <xf numFmtId="165" fontId="14" fillId="0" borderId="0" xfId="0" applyNumberFormat="1" applyFont="1"/>
    <xf numFmtId="167" fontId="14" fillId="0" borderId="0" xfId="0" applyNumberFormat="1" applyFont="1"/>
    <xf numFmtId="165" fontId="14" fillId="2" borderId="1" xfId="0" applyNumberFormat="1" applyFont="1" applyFill="1" applyBorder="1"/>
    <xf numFmtId="166" fontId="0" fillId="0" borderId="0" xfId="0" applyNumberFormat="1"/>
    <xf numFmtId="166" fontId="14" fillId="0" borderId="1" xfId="0" applyNumberFormat="1" applyFont="1" applyBorder="1"/>
    <xf numFmtId="1" fontId="0" fillId="0" borderId="0" xfId="0" applyNumberFormat="1"/>
    <xf numFmtId="1" fontId="0" fillId="0" borderId="0" xfId="0" applyNumberFormat="1" applyAlignment="1">
      <alignment horizontal="right"/>
    </xf>
    <xf numFmtId="10" fontId="0" fillId="0" borderId="0" xfId="0" applyNumberFormat="1" applyAlignment="1">
      <alignment horizontal="right"/>
    </xf>
    <xf numFmtId="0" fontId="0" fillId="0" borderId="0" xfId="0" applyAlignment="1">
      <alignment horizontal="right"/>
    </xf>
    <xf numFmtId="2" fontId="13" fillId="15" borderId="2" xfId="0" applyNumberFormat="1" applyFont="1" applyFill="1" applyBorder="1" applyAlignment="1">
      <alignment horizontal="right"/>
    </xf>
    <xf numFmtId="2" fontId="13" fillId="0" borderId="2" xfId="0" applyNumberFormat="1" applyFont="1" applyBorder="1" applyAlignment="1">
      <alignment horizontal="right"/>
    </xf>
    <xf numFmtId="2" fontId="13" fillId="3" borderId="2" xfId="0" applyNumberFormat="1" applyFont="1" applyFill="1" applyBorder="1" applyAlignment="1">
      <alignment horizontal="right"/>
    </xf>
    <xf numFmtId="2" fontId="13" fillId="3" borderId="0" xfId="0" applyNumberFormat="1" applyFont="1" applyFill="1" applyAlignment="1">
      <alignment horizontal="right"/>
    </xf>
    <xf numFmtId="167" fontId="20" fillId="0" borderId="0" xfId="0" applyNumberFormat="1" applyFont="1"/>
    <xf numFmtId="167" fontId="13" fillId="0" borderId="0" xfId="0" applyNumberFormat="1" applyFont="1"/>
    <xf numFmtId="10" fontId="20" fillId="0" borderId="0" xfId="0" applyNumberFormat="1" applyFont="1"/>
    <xf numFmtId="169" fontId="1" fillId="0" borderId="1" xfId="1" applyNumberFormat="1"/>
    <xf numFmtId="165" fontId="1" fillId="19" borderId="1" xfId="1" applyNumberFormat="1" applyFill="1" applyAlignment="1">
      <alignment horizontal="center"/>
    </xf>
    <xf numFmtId="2" fontId="1" fillId="19" borderId="1" xfId="1" applyNumberFormat="1" applyFill="1" applyAlignment="1">
      <alignment horizontal="right"/>
    </xf>
    <xf numFmtId="169" fontId="1" fillId="17" borderId="1" xfId="1" applyNumberFormat="1" applyFill="1"/>
    <xf numFmtId="169" fontId="19" fillId="17" borderId="1" xfId="1" applyNumberFormat="1" applyFont="1" applyFill="1"/>
    <xf numFmtId="0" fontId="1" fillId="20" borderId="1" xfId="1" applyFill="1"/>
    <xf numFmtId="2" fontId="1" fillId="0" borderId="1" xfId="1" applyNumberFormat="1" applyAlignment="1">
      <alignment horizontal="right"/>
    </xf>
    <xf numFmtId="0" fontId="1" fillId="18" borderId="1" xfId="1" applyFill="1"/>
    <xf numFmtId="2" fontId="1" fillId="0" borderId="1" xfId="1" applyNumberFormat="1"/>
    <xf numFmtId="0" fontId="1" fillId="17" borderId="1" xfId="1" applyFill="1"/>
    <xf numFmtId="0" fontId="26" fillId="20" borderId="1" xfId="1" applyFont="1" applyFill="1"/>
    <xf numFmtId="0" fontId="1" fillId="15" borderId="1" xfId="1" applyFill="1"/>
    <xf numFmtId="169" fontId="1" fillId="17" borderId="1" xfId="1" applyNumberFormat="1" applyFill="1" applyAlignment="1">
      <alignment horizontal="left"/>
    </xf>
    <xf numFmtId="2" fontId="1" fillId="21" borderId="1" xfId="1" applyNumberFormat="1" applyFill="1" applyAlignment="1">
      <alignment horizontal="right"/>
    </xf>
    <xf numFmtId="2" fontId="1" fillId="0" borderId="1" xfId="1" applyNumberFormat="1" applyFill="1" applyAlignment="1">
      <alignment horizontal="right"/>
    </xf>
    <xf numFmtId="2" fontId="1" fillId="15" borderId="1" xfId="1" applyNumberFormat="1" applyFill="1" applyAlignment="1">
      <alignment horizontal="right"/>
    </xf>
    <xf numFmtId="169" fontId="1" fillId="17" borderId="1" xfId="1" applyNumberFormat="1" applyFill="1" applyBorder="1"/>
    <xf numFmtId="169" fontId="19" fillId="17" borderId="1" xfId="1" applyNumberFormat="1" applyFont="1" applyFill="1" applyBorder="1"/>
    <xf numFmtId="2" fontId="1" fillId="15" borderId="1" xfId="1" applyNumberFormat="1" applyFill="1"/>
    <xf numFmtId="0" fontId="1" fillId="21" borderId="1" xfId="1" applyFill="1"/>
    <xf numFmtId="165" fontId="19" fillId="22" borderId="1" xfId="1" applyNumberFormat="1" applyFont="1" applyFill="1" applyAlignment="1">
      <alignment horizontal="center"/>
    </xf>
    <xf numFmtId="2" fontId="19" fillId="22" borderId="1" xfId="1" applyNumberFormat="1" applyFont="1" applyFill="1" applyAlignment="1">
      <alignment horizontal="right"/>
    </xf>
    <xf numFmtId="169" fontId="19" fillId="22" borderId="1" xfId="1" applyNumberFormat="1" applyFont="1" applyFill="1" applyAlignment="1">
      <alignment horizontal="left"/>
    </xf>
    <xf numFmtId="169" fontId="1" fillId="0" borderId="1" xfId="1" applyNumberFormat="1" applyFill="1"/>
    <xf numFmtId="165" fontId="1" fillId="0" borderId="1" xfId="1" applyNumberFormat="1" applyFill="1" applyAlignment="1">
      <alignment horizontal="center"/>
    </xf>
    <xf numFmtId="169" fontId="19" fillId="0" borderId="1" xfId="1" applyNumberFormat="1" applyFont="1" applyFill="1"/>
    <xf numFmtId="0" fontId="1" fillId="0" borderId="1" xfId="1"/>
    <xf numFmtId="169" fontId="4" fillId="0" borderId="0" xfId="0" applyNumberFormat="1" applyFont="1" applyFill="1"/>
    <xf numFmtId="2" fontId="2" fillId="0" borderId="0" xfId="0" applyNumberFormat="1" applyFont="1" applyFill="1"/>
    <xf numFmtId="0" fontId="0" fillId="0" borderId="0" xfId="0" applyFill="1"/>
    <xf numFmtId="2" fontId="0" fillId="0" borderId="0" xfId="0" applyNumberFormat="1" applyFill="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transportmeasures.org/wp-content/uploads/2015/11/Additional-energy-use-in-transport-sector-20080611-rev-20102411.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9"/>
  <sheetViews>
    <sheetView workbookViewId="0">
      <pane xSplit="5" ySplit="8" topLeftCell="F9" activePane="bottomRight" state="frozen"/>
      <selection pane="topRight" activeCell="F1" sqref="F1"/>
      <selection pane="bottomLeft" activeCell="A2" sqref="A2"/>
      <selection pane="bottomRight" activeCell="I9" sqref="I9"/>
    </sheetView>
  </sheetViews>
  <sheetFormatPr defaultColWidth="10.85546875" defaultRowHeight="15"/>
  <cols>
    <col min="1" max="1" width="33.5703125" style="178" bestFit="1" customWidth="1"/>
    <col min="2" max="2" width="11.42578125" style="178" bestFit="1" customWidth="1"/>
    <col min="3" max="3" width="16.85546875" style="177" bestFit="1" customWidth="1"/>
    <col min="4" max="4" width="13.5703125" style="177" bestFit="1" customWidth="1"/>
    <col min="5" max="5" width="15.5703125" style="177" bestFit="1" customWidth="1"/>
    <col min="6" max="6" width="11.5703125" style="176" bestFit="1" customWidth="1"/>
    <col min="7" max="7" width="9.42578125" style="175" bestFit="1" customWidth="1"/>
    <col min="8" max="16384" width="10.85546875" style="174"/>
  </cols>
  <sheetData>
    <row r="1" spans="1:7" s="197" customFormat="1">
      <c r="A1" s="199" t="s">
        <v>1828</v>
      </c>
      <c r="F1" s="188"/>
      <c r="G1" s="198"/>
    </row>
    <row r="2" spans="1:7" s="197" customFormat="1">
      <c r="A2" s="183"/>
      <c r="B2" s="200" t="s">
        <v>1827</v>
      </c>
      <c r="F2" s="188"/>
      <c r="G2" s="198"/>
    </row>
    <row r="3" spans="1:7" s="197" customFormat="1">
      <c r="A3" s="185"/>
      <c r="B3" s="200" t="s">
        <v>1826</v>
      </c>
      <c r="F3" s="188"/>
      <c r="G3" s="198"/>
    </row>
    <row r="4" spans="1:7" s="197" customFormat="1">
      <c r="A4" s="193"/>
      <c r="B4" s="200" t="s">
        <v>1825</v>
      </c>
      <c r="F4" s="188"/>
      <c r="G4" s="198"/>
    </row>
    <row r="5" spans="1:7" s="197" customFormat="1">
      <c r="A5" s="179"/>
      <c r="B5" s="200" t="s">
        <v>1824</v>
      </c>
      <c r="F5" s="188"/>
      <c r="G5" s="198"/>
    </row>
    <row r="6" spans="1:7" s="197" customFormat="1">
      <c r="A6" s="181"/>
      <c r="B6" s="200" t="s">
        <v>1823</v>
      </c>
      <c r="F6" s="188"/>
      <c r="G6" s="198"/>
    </row>
    <row r="7" spans="1:7" s="197" customFormat="1">
      <c r="A7" s="199"/>
      <c r="B7" s="199"/>
      <c r="F7" s="188"/>
      <c r="G7" s="198"/>
    </row>
    <row r="8" spans="1:7">
      <c r="A8" s="196" t="s">
        <v>1</v>
      </c>
      <c r="B8" s="196" t="s">
        <v>6</v>
      </c>
      <c r="C8" s="196" t="s">
        <v>7</v>
      </c>
      <c r="D8" s="196" t="s">
        <v>8</v>
      </c>
      <c r="E8" s="196" t="s">
        <v>9</v>
      </c>
      <c r="F8" s="195" t="s">
        <v>10</v>
      </c>
      <c r="G8" s="194" t="s">
        <v>11</v>
      </c>
    </row>
    <row r="9" spans="1:7">
      <c r="A9" s="178" t="s">
        <v>1822</v>
      </c>
      <c r="B9" s="178" t="s">
        <v>57</v>
      </c>
      <c r="C9" s="177" t="s">
        <v>19</v>
      </c>
      <c r="D9" s="177" t="s">
        <v>27</v>
      </c>
      <c r="E9" s="177" t="s">
        <v>21</v>
      </c>
      <c r="F9" s="180">
        <v>35.560893873852308</v>
      </c>
      <c r="G9" s="185">
        <v>126</v>
      </c>
    </row>
    <row r="10" spans="1:7">
      <c r="A10" s="178" t="s">
        <v>1822</v>
      </c>
      <c r="B10" s="178" t="s">
        <v>57</v>
      </c>
      <c r="C10" s="177" t="s">
        <v>19</v>
      </c>
      <c r="D10" s="177" t="s">
        <v>60</v>
      </c>
      <c r="E10" s="177" t="s">
        <v>21</v>
      </c>
      <c r="F10" s="180">
        <v>37.622035666045448</v>
      </c>
      <c r="G10" s="185">
        <v>142</v>
      </c>
    </row>
    <row r="11" spans="1:7">
      <c r="A11" s="178" t="s">
        <v>1821</v>
      </c>
      <c r="B11" s="178" t="s">
        <v>57</v>
      </c>
      <c r="C11" s="177" t="s">
        <v>19</v>
      </c>
      <c r="D11" s="177" t="s">
        <v>27</v>
      </c>
      <c r="E11" s="177" t="s">
        <v>21</v>
      </c>
      <c r="F11" s="180">
        <v>35.560893873852308</v>
      </c>
      <c r="G11" s="185">
        <v>126</v>
      </c>
    </row>
    <row r="12" spans="1:7">
      <c r="A12" s="178" t="s">
        <v>1821</v>
      </c>
      <c r="B12" s="178" t="s">
        <v>57</v>
      </c>
      <c r="C12" s="177" t="s">
        <v>19</v>
      </c>
      <c r="D12" s="177" t="s">
        <v>60</v>
      </c>
      <c r="E12" s="177" t="s">
        <v>21</v>
      </c>
      <c r="F12" s="180">
        <v>37.622035666045448</v>
      </c>
      <c r="G12" s="185">
        <v>142</v>
      </c>
    </row>
    <row r="13" spans="1:7">
      <c r="A13" s="178" t="s">
        <v>1820</v>
      </c>
      <c r="B13" s="178" t="s">
        <v>57</v>
      </c>
      <c r="C13" s="177" t="s">
        <v>272</v>
      </c>
      <c r="D13" s="177" t="s">
        <v>60</v>
      </c>
      <c r="E13" s="177" t="s">
        <v>21</v>
      </c>
      <c r="F13" s="180">
        <v>37.622035666045448</v>
      </c>
      <c r="G13" s="185">
        <v>142</v>
      </c>
    </row>
    <row r="14" spans="1:7">
      <c r="A14" s="178" t="s">
        <v>1820</v>
      </c>
      <c r="B14" s="178" t="s">
        <v>57</v>
      </c>
      <c r="C14" s="177" t="s">
        <v>272</v>
      </c>
      <c r="D14" s="177" t="s">
        <v>46</v>
      </c>
      <c r="E14" s="177" t="s">
        <v>21</v>
      </c>
      <c r="F14" s="180">
        <v>20.882418315181152</v>
      </c>
      <c r="G14" s="183">
        <v>148</v>
      </c>
    </row>
    <row r="15" spans="1:7">
      <c r="A15" s="178" t="s">
        <v>1819</v>
      </c>
      <c r="B15" s="178" t="s">
        <v>57</v>
      </c>
      <c r="C15" s="177" t="s">
        <v>272</v>
      </c>
      <c r="D15" s="177" t="s">
        <v>92</v>
      </c>
      <c r="E15" s="177" t="s">
        <v>21</v>
      </c>
      <c r="F15" s="182">
        <v>271.95882666666671</v>
      </c>
      <c r="G15" s="179">
        <v>236</v>
      </c>
    </row>
    <row r="16" spans="1:7">
      <c r="A16" s="178" t="s">
        <v>1818</v>
      </c>
      <c r="B16" s="178" t="s">
        <v>57</v>
      </c>
      <c r="C16" s="177" t="s">
        <v>272</v>
      </c>
      <c r="D16" s="177" t="s">
        <v>92</v>
      </c>
      <c r="E16" s="177" t="s">
        <v>21</v>
      </c>
      <c r="F16" s="182">
        <v>86.831360000000004</v>
      </c>
      <c r="G16" s="179">
        <v>237</v>
      </c>
    </row>
    <row r="17" spans="1:7">
      <c r="A17" s="178" t="s">
        <v>1817</v>
      </c>
      <c r="B17" s="178" t="s">
        <v>57</v>
      </c>
      <c r="C17" s="177" t="s">
        <v>272</v>
      </c>
      <c r="D17" s="177" t="s">
        <v>92</v>
      </c>
      <c r="E17" s="177" t="s">
        <v>21</v>
      </c>
      <c r="F17" s="182">
        <v>36.6496</v>
      </c>
      <c r="G17" s="179">
        <v>238</v>
      </c>
    </row>
    <row r="18" spans="1:7">
      <c r="A18" s="178" t="s">
        <v>1816</v>
      </c>
      <c r="B18" s="178" t="s">
        <v>57</v>
      </c>
      <c r="C18" s="177" t="s">
        <v>272</v>
      </c>
      <c r="D18" s="177" t="s">
        <v>92</v>
      </c>
      <c r="E18" s="177" t="s">
        <v>21</v>
      </c>
      <c r="F18" s="182">
        <v>62.569324799999997</v>
      </c>
      <c r="G18" s="179">
        <v>239</v>
      </c>
    </row>
    <row r="19" spans="1:7">
      <c r="A19" s="178" t="s">
        <v>1815</v>
      </c>
      <c r="B19" s="178" t="s">
        <v>57</v>
      </c>
      <c r="C19" s="177" t="s">
        <v>272</v>
      </c>
      <c r="D19" s="177" t="s">
        <v>92</v>
      </c>
      <c r="E19" s="177" t="s">
        <v>21</v>
      </c>
      <c r="F19" s="182">
        <v>154.16325333333336</v>
      </c>
      <c r="G19" s="179">
        <v>240</v>
      </c>
    </row>
    <row r="20" spans="1:7">
      <c r="A20" s="178" t="s">
        <v>1814</v>
      </c>
      <c r="B20" s="178" t="s">
        <v>57</v>
      </c>
      <c r="C20" s="177" t="s">
        <v>19</v>
      </c>
      <c r="D20" s="177" t="s">
        <v>27</v>
      </c>
      <c r="E20" s="177" t="s">
        <v>21</v>
      </c>
      <c r="F20" s="180">
        <v>14.399781147947408</v>
      </c>
      <c r="G20" s="183">
        <v>127</v>
      </c>
    </row>
    <row r="21" spans="1:7">
      <c r="A21" s="178" t="s">
        <v>1813</v>
      </c>
      <c r="B21" s="178" t="s">
        <v>57</v>
      </c>
      <c r="C21" s="177" t="s">
        <v>19</v>
      </c>
      <c r="D21" s="177" t="s">
        <v>46</v>
      </c>
      <c r="E21" s="177" t="s">
        <v>21</v>
      </c>
      <c r="F21" s="180">
        <v>20.882418315181152</v>
      </c>
      <c r="G21" s="185">
        <v>148</v>
      </c>
    </row>
    <row r="22" spans="1:7">
      <c r="A22" s="178" t="s">
        <v>1812</v>
      </c>
      <c r="B22" s="178" t="s">
        <v>57</v>
      </c>
      <c r="C22" s="177" t="s">
        <v>19</v>
      </c>
      <c r="D22" s="177" t="s">
        <v>46</v>
      </c>
      <c r="E22" s="177" t="s">
        <v>21</v>
      </c>
      <c r="F22" s="180">
        <v>20.882418315181152</v>
      </c>
      <c r="G22" s="185">
        <v>148</v>
      </c>
    </row>
    <row r="23" spans="1:7">
      <c r="A23" s="178" t="s">
        <v>1811</v>
      </c>
      <c r="B23" s="178" t="s">
        <v>57</v>
      </c>
      <c r="C23" s="177" t="s">
        <v>272</v>
      </c>
      <c r="D23" s="177" t="s">
        <v>46</v>
      </c>
      <c r="E23" s="177" t="s">
        <v>21</v>
      </c>
      <c r="F23" s="180">
        <v>10.193718262177921</v>
      </c>
      <c r="G23" s="183">
        <v>152</v>
      </c>
    </row>
    <row r="24" spans="1:7">
      <c r="A24" s="178" t="s">
        <v>1810</v>
      </c>
      <c r="B24" s="178" t="s">
        <v>57</v>
      </c>
      <c r="C24" s="177" t="s">
        <v>272</v>
      </c>
      <c r="D24" s="177" t="s">
        <v>92</v>
      </c>
      <c r="E24" s="177" t="s">
        <v>21</v>
      </c>
      <c r="F24" s="180">
        <v>10.197992716330125</v>
      </c>
      <c r="G24" s="183">
        <v>110</v>
      </c>
    </row>
    <row r="25" spans="1:7">
      <c r="A25" s="178" t="s">
        <v>1809</v>
      </c>
      <c r="B25" s="178" t="s">
        <v>57</v>
      </c>
      <c r="C25" s="177" t="s">
        <v>272</v>
      </c>
      <c r="D25" s="177" t="s">
        <v>92</v>
      </c>
      <c r="E25" s="177" t="s">
        <v>21</v>
      </c>
      <c r="F25" s="180">
        <v>10.197992716330125</v>
      </c>
      <c r="G25" s="185">
        <v>110</v>
      </c>
    </row>
    <row r="26" spans="1:7">
      <c r="A26" s="178" t="s">
        <v>1808</v>
      </c>
      <c r="B26" s="178" t="s">
        <v>57</v>
      </c>
      <c r="C26" s="177" t="s">
        <v>19</v>
      </c>
      <c r="D26" s="177" t="s">
        <v>46</v>
      </c>
      <c r="E26" s="177" t="s">
        <v>21</v>
      </c>
      <c r="F26" s="180">
        <v>20.882418315181152</v>
      </c>
      <c r="G26" s="185">
        <v>148</v>
      </c>
    </row>
    <row r="27" spans="1:7">
      <c r="A27" s="178" t="s">
        <v>1807</v>
      </c>
      <c r="B27" s="178" t="s">
        <v>57</v>
      </c>
      <c r="C27" s="177" t="s">
        <v>19</v>
      </c>
      <c r="D27" s="177" t="s">
        <v>46</v>
      </c>
      <c r="E27" s="177" t="s">
        <v>21</v>
      </c>
      <c r="F27" s="180">
        <v>20.882418315181152</v>
      </c>
      <c r="G27" s="185">
        <v>148</v>
      </c>
    </row>
    <row r="28" spans="1:7">
      <c r="A28" s="178" t="s">
        <v>1806</v>
      </c>
      <c r="B28" s="178" t="s">
        <v>57</v>
      </c>
      <c r="C28" s="177" t="s">
        <v>19</v>
      </c>
      <c r="D28" s="177" t="s">
        <v>27</v>
      </c>
      <c r="E28" s="177" t="s">
        <v>21</v>
      </c>
      <c r="F28" s="180">
        <v>26.8828970540462</v>
      </c>
      <c r="G28" s="183">
        <v>129</v>
      </c>
    </row>
    <row r="29" spans="1:7">
      <c r="A29" s="178" t="s">
        <v>1805</v>
      </c>
      <c r="B29" s="178" t="s">
        <v>57</v>
      </c>
      <c r="C29" s="177" t="s">
        <v>19</v>
      </c>
      <c r="D29" s="177" t="s">
        <v>27</v>
      </c>
      <c r="E29" s="177" t="s">
        <v>97</v>
      </c>
      <c r="F29" s="180">
        <v>10.422829004736096</v>
      </c>
      <c r="G29" s="183">
        <v>130</v>
      </c>
    </row>
    <row r="30" spans="1:7">
      <c r="A30" s="178" t="s">
        <v>1804</v>
      </c>
      <c r="B30" s="178" t="s">
        <v>57</v>
      </c>
      <c r="C30" s="177" t="s">
        <v>19</v>
      </c>
      <c r="D30" s="177" t="s">
        <v>46</v>
      </c>
      <c r="E30" s="177" t="s">
        <v>21</v>
      </c>
      <c r="F30" s="180">
        <v>8.772889701985056</v>
      </c>
      <c r="G30" s="185">
        <v>179</v>
      </c>
    </row>
    <row r="31" spans="1:7">
      <c r="A31" s="178" t="s">
        <v>1803</v>
      </c>
      <c r="B31" s="178" t="s">
        <v>57</v>
      </c>
      <c r="C31" s="177" t="s">
        <v>19</v>
      </c>
      <c r="D31" s="177" t="s">
        <v>46</v>
      </c>
      <c r="E31" s="177" t="s">
        <v>21</v>
      </c>
      <c r="F31" s="180">
        <v>8.772889701985056</v>
      </c>
      <c r="G31" s="185">
        <v>179</v>
      </c>
    </row>
    <row r="32" spans="1:7">
      <c r="A32" s="178" t="s">
        <v>1802</v>
      </c>
      <c r="B32" s="178" t="s">
        <v>57</v>
      </c>
      <c r="C32" s="177" t="s">
        <v>19</v>
      </c>
      <c r="D32" s="177" t="s">
        <v>27</v>
      </c>
      <c r="E32" s="177" t="s">
        <v>21</v>
      </c>
      <c r="F32" s="180">
        <v>39.537846017063615</v>
      </c>
      <c r="G32" s="179">
        <v>201</v>
      </c>
    </row>
    <row r="33" spans="1:7">
      <c r="A33" s="178" t="s">
        <v>1801</v>
      </c>
      <c r="B33" s="178" t="s">
        <v>57</v>
      </c>
      <c r="C33" s="177" t="s">
        <v>272</v>
      </c>
      <c r="D33" s="177" t="s">
        <v>92</v>
      </c>
      <c r="E33" s="177" t="s">
        <v>21</v>
      </c>
      <c r="F33" s="180">
        <v>14.211705165250399</v>
      </c>
      <c r="G33" s="185">
        <v>111</v>
      </c>
    </row>
    <row r="34" spans="1:7">
      <c r="A34" s="178" t="s">
        <v>1800</v>
      </c>
      <c r="B34" s="178" t="s">
        <v>57</v>
      </c>
      <c r="C34" s="177" t="s">
        <v>19</v>
      </c>
      <c r="D34" s="177" t="s">
        <v>27</v>
      </c>
      <c r="E34" s="177" t="s">
        <v>21</v>
      </c>
      <c r="F34" s="180">
        <v>14.399781147947406</v>
      </c>
      <c r="G34" s="185">
        <v>127</v>
      </c>
    </row>
    <row r="35" spans="1:7">
      <c r="A35" s="178" t="s">
        <v>1799</v>
      </c>
      <c r="B35" s="178" t="s">
        <v>57</v>
      </c>
      <c r="C35" s="177" t="s">
        <v>19</v>
      </c>
      <c r="D35" s="177" t="s">
        <v>27</v>
      </c>
      <c r="E35" s="177" t="s">
        <v>21</v>
      </c>
      <c r="F35" s="189">
        <v>39.537846017063615</v>
      </c>
      <c r="G35" s="179">
        <v>201</v>
      </c>
    </row>
    <row r="36" spans="1:7">
      <c r="A36" s="178" t="s">
        <v>1798</v>
      </c>
      <c r="B36" s="178" t="s">
        <v>57</v>
      </c>
      <c r="C36" s="177" t="s">
        <v>19</v>
      </c>
      <c r="D36" s="177" t="s">
        <v>27</v>
      </c>
      <c r="E36" s="177" t="s">
        <v>21</v>
      </c>
      <c r="F36" s="180">
        <v>56.270624241284388</v>
      </c>
      <c r="G36" s="183">
        <v>131</v>
      </c>
    </row>
    <row r="37" spans="1:7">
      <c r="A37" s="178" t="s">
        <v>1797</v>
      </c>
      <c r="B37" s="178" t="s">
        <v>57</v>
      </c>
      <c r="C37" s="177" t="s">
        <v>272</v>
      </c>
      <c r="D37" s="177" t="s">
        <v>46</v>
      </c>
      <c r="E37" s="177" t="s">
        <v>21</v>
      </c>
      <c r="F37" s="180">
        <v>15.564997349838427</v>
      </c>
      <c r="G37" s="185">
        <v>155</v>
      </c>
    </row>
    <row r="38" spans="1:7">
      <c r="A38" s="178" t="s">
        <v>1796</v>
      </c>
      <c r="B38" s="178" t="s">
        <v>57</v>
      </c>
      <c r="C38" s="177" t="s">
        <v>19</v>
      </c>
      <c r="D38" s="177" t="s">
        <v>46</v>
      </c>
      <c r="E38" s="177" t="s">
        <v>21</v>
      </c>
      <c r="F38" s="180">
        <v>15.564997349838427</v>
      </c>
      <c r="G38" s="185">
        <v>155</v>
      </c>
    </row>
    <row r="39" spans="1:7">
      <c r="A39" s="178" t="s">
        <v>1795</v>
      </c>
      <c r="B39" s="178" t="s">
        <v>57</v>
      </c>
      <c r="C39" s="177" t="s">
        <v>19</v>
      </c>
      <c r="D39" s="177" t="s">
        <v>46</v>
      </c>
      <c r="E39" s="177" t="s">
        <v>21</v>
      </c>
      <c r="F39" s="180">
        <v>15.564997349838427</v>
      </c>
      <c r="G39" s="185">
        <v>155</v>
      </c>
    </row>
    <row r="40" spans="1:7">
      <c r="A40" s="178" t="s">
        <v>1794</v>
      </c>
      <c r="B40" s="178" t="s">
        <v>57</v>
      </c>
      <c r="C40" s="177" t="s">
        <v>19</v>
      </c>
      <c r="D40" s="177" t="s">
        <v>27</v>
      </c>
      <c r="E40" s="177" t="s">
        <v>21</v>
      </c>
      <c r="F40" s="180">
        <v>12.545522936720982</v>
      </c>
      <c r="G40" s="183">
        <v>136</v>
      </c>
    </row>
    <row r="41" spans="1:7">
      <c r="A41" s="178" t="s">
        <v>1793</v>
      </c>
      <c r="B41" s="178" t="s">
        <v>57</v>
      </c>
      <c r="C41" s="177" t="s">
        <v>19</v>
      </c>
      <c r="D41" s="177" t="s">
        <v>46</v>
      </c>
      <c r="E41" s="177" t="s">
        <v>21</v>
      </c>
      <c r="F41" s="180">
        <v>15.564997349838427</v>
      </c>
      <c r="G41" s="185">
        <v>155</v>
      </c>
    </row>
    <row r="42" spans="1:7">
      <c r="A42" s="178" t="s">
        <v>1792</v>
      </c>
      <c r="B42" s="178" t="s">
        <v>57</v>
      </c>
      <c r="C42" s="177" t="s">
        <v>19</v>
      </c>
      <c r="D42" s="177" t="s">
        <v>27</v>
      </c>
      <c r="E42" s="177" t="s">
        <v>21</v>
      </c>
      <c r="F42" s="180">
        <v>12.545522936720982</v>
      </c>
      <c r="G42" s="185">
        <v>136</v>
      </c>
    </row>
    <row r="43" spans="1:7">
      <c r="A43" s="178" t="s">
        <v>1791</v>
      </c>
      <c r="B43" s="178" t="s">
        <v>57</v>
      </c>
      <c r="C43" s="177" t="s">
        <v>272</v>
      </c>
      <c r="D43" s="177" t="s">
        <v>92</v>
      </c>
      <c r="E43" s="177" t="s">
        <v>21</v>
      </c>
      <c r="F43" s="182">
        <v>36.833317866666661</v>
      </c>
      <c r="G43" s="179">
        <v>241</v>
      </c>
    </row>
    <row r="44" spans="1:7">
      <c r="A44" s="178" t="s">
        <v>1790</v>
      </c>
      <c r="B44" s="178" t="s">
        <v>57</v>
      </c>
      <c r="C44" s="177" t="s">
        <v>272</v>
      </c>
      <c r="D44" s="177" t="s">
        <v>92</v>
      </c>
      <c r="E44" s="177" t="s">
        <v>21</v>
      </c>
      <c r="F44" s="182">
        <v>49.801168000000004</v>
      </c>
      <c r="G44" s="179">
        <v>242</v>
      </c>
    </row>
    <row r="45" spans="1:7">
      <c r="A45" s="178" t="s">
        <v>1789</v>
      </c>
      <c r="B45" s="178" t="s">
        <v>57</v>
      </c>
      <c r="C45" s="177" t="s">
        <v>272</v>
      </c>
      <c r="D45" s="177" t="s">
        <v>92</v>
      </c>
      <c r="E45" s="177" t="s">
        <v>21</v>
      </c>
      <c r="F45" s="182">
        <v>53.858701600000011</v>
      </c>
      <c r="G45" s="179">
        <v>243</v>
      </c>
    </row>
    <row r="46" spans="1:7">
      <c r="A46" s="178" t="s">
        <v>1788</v>
      </c>
      <c r="B46" s="178" t="s">
        <v>57</v>
      </c>
      <c r="C46" s="177" t="s">
        <v>272</v>
      </c>
      <c r="D46" s="177" t="s">
        <v>92</v>
      </c>
      <c r="E46" s="177" t="s">
        <v>21</v>
      </c>
      <c r="F46" s="182">
        <v>71.977532190476197</v>
      </c>
      <c r="G46" s="179">
        <v>244</v>
      </c>
    </row>
    <row r="47" spans="1:7">
      <c r="A47" s="178" t="s">
        <v>1787</v>
      </c>
      <c r="B47" s="178" t="s">
        <v>57</v>
      </c>
      <c r="C47" s="177" t="s">
        <v>19</v>
      </c>
      <c r="D47" s="177" t="s">
        <v>27</v>
      </c>
      <c r="E47" s="177" t="s">
        <v>21</v>
      </c>
      <c r="F47" s="180">
        <v>30.00495836681656</v>
      </c>
      <c r="G47" s="183">
        <v>137</v>
      </c>
    </row>
    <row r="48" spans="1:7">
      <c r="A48" s="178" t="s">
        <v>1786</v>
      </c>
      <c r="B48" s="178" t="s">
        <v>57</v>
      </c>
      <c r="C48" s="177" t="s">
        <v>19</v>
      </c>
      <c r="D48" s="177" t="s">
        <v>20</v>
      </c>
      <c r="E48" s="177" t="s">
        <v>21</v>
      </c>
      <c r="F48" s="180">
        <v>28.971395352813445</v>
      </c>
      <c r="G48" s="179">
        <v>200</v>
      </c>
    </row>
    <row r="49" spans="1:7">
      <c r="A49" s="178" t="s">
        <v>1785</v>
      </c>
      <c r="B49" s="178" t="s">
        <v>57</v>
      </c>
      <c r="C49" s="177" t="s">
        <v>19</v>
      </c>
      <c r="D49" s="177" t="s">
        <v>46</v>
      </c>
      <c r="E49" s="177" t="s">
        <v>21</v>
      </c>
      <c r="F49" s="180">
        <v>15.564997349838427</v>
      </c>
      <c r="G49" s="185">
        <v>155</v>
      </c>
    </row>
    <row r="50" spans="1:7">
      <c r="A50" s="178" t="s">
        <v>1784</v>
      </c>
      <c r="B50" s="178" t="s">
        <v>57</v>
      </c>
      <c r="C50" s="177" t="s">
        <v>19</v>
      </c>
      <c r="D50" s="177" t="s">
        <v>46</v>
      </c>
      <c r="E50" s="177" t="s">
        <v>21</v>
      </c>
      <c r="F50" s="180">
        <v>15.564997349838427</v>
      </c>
      <c r="G50" s="185">
        <v>155</v>
      </c>
    </row>
    <row r="51" spans="1:7">
      <c r="A51" s="178" t="s">
        <v>1783</v>
      </c>
      <c r="B51" s="178" t="s">
        <v>57</v>
      </c>
      <c r="C51" s="177" t="s">
        <v>19</v>
      </c>
      <c r="D51" s="177" t="s">
        <v>27</v>
      </c>
      <c r="E51" s="177" t="s">
        <v>21</v>
      </c>
      <c r="F51" s="180">
        <v>14.971703113512405</v>
      </c>
      <c r="G51" s="183">
        <v>139</v>
      </c>
    </row>
    <row r="52" spans="1:7">
      <c r="A52" s="178" t="s">
        <v>1782</v>
      </c>
      <c r="B52" s="178" t="s">
        <v>45</v>
      </c>
      <c r="C52" s="177" t="s">
        <v>19</v>
      </c>
      <c r="D52" s="177" t="s">
        <v>49</v>
      </c>
      <c r="E52" s="177" t="s">
        <v>21</v>
      </c>
      <c r="F52" s="180">
        <v>1.2856999999999998</v>
      </c>
      <c r="G52" s="183">
        <v>48</v>
      </c>
    </row>
    <row r="53" spans="1:7">
      <c r="A53" s="178" t="s">
        <v>1782</v>
      </c>
      <c r="B53" s="178" t="s">
        <v>45</v>
      </c>
      <c r="C53" s="177" t="s">
        <v>19</v>
      </c>
      <c r="D53" s="177" t="s">
        <v>46</v>
      </c>
      <c r="E53" s="177" t="s">
        <v>21</v>
      </c>
      <c r="F53" s="180">
        <v>1.428522577666832</v>
      </c>
      <c r="G53" s="183">
        <v>146</v>
      </c>
    </row>
    <row r="54" spans="1:7">
      <c r="A54" s="178" t="s">
        <v>1781</v>
      </c>
      <c r="B54" s="178" t="s">
        <v>45</v>
      </c>
      <c r="C54" s="177" t="s">
        <v>19</v>
      </c>
      <c r="D54" s="177" t="s">
        <v>49</v>
      </c>
      <c r="E54" s="177" t="s">
        <v>21</v>
      </c>
      <c r="F54" s="180">
        <v>1.2964740223463687</v>
      </c>
      <c r="G54" s="193">
        <v>48</v>
      </c>
    </row>
    <row r="55" spans="1:7">
      <c r="A55" s="178" t="s">
        <v>1781</v>
      </c>
      <c r="B55" s="178" t="s">
        <v>45</v>
      </c>
      <c r="C55" s="177" t="s">
        <v>19</v>
      </c>
      <c r="D55" s="177" t="s">
        <v>46</v>
      </c>
      <c r="E55" s="177" t="s">
        <v>21</v>
      </c>
      <c r="F55" s="180">
        <v>1.4788669856903327</v>
      </c>
      <c r="G55" s="193">
        <v>146</v>
      </c>
    </row>
    <row r="56" spans="1:7">
      <c r="A56" s="178" t="s">
        <v>1780</v>
      </c>
      <c r="B56" s="178" t="s">
        <v>45</v>
      </c>
      <c r="C56" s="177" t="s">
        <v>19</v>
      </c>
      <c r="D56" s="177" t="s">
        <v>49</v>
      </c>
      <c r="E56" s="177" t="s">
        <v>21</v>
      </c>
      <c r="F56" s="180">
        <v>0.64284999999999992</v>
      </c>
      <c r="G56" s="193">
        <v>48</v>
      </c>
    </row>
    <row r="57" spans="1:7">
      <c r="A57" s="178" t="s">
        <v>1780</v>
      </c>
      <c r="B57" s="178" t="s">
        <v>45</v>
      </c>
      <c r="C57" s="177" t="s">
        <v>19</v>
      </c>
      <c r="D57" s="177" t="s">
        <v>46</v>
      </c>
      <c r="E57" s="177" t="s">
        <v>21</v>
      </c>
      <c r="F57" s="180">
        <v>0.714261288833416</v>
      </c>
      <c r="G57" s="193">
        <v>146</v>
      </c>
    </row>
    <row r="58" spans="1:7">
      <c r="A58" s="178" t="s">
        <v>1779</v>
      </c>
      <c r="B58" s="178" t="s">
        <v>45</v>
      </c>
      <c r="C58" s="177" t="s">
        <v>19</v>
      </c>
      <c r="D58" s="177" t="s">
        <v>128</v>
      </c>
      <c r="E58" s="177" t="s">
        <v>21</v>
      </c>
      <c r="F58" s="180">
        <v>1.4370714859712415</v>
      </c>
      <c r="G58" s="183">
        <v>106</v>
      </c>
    </row>
    <row r="59" spans="1:7">
      <c r="A59" s="178" t="s">
        <v>1778</v>
      </c>
      <c r="B59" s="178" t="s">
        <v>45</v>
      </c>
      <c r="C59" s="177" t="s">
        <v>19</v>
      </c>
      <c r="D59" s="177" t="s">
        <v>49</v>
      </c>
      <c r="E59" s="177" t="s">
        <v>21</v>
      </c>
      <c r="F59" s="180">
        <v>1.0976798262861833</v>
      </c>
      <c r="G59" s="183">
        <v>162</v>
      </c>
    </row>
    <row r="60" spans="1:7">
      <c r="A60" s="178" t="s">
        <v>1778</v>
      </c>
      <c r="B60" s="178" t="s">
        <v>45</v>
      </c>
      <c r="C60" s="177" t="s">
        <v>19</v>
      </c>
      <c r="D60" s="177" t="s">
        <v>46</v>
      </c>
      <c r="E60" s="177" t="s">
        <v>21</v>
      </c>
      <c r="F60" s="180">
        <v>0.53003231487339064</v>
      </c>
      <c r="G60" s="179">
        <v>194</v>
      </c>
    </row>
    <row r="61" spans="1:7">
      <c r="A61" s="178" t="s">
        <v>1777</v>
      </c>
      <c r="B61" s="178" t="s">
        <v>45</v>
      </c>
      <c r="C61" s="177" t="s">
        <v>19</v>
      </c>
      <c r="D61" s="177" t="s">
        <v>49</v>
      </c>
      <c r="E61" s="177" t="s">
        <v>21</v>
      </c>
      <c r="F61" s="180">
        <v>1.1061889722263862</v>
      </c>
      <c r="G61" s="193">
        <v>162</v>
      </c>
    </row>
    <row r="62" spans="1:7">
      <c r="A62" s="178" t="s">
        <v>1777</v>
      </c>
      <c r="B62" s="178" t="s">
        <v>45</v>
      </c>
      <c r="C62" s="177" t="s">
        <v>19</v>
      </c>
      <c r="D62" s="177" t="s">
        <v>46</v>
      </c>
      <c r="E62" s="177" t="s">
        <v>21</v>
      </c>
      <c r="F62" s="187" t="e">
        <f>F60*#REF!/#REF!</f>
        <v>#REF!</v>
      </c>
      <c r="G62" s="179">
        <v>194</v>
      </c>
    </row>
    <row r="63" spans="1:7">
      <c r="A63" s="178" t="s">
        <v>1776</v>
      </c>
      <c r="B63" s="178" t="s">
        <v>45</v>
      </c>
      <c r="C63" s="177" t="s">
        <v>19</v>
      </c>
      <c r="D63" s="177" t="s">
        <v>49</v>
      </c>
      <c r="E63" s="177" t="s">
        <v>21</v>
      </c>
      <c r="F63" s="180">
        <v>0.55025810413312548</v>
      </c>
      <c r="G63" s="193">
        <v>162</v>
      </c>
    </row>
    <row r="64" spans="1:7">
      <c r="A64" s="178" t="s">
        <v>1776</v>
      </c>
      <c r="B64" s="178" t="s">
        <v>45</v>
      </c>
      <c r="C64" s="177" t="s">
        <v>19</v>
      </c>
      <c r="D64" s="177" t="s">
        <v>46</v>
      </c>
      <c r="E64" s="177" t="s">
        <v>21</v>
      </c>
      <c r="F64" s="187" t="e">
        <f>F60*#REF!/#REF!</f>
        <v>#REF!</v>
      </c>
      <c r="G64" s="179">
        <v>194</v>
      </c>
    </row>
    <row r="65" spans="1:7">
      <c r="A65" s="178" t="s">
        <v>1775</v>
      </c>
      <c r="B65" s="178" t="s">
        <v>45</v>
      </c>
      <c r="C65" s="177" t="s">
        <v>19</v>
      </c>
      <c r="D65" s="177" t="s">
        <v>194</v>
      </c>
      <c r="E65" s="177" t="s">
        <v>21</v>
      </c>
      <c r="F65" s="180">
        <v>4.7865337596388935</v>
      </c>
      <c r="G65" s="183">
        <v>104</v>
      </c>
    </row>
    <row r="66" spans="1:7">
      <c r="A66" s="178" t="s">
        <v>1775</v>
      </c>
      <c r="B66" s="178" t="s">
        <v>45</v>
      </c>
      <c r="C66" s="177" t="s">
        <v>19</v>
      </c>
      <c r="D66" s="177" t="s">
        <v>197</v>
      </c>
      <c r="E66" s="177" t="s">
        <v>21</v>
      </c>
      <c r="F66" s="180">
        <v>1.9577000017097819</v>
      </c>
      <c r="G66" s="183">
        <v>175</v>
      </c>
    </row>
    <row r="67" spans="1:7">
      <c r="A67" s="178" t="s">
        <v>1774</v>
      </c>
      <c r="B67" s="178" t="s">
        <v>45</v>
      </c>
      <c r="C67" s="177" t="s">
        <v>19</v>
      </c>
      <c r="D67" s="177" t="s">
        <v>200</v>
      </c>
      <c r="E67" s="177" t="s">
        <v>21</v>
      </c>
      <c r="F67" s="180">
        <v>1.9508608750662539</v>
      </c>
      <c r="G67" s="183">
        <v>169</v>
      </c>
    </row>
    <row r="68" spans="1:7">
      <c r="A68" s="178" t="s">
        <v>1773</v>
      </c>
      <c r="B68" s="178" t="s">
        <v>45</v>
      </c>
      <c r="C68" s="177" t="s">
        <v>19</v>
      </c>
      <c r="D68" s="177" t="s">
        <v>49</v>
      </c>
      <c r="E68" s="177" t="s">
        <v>21</v>
      </c>
      <c r="F68" s="180">
        <v>1.1748000000000001</v>
      </c>
      <c r="G68" s="183">
        <v>47</v>
      </c>
    </row>
    <row r="69" spans="1:7">
      <c r="A69" s="178" t="s">
        <v>1773</v>
      </c>
      <c r="B69" s="178" t="s">
        <v>45</v>
      </c>
      <c r="C69" s="177" t="s">
        <v>19</v>
      </c>
      <c r="D69" s="177" t="s">
        <v>128</v>
      </c>
      <c r="E69" s="177" t="s">
        <v>21</v>
      </c>
      <c r="F69" s="180">
        <v>1.0498059397814898</v>
      </c>
      <c r="G69" s="183">
        <v>108</v>
      </c>
    </row>
    <row r="70" spans="1:7">
      <c r="A70" s="178" t="s">
        <v>1773</v>
      </c>
      <c r="B70" s="178" t="s">
        <v>45</v>
      </c>
      <c r="C70" s="177" t="s">
        <v>19</v>
      </c>
      <c r="D70" s="177" t="s">
        <v>92</v>
      </c>
      <c r="E70" s="177" t="s">
        <v>21</v>
      </c>
      <c r="F70" s="180">
        <v>1.1712004377041054</v>
      </c>
      <c r="G70" s="183">
        <v>114</v>
      </c>
    </row>
    <row r="71" spans="1:7">
      <c r="A71" s="178" t="s">
        <v>1772</v>
      </c>
      <c r="B71" s="178" t="s">
        <v>45</v>
      </c>
      <c r="C71" s="177" t="s">
        <v>19</v>
      </c>
      <c r="D71" s="177" t="s">
        <v>49</v>
      </c>
      <c r="E71" s="177" t="s">
        <v>21</v>
      </c>
      <c r="F71" s="180">
        <v>1.1901068403908797</v>
      </c>
      <c r="G71" s="193">
        <v>47</v>
      </c>
    </row>
    <row r="72" spans="1:7">
      <c r="A72" s="178" t="s">
        <v>1772</v>
      </c>
      <c r="B72" s="178" t="s">
        <v>45</v>
      </c>
      <c r="C72" s="177" t="s">
        <v>19</v>
      </c>
      <c r="D72" s="177" t="s">
        <v>128</v>
      </c>
      <c r="E72" s="177" t="s">
        <v>21</v>
      </c>
      <c r="F72" s="180">
        <v>1.0916934585757636</v>
      </c>
      <c r="G72" s="193">
        <v>108</v>
      </c>
    </row>
    <row r="73" spans="1:7">
      <c r="A73" s="178" t="s">
        <v>1772</v>
      </c>
      <c r="B73" s="178" t="s">
        <v>45</v>
      </c>
      <c r="C73" s="177" t="s">
        <v>19</v>
      </c>
      <c r="D73" s="177" t="s">
        <v>92</v>
      </c>
      <c r="E73" s="177" t="s">
        <v>21</v>
      </c>
      <c r="F73" s="180">
        <v>1.2294180033209758</v>
      </c>
      <c r="G73" s="193">
        <v>114</v>
      </c>
    </row>
    <row r="74" spans="1:7">
      <c r="A74" s="178" t="s">
        <v>1771</v>
      </c>
      <c r="B74" s="178" t="s">
        <v>45</v>
      </c>
      <c r="C74" s="177" t="s">
        <v>19</v>
      </c>
      <c r="D74" s="177" t="s">
        <v>49</v>
      </c>
      <c r="E74" s="177" t="s">
        <v>21</v>
      </c>
      <c r="F74" s="180">
        <v>0.58931335504885995</v>
      </c>
      <c r="G74" s="193">
        <v>47</v>
      </c>
    </row>
    <row r="75" spans="1:7">
      <c r="A75" s="178" t="s">
        <v>1771</v>
      </c>
      <c r="B75" s="178" t="s">
        <v>45</v>
      </c>
      <c r="C75" s="177" t="s">
        <v>19</v>
      </c>
      <c r="D75" s="177" t="s">
        <v>128</v>
      </c>
      <c r="E75" s="177" t="s">
        <v>21</v>
      </c>
      <c r="F75" s="180">
        <v>0.52621195485306593</v>
      </c>
      <c r="G75" s="193">
        <v>108</v>
      </c>
    </row>
    <row r="76" spans="1:7">
      <c r="A76" s="178" t="s">
        <v>1771</v>
      </c>
      <c r="B76" s="178" t="s">
        <v>45</v>
      </c>
      <c r="C76" s="177" t="s">
        <v>19</v>
      </c>
      <c r="D76" s="177" t="s">
        <v>92</v>
      </c>
      <c r="E76" s="177" t="s">
        <v>21</v>
      </c>
      <c r="F76" s="180">
        <v>0.58560021885205271</v>
      </c>
      <c r="G76" s="193">
        <v>114</v>
      </c>
    </row>
    <row r="77" spans="1:7">
      <c r="A77" s="178" t="s">
        <v>1770</v>
      </c>
      <c r="B77" s="178" t="s">
        <v>45</v>
      </c>
      <c r="C77" s="177" t="s">
        <v>19</v>
      </c>
      <c r="D77" s="177" t="s">
        <v>20</v>
      </c>
      <c r="E77" s="177" t="s">
        <v>28</v>
      </c>
      <c r="F77" s="180">
        <v>21.431924882629108</v>
      </c>
      <c r="G77" s="179">
        <v>7104000</v>
      </c>
    </row>
    <row r="78" spans="1:7">
      <c r="A78" s="178" t="s">
        <v>1769</v>
      </c>
      <c r="B78" s="178" t="s">
        <v>45</v>
      </c>
      <c r="C78" s="177" t="s">
        <v>19</v>
      </c>
      <c r="D78" s="177" t="s">
        <v>49</v>
      </c>
      <c r="E78" s="177" t="s">
        <v>21</v>
      </c>
      <c r="F78" s="180">
        <v>1.1250363328602937</v>
      </c>
      <c r="G78" s="183">
        <v>167</v>
      </c>
    </row>
    <row r="79" spans="1:7">
      <c r="A79" s="178" t="s">
        <v>1768</v>
      </c>
      <c r="B79" s="178" t="s">
        <v>45</v>
      </c>
      <c r="C79" s="177" t="s">
        <v>19</v>
      </c>
      <c r="D79" s="177" t="s">
        <v>49</v>
      </c>
      <c r="E79" s="177" t="s">
        <v>21</v>
      </c>
      <c r="F79" s="180">
        <v>0.56083900772438522</v>
      </c>
      <c r="G79" s="193">
        <v>167</v>
      </c>
    </row>
    <row r="80" spans="1:7">
      <c r="A80" s="178" t="s">
        <v>1767</v>
      </c>
      <c r="B80" s="178" t="s">
        <v>45</v>
      </c>
      <c r="C80" s="177" t="s">
        <v>19</v>
      </c>
      <c r="D80" s="177" t="s">
        <v>49</v>
      </c>
      <c r="E80" s="177" t="s">
        <v>21</v>
      </c>
      <c r="F80" s="180">
        <v>1.1351112850948635</v>
      </c>
      <c r="G80" s="193">
        <v>167</v>
      </c>
    </row>
    <row r="81" spans="1:7">
      <c r="A81" s="178" t="s">
        <v>1766</v>
      </c>
      <c r="B81" s="178" t="s">
        <v>45</v>
      </c>
      <c r="C81" s="177" t="s">
        <v>19</v>
      </c>
      <c r="D81" s="177" t="s">
        <v>49</v>
      </c>
      <c r="E81" s="177" t="s">
        <v>21</v>
      </c>
      <c r="F81" s="180">
        <v>1.2668000000000001</v>
      </c>
      <c r="G81" s="183">
        <v>43</v>
      </c>
    </row>
    <row r="82" spans="1:7">
      <c r="A82" s="178" t="s">
        <v>1766</v>
      </c>
      <c r="B82" s="178" t="s">
        <v>45</v>
      </c>
      <c r="C82" s="177" t="s">
        <v>19</v>
      </c>
      <c r="D82" s="177" t="s">
        <v>92</v>
      </c>
      <c r="E82" s="177" t="s">
        <v>21</v>
      </c>
      <c r="F82" s="180">
        <v>1.3336296954878899</v>
      </c>
      <c r="G82" s="183">
        <v>116</v>
      </c>
    </row>
    <row r="83" spans="1:7">
      <c r="A83" s="178" t="s">
        <v>1766</v>
      </c>
      <c r="B83" s="178" t="s">
        <v>45</v>
      </c>
      <c r="C83" s="177" t="s">
        <v>19</v>
      </c>
      <c r="D83" s="177" t="s">
        <v>46</v>
      </c>
      <c r="E83" s="177" t="s">
        <v>21</v>
      </c>
      <c r="F83" s="180">
        <v>1.38321336365346</v>
      </c>
      <c r="G83" s="183">
        <v>160</v>
      </c>
    </row>
    <row r="84" spans="1:7">
      <c r="A84" s="178" t="s">
        <v>1765</v>
      </c>
      <c r="B84" s="178" t="s">
        <v>45</v>
      </c>
      <c r="C84" s="177" t="s">
        <v>19</v>
      </c>
      <c r="D84" s="177" t="s">
        <v>49</v>
      </c>
      <c r="E84" s="177" t="s">
        <v>21</v>
      </c>
      <c r="F84" s="180">
        <v>1.27555668202765</v>
      </c>
      <c r="G84" s="193">
        <v>43</v>
      </c>
    </row>
    <row r="85" spans="1:7">
      <c r="A85" s="178" t="s">
        <v>1765</v>
      </c>
      <c r="B85" s="178" t="s">
        <v>45</v>
      </c>
      <c r="C85" s="177" t="s">
        <v>19</v>
      </c>
      <c r="D85" s="177" t="s">
        <v>92</v>
      </c>
      <c r="E85" s="177" t="s">
        <v>21</v>
      </c>
      <c r="F85" s="180">
        <v>1.3940875750166744</v>
      </c>
      <c r="G85" s="193">
        <v>116</v>
      </c>
    </row>
    <row r="86" spans="1:7">
      <c r="A86" s="178" t="s">
        <v>1765</v>
      </c>
      <c r="B86" s="178" t="s">
        <v>45</v>
      </c>
      <c r="C86" s="177" t="s">
        <v>19</v>
      </c>
      <c r="D86" s="177" t="s">
        <v>46</v>
      </c>
      <c r="E86" s="177" t="s">
        <v>21</v>
      </c>
      <c r="F86" s="180">
        <v>1.4234522978688331</v>
      </c>
      <c r="G86" s="193">
        <v>160</v>
      </c>
    </row>
    <row r="87" spans="1:7">
      <c r="A87" s="178" t="s">
        <v>1764</v>
      </c>
      <c r="B87" s="178" t="s">
        <v>45</v>
      </c>
      <c r="C87" s="177" t="s">
        <v>19</v>
      </c>
      <c r="D87" s="177" t="s">
        <v>49</v>
      </c>
      <c r="E87" s="177" t="s">
        <v>21</v>
      </c>
      <c r="F87" s="180">
        <v>0.63340000000000007</v>
      </c>
      <c r="G87" s="193">
        <v>43</v>
      </c>
    </row>
    <row r="88" spans="1:7">
      <c r="A88" s="178" t="s">
        <v>1764</v>
      </c>
      <c r="B88" s="178" t="s">
        <v>45</v>
      </c>
      <c r="C88" s="177" t="s">
        <v>19</v>
      </c>
      <c r="D88" s="177" t="s">
        <v>92</v>
      </c>
      <c r="E88" s="177" t="s">
        <v>21</v>
      </c>
      <c r="F88" s="180">
        <v>0.66503667481662776</v>
      </c>
      <c r="G88" s="193">
        <v>116</v>
      </c>
    </row>
    <row r="89" spans="1:7">
      <c r="A89" s="178" t="s">
        <v>1764</v>
      </c>
      <c r="B89" s="178" t="s">
        <v>45</v>
      </c>
      <c r="C89" s="177" t="s">
        <v>19</v>
      </c>
      <c r="D89" s="177" t="s">
        <v>46</v>
      </c>
      <c r="E89" s="177" t="s">
        <v>21</v>
      </c>
      <c r="F89" s="180">
        <v>0.69160668182673002</v>
      </c>
      <c r="G89" s="193">
        <v>160</v>
      </c>
    </row>
    <row r="90" spans="1:7">
      <c r="A90" s="178" t="s">
        <v>1763</v>
      </c>
      <c r="B90" s="178" t="s">
        <v>246</v>
      </c>
      <c r="C90" s="177" t="s">
        <v>125</v>
      </c>
      <c r="D90" s="177" t="s">
        <v>308</v>
      </c>
      <c r="E90" s="177" t="s">
        <v>21</v>
      </c>
      <c r="F90" s="189">
        <v>24.110733065264458</v>
      </c>
      <c r="G90" s="181">
        <v>39032000</v>
      </c>
    </row>
    <row r="91" spans="1:7">
      <c r="A91" s="178" t="s">
        <v>1762</v>
      </c>
      <c r="B91" s="178" t="s">
        <v>246</v>
      </c>
      <c r="C91" s="177" t="s">
        <v>125</v>
      </c>
      <c r="D91" s="177" t="s">
        <v>20</v>
      </c>
      <c r="E91" s="177" t="s">
        <v>21</v>
      </c>
      <c r="F91" s="180">
        <v>13.285003505052405</v>
      </c>
      <c r="G91" s="183">
        <v>189</v>
      </c>
    </row>
    <row r="92" spans="1:7">
      <c r="A92" s="178" t="s">
        <v>1762</v>
      </c>
      <c r="B92" s="178" t="s">
        <v>246</v>
      </c>
      <c r="C92" s="177" t="s">
        <v>125</v>
      </c>
      <c r="D92" s="177" t="s">
        <v>194</v>
      </c>
      <c r="E92" s="177" t="s">
        <v>21</v>
      </c>
      <c r="F92" s="180">
        <v>4.9643510523706116</v>
      </c>
      <c r="G92" s="179">
        <v>190</v>
      </c>
    </row>
    <row r="93" spans="1:7">
      <c r="A93" s="178" t="s">
        <v>1761</v>
      </c>
      <c r="B93" s="178" t="s">
        <v>246</v>
      </c>
      <c r="C93" s="177" t="s">
        <v>125</v>
      </c>
      <c r="D93" s="177" t="s">
        <v>20</v>
      </c>
      <c r="E93" s="177" t="s">
        <v>21</v>
      </c>
      <c r="F93" s="180">
        <v>13.285003505052405</v>
      </c>
      <c r="G93" s="185">
        <v>189</v>
      </c>
    </row>
    <row r="94" spans="1:7">
      <c r="A94" s="178" t="s">
        <v>1761</v>
      </c>
      <c r="B94" s="178" t="s">
        <v>246</v>
      </c>
      <c r="C94" s="177" t="s">
        <v>125</v>
      </c>
      <c r="D94" s="177" t="s">
        <v>194</v>
      </c>
      <c r="E94" s="177" t="s">
        <v>21</v>
      </c>
      <c r="F94" s="189">
        <v>4.9643510523706116</v>
      </c>
      <c r="G94" s="179">
        <v>190</v>
      </c>
    </row>
    <row r="95" spans="1:7">
      <c r="A95" s="178" t="s">
        <v>1760</v>
      </c>
      <c r="B95" s="178" t="s">
        <v>246</v>
      </c>
      <c r="C95" s="177" t="s">
        <v>125</v>
      </c>
      <c r="D95" s="177" t="s">
        <v>46</v>
      </c>
      <c r="E95" s="177" t="s">
        <v>21</v>
      </c>
      <c r="F95" s="192">
        <v>596.19293103448274</v>
      </c>
      <c r="G95" s="179">
        <v>41071990</v>
      </c>
    </row>
    <row r="96" spans="1:7">
      <c r="A96" s="178" t="s">
        <v>1759</v>
      </c>
      <c r="B96" s="178" t="s">
        <v>246</v>
      </c>
      <c r="C96" s="177" t="s">
        <v>125</v>
      </c>
      <c r="D96" s="177" t="s">
        <v>157</v>
      </c>
      <c r="E96" s="177" t="s">
        <v>21</v>
      </c>
      <c r="F96" s="180">
        <v>156.94444444444443</v>
      </c>
      <c r="G96" s="181">
        <v>54071000</v>
      </c>
    </row>
    <row r="97" spans="1:7">
      <c r="A97" s="178" t="s">
        <v>1758</v>
      </c>
      <c r="B97" s="178" t="s">
        <v>246</v>
      </c>
      <c r="C97" s="177" t="s">
        <v>125</v>
      </c>
      <c r="D97" s="177" t="s">
        <v>308</v>
      </c>
      <c r="E97" s="177" t="s">
        <v>21</v>
      </c>
      <c r="F97" s="180">
        <v>156.94444444444443</v>
      </c>
      <c r="G97" s="183">
        <v>54071000</v>
      </c>
    </row>
    <row r="98" spans="1:7">
      <c r="A98" s="178" t="s">
        <v>1757</v>
      </c>
      <c r="B98" s="178" t="s">
        <v>246</v>
      </c>
      <c r="C98" s="177" t="s">
        <v>125</v>
      </c>
      <c r="D98" s="177" t="s">
        <v>157</v>
      </c>
      <c r="E98" s="177" t="s">
        <v>21</v>
      </c>
      <c r="F98" s="182">
        <v>18.127705479452057</v>
      </c>
      <c r="G98" s="181">
        <v>39031100</v>
      </c>
    </row>
    <row r="99" spans="1:7">
      <c r="A99" s="178" t="s">
        <v>1756</v>
      </c>
      <c r="B99" s="178" t="s">
        <v>246</v>
      </c>
      <c r="C99" s="177" t="s">
        <v>330</v>
      </c>
      <c r="D99" s="177" t="s">
        <v>46</v>
      </c>
      <c r="E99" s="177" t="s">
        <v>21</v>
      </c>
      <c r="F99" s="180">
        <v>11.714569049532372</v>
      </c>
      <c r="G99" s="183">
        <v>193</v>
      </c>
    </row>
    <row r="100" spans="1:7">
      <c r="A100" s="178" t="s">
        <v>1755</v>
      </c>
      <c r="B100" s="178" t="s">
        <v>246</v>
      </c>
      <c r="C100" s="177" t="s">
        <v>125</v>
      </c>
      <c r="D100" s="177" t="s">
        <v>308</v>
      </c>
      <c r="E100" s="177" t="s">
        <v>21</v>
      </c>
      <c r="F100" s="180">
        <v>865.92882283926485</v>
      </c>
      <c r="G100" s="183">
        <v>39100000</v>
      </c>
    </row>
    <row r="101" spans="1:7">
      <c r="A101" s="178" t="s">
        <v>1754</v>
      </c>
      <c r="B101" s="178" t="s">
        <v>246</v>
      </c>
      <c r="C101" s="177" t="s">
        <v>125</v>
      </c>
      <c r="D101" s="177" t="s">
        <v>157</v>
      </c>
      <c r="E101" s="177" t="s">
        <v>21</v>
      </c>
      <c r="F101" s="182">
        <v>13.641243749999999</v>
      </c>
      <c r="G101" s="181">
        <v>40021100</v>
      </c>
    </row>
    <row r="102" spans="1:7">
      <c r="A102" s="178" t="s">
        <v>1753</v>
      </c>
      <c r="B102" s="178" t="s">
        <v>246</v>
      </c>
      <c r="C102" s="177" t="s">
        <v>19</v>
      </c>
      <c r="D102" s="177" t="s">
        <v>27</v>
      </c>
      <c r="E102" s="177" t="s">
        <v>21</v>
      </c>
      <c r="F102" s="180">
        <v>7.1494520149776859</v>
      </c>
      <c r="G102" s="179">
        <v>191</v>
      </c>
    </row>
    <row r="103" spans="1:7">
      <c r="A103" s="178" t="s">
        <v>1753</v>
      </c>
      <c r="B103" s="178" t="s">
        <v>246</v>
      </c>
      <c r="C103" s="177" t="s">
        <v>19</v>
      </c>
      <c r="D103" s="177" t="s">
        <v>20</v>
      </c>
      <c r="E103" s="177" t="s">
        <v>21</v>
      </c>
      <c r="F103" s="180">
        <v>7.1494520149776859</v>
      </c>
      <c r="G103" s="179">
        <v>191</v>
      </c>
    </row>
    <row r="104" spans="1:7">
      <c r="A104" s="178" t="s">
        <v>1752</v>
      </c>
      <c r="B104" s="178" t="s">
        <v>246</v>
      </c>
      <c r="C104" s="177" t="s">
        <v>125</v>
      </c>
      <c r="D104" s="177" t="s">
        <v>85</v>
      </c>
      <c r="E104" s="177" t="s">
        <v>21</v>
      </c>
      <c r="F104" s="189">
        <v>13.767161933421102</v>
      </c>
      <c r="G104" s="179">
        <v>192</v>
      </c>
    </row>
    <row r="105" spans="1:7">
      <c r="A105" s="178" t="s">
        <v>1751</v>
      </c>
      <c r="B105" s="178" t="s">
        <v>142</v>
      </c>
      <c r="C105" s="177" t="s">
        <v>125</v>
      </c>
      <c r="D105" s="177" t="s">
        <v>46</v>
      </c>
      <c r="E105" s="177" t="s">
        <v>21</v>
      </c>
      <c r="F105" s="182">
        <v>66.456967741935486</v>
      </c>
      <c r="G105" s="179">
        <v>4063010</v>
      </c>
    </row>
    <row r="106" spans="1:7">
      <c r="A106" s="178" t="s">
        <v>1750</v>
      </c>
      <c r="B106" s="178" t="s">
        <v>142</v>
      </c>
      <c r="C106" s="177" t="s">
        <v>125</v>
      </c>
      <c r="D106" s="177" t="s">
        <v>46</v>
      </c>
      <c r="E106" s="177" t="s">
        <v>21</v>
      </c>
      <c r="F106" s="180">
        <v>2.9861336707302479</v>
      </c>
      <c r="G106" s="185">
        <v>132</v>
      </c>
    </row>
    <row r="107" spans="1:7">
      <c r="A107" s="178" t="s">
        <v>1749</v>
      </c>
      <c r="B107" s="178" t="s">
        <v>142</v>
      </c>
      <c r="C107" s="177" t="s">
        <v>125</v>
      </c>
      <c r="D107" s="177" t="s">
        <v>46</v>
      </c>
      <c r="E107" s="177" t="s">
        <v>21</v>
      </c>
      <c r="F107" s="180">
        <v>2.9861336707302479</v>
      </c>
      <c r="G107" s="185">
        <v>132</v>
      </c>
    </row>
    <row r="108" spans="1:7">
      <c r="A108" s="178" t="s">
        <v>1748</v>
      </c>
      <c r="B108" s="178" t="s">
        <v>142</v>
      </c>
      <c r="C108" s="177" t="s">
        <v>19</v>
      </c>
      <c r="D108" s="177" t="s">
        <v>27</v>
      </c>
      <c r="E108" s="177" t="s">
        <v>21</v>
      </c>
      <c r="F108" s="180">
        <v>2.9861336707302479</v>
      </c>
      <c r="G108" s="183">
        <v>132</v>
      </c>
    </row>
    <row r="109" spans="1:7">
      <c r="A109" s="178" t="s">
        <v>1747</v>
      </c>
      <c r="B109" s="178" t="s">
        <v>142</v>
      </c>
      <c r="C109" s="177" t="s">
        <v>19</v>
      </c>
      <c r="D109" s="177" t="s">
        <v>27</v>
      </c>
      <c r="E109" s="177" t="s">
        <v>21</v>
      </c>
      <c r="F109" s="180">
        <v>7.6598218407509355</v>
      </c>
      <c r="G109" s="179">
        <v>195</v>
      </c>
    </row>
    <row r="110" spans="1:7">
      <c r="A110" s="178" t="s">
        <v>1746</v>
      </c>
      <c r="B110" s="178" t="s">
        <v>142</v>
      </c>
      <c r="C110" s="177" t="s">
        <v>19</v>
      </c>
      <c r="D110" s="177" t="s">
        <v>27</v>
      </c>
      <c r="E110" s="177" t="s">
        <v>21</v>
      </c>
      <c r="F110" s="180">
        <v>11.820575512507052</v>
      </c>
      <c r="G110" s="179">
        <v>196</v>
      </c>
    </row>
    <row r="111" spans="1:7">
      <c r="A111" s="178" t="s">
        <v>1745</v>
      </c>
      <c r="B111" s="178" t="s">
        <v>142</v>
      </c>
      <c r="C111" s="177" t="s">
        <v>19</v>
      </c>
      <c r="D111" s="177" t="s">
        <v>46</v>
      </c>
      <c r="E111" s="177" t="s">
        <v>21</v>
      </c>
      <c r="F111" s="180">
        <v>2.7775403081026551</v>
      </c>
      <c r="G111" s="183">
        <v>153</v>
      </c>
    </row>
    <row r="112" spans="1:7">
      <c r="A112" s="178" t="s">
        <v>1744</v>
      </c>
      <c r="B112" s="178" t="s">
        <v>142</v>
      </c>
      <c r="C112" s="177" t="s">
        <v>125</v>
      </c>
      <c r="D112" s="177" t="s">
        <v>46</v>
      </c>
      <c r="E112" s="177" t="s">
        <v>21</v>
      </c>
      <c r="F112" s="180">
        <v>2.7775403081026551</v>
      </c>
      <c r="G112" s="183">
        <v>153</v>
      </c>
    </row>
    <row r="113" spans="1:7">
      <c r="A113" s="178" t="s">
        <v>1743</v>
      </c>
      <c r="B113" s="178" t="s">
        <v>142</v>
      </c>
      <c r="C113" s="177" t="s">
        <v>125</v>
      </c>
      <c r="D113" s="177" t="s">
        <v>46</v>
      </c>
      <c r="E113" s="177" t="s">
        <v>21</v>
      </c>
      <c r="F113" s="180">
        <v>2.7775403081026551</v>
      </c>
      <c r="G113" s="185">
        <v>153</v>
      </c>
    </row>
    <row r="114" spans="1:7">
      <c r="A114" s="191" t="s">
        <v>1742</v>
      </c>
      <c r="B114" s="191" t="s">
        <v>369</v>
      </c>
      <c r="C114" s="190" t="s">
        <v>125</v>
      </c>
      <c r="D114" s="190" t="s">
        <v>35</v>
      </c>
      <c r="E114" s="190" t="s">
        <v>21</v>
      </c>
      <c r="F114" s="182">
        <v>1575.8701988</v>
      </c>
      <c r="G114" s="181">
        <v>250</v>
      </c>
    </row>
    <row r="115" spans="1:7">
      <c r="A115" s="191" t="s">
        <v>1741</v>
      </c>
      <c r="B115" s="191" t="s">
        <v>369</v>
      </c>
      <c r="C115" s="190" t="s">
        <v>125</v>
      </c>
      <c r="D115" s="190" t="s">
        <v>35</v>
      </c>
      <c r="E115" s="190" t="s">
        <v>21</v>
      </c>
      <c r="F115" s="182">
        <v>332.17629066000001</v>
      </c>
      <c r="G115" s="181">
        <v>251</v>
      </c>
    </row>
    <row r="116" spans="1:7">
      <c r="A116" s="191" t="s">
        <v>1740</v>
      </c>
      <c r="B116" s="191" t="s">
        <v>369</v>
      </c>
      <c r="C116" s="190" t="s">
        <v>125</v>
      </c>
      <c r="D116" s="190" t="s">
        <v>35</v>
      </c>
      <c r="E116" s="190" t="s">
        <v>21</v>
      </c>
      <c r="F116" s="182">
        <v>2891.3349059000002</v>
      </c>
      <c r="G116" s="181">
        <v>252</v>
      </c>
    </row>
    <row r="117" spans="1:7">
      <c r="A117" s="191" t="s">
        <v>1739</v>
      </c>
      <c r="B117" s="191" t="s">
        <v>369</v>
      </c>
      <c r="C117" s="190" t="s">
        <v>125</v>
      </c>
      <c r="D117" s="190" t="s">
        <v>35</v>
      </c>
      <c r="E117" s="190" t="s">
        <v>21</v>
      </c>
      <c r="F117" s="182">
        <v>135.29866426000001</v>
      </c>
      <c r="G117" s="181">
        <v>253</v>
      </c>
    </row>
    <row r="118" spans="1:7">
      <c r="A118" s="178" t="s">
        <v>1738</v>
      </c>
      <c r="B118" s="178" t="s">
        <v>263</v>
      </c>
      <c r="C118" s="177" t="s">
        <v>250</v>
      </c>
      <c r="D118" s="177" t="s">
        <v>92</v>
      </c>
      <c r="E118" s="177" t="s">
        <v>21</v>
      </c>
      <c r="F118" s="180">
        <v>53.975609756097562</v>
      </c>
      <c r="G118" s="179">
        <v>3036310</v>
      </c>
    </row>
    <row r="119" spans="1:7">
      <c r="A119" s="178" t="s">
        <v>1737</v>
      </c>
      <c r="B119" s="178" t="s">
        <v>263</v>
      </c>
      <c r="C119" s="177" t="s">
        <v>250</v>
      </c>
      <c r="D119" s="177" t="s">
        <v>92</v>
      </c>
      <c r="E119" s="177" t="s">
        <v>21</v>
      </c>
      <c r="F119" s="182">
        <v>112.39210666666668</v>
      </c>
      <c r="G119" s="179">
        <v>246</v>
      </c>
    </row>
    <row r="120" spans="1:7">
      <c r="A120" s="178" t="s">
        <v>1736</v>
      </c>
      <c r="B120" s="178" t="s">
        <v>263</v>
      </c>
      <c r="C120" s="177" t="s">
        <v>250</v>
      </c>
      <c r="D120" s="177" t="s">
        <v>92</v>
      </c>
      <c r="E120" s="177" t="s">
        <v>21</v>
      </c>
      <c r="F120" s="180">
        <v>10.202786826531135</v>
      </c>
      <c r="G120" s="179">
        <v>3035100</v>
      </c>
    </row>
    <row r="121" spans="1:7">
      <c r="A121" s="178" t="s">
        <v>1735</v>
      </c>
      <c r="B121" s="178" t="s">
        <v>263</v>
      </c>
      <c r="C121" s="177" t="s">
        <v>250</v>
      </c>
      <c r="D121" s="177" t="s">
        <v>92</v>
      </c>
      <c r="E121" s="177" t="s">
        <v>21</v>
      </c>
      <c r="F121" s="180">
        <v>30</v>
      </c>
      <c r="G121" s="179">
        <v>3073910</v>
      </c>
    </row>
    <row r="122" spans="1:7">
      <c r="A122" s="178" t="s">
        <v>1734</v>
      </c>
      <c r="B122" s="178" t="s">
        <v>263</v>
      </c>
      <c r="C122" s="177" t="s">
        <v>250</v>
      </c>
      <c r="D122" s="177" t="s">
        <v>92</v>
      </c>
      <c r="E122" s="177" t="s">
        <v>21</v>
      </c>
      <c r="F122" s="180">
        <v>88.620689655172399</v>
      </c>
      <c r="G122" s="179">
        <v>3061610</v>
      </c>
    </row>
    <row r="123" spans="1:7">
      <c r="A123" s="178" t="s">
        <v>1733</v>
      </c>
      <c r="B123" s="178" t="s">
        <v>263</v>
      </c>
      <c r="C123" s="177" t="s">
        <v>269</v>
      </c>
      <c r="D123" s="177" t="s">
        <v>92</v>
      </c>
      <c r="E123" s="177" t="s">
        <v>21</v>
      </c>
      <c r="F123" s="182">
        <v>144.90688</v>
      </c>
      <c r="G123" s="179">
        <v>245</v>
      </c>
    </row>
    <row r="124" spans="1:7">
      <c r="A124" s="178" t="s">
        <v>1732</v>
      </c>
      <c r="B124" s="178" t="s">
        <v>263</v>
      </c>
      <c r="C124" s="177" t="s">
        <v>269</v>
      </c>
      <c r="D124" s="177" t="s">
        <v>27</v>
      </c>
      <c r="E124" s="177" t="s">
        <v>21</v>
      </c>
      <c r="F124" s="182">
        <v>144.90688</v>
      </c>
      <c r="G124" s="179">
        <v>245</v>
      </c>
    </row>
    <row r="125" spans="1:7">
      <c r="A125" s="178" t="s">
        <v>1731</v>
      </c>
      <c r="B125" s="178" t="s">
        <v>24</v>
      </c>
      <c r="C125" s="177" t="s">
        <v>19</v>
      </c>
      <c r="D125" s="177" t="s">
        <v>25</v>
      </c>
      <c r="E125" s="177" t="s">
        <v>21</v>
      </c>
      <c r="F125" s="180">
        <v>5.1062629302238101</v>
      </c>
      <c r="G125" s="183">
        <v>143</v>
      </c>
    </row>
    <row r="126" spans="1:7">
      <c r="A126" s="178" t="s">
        <v>1730</v>
      </c>
      <c r="B126" s="178" t="s">
        <v>24</v>
      </c>
      <c r="C126" s="177" t="s">
        <v>19</v>
      </c>
      <c r="D126" s="177" t="s">
        <v>27</v>
      </c>
      <c r="E126" s="177" t="s">
        <v>28</v>
      </c>
      <c r="F126" s="180">
        <v>5.6773300049583675</v>
      </c>
      <c r="G126" s="183">
        <v>125</v>
      </c>
    </row>
    <row r="127" spans="1:7">
      <c r="A127" s="178" t="s">
        <v>1729</v>
      </c>
      <c r="B127" s="178" t="s">
        <v>24</v>
      </c>
      <c r="C127" s="177" t="s">
        <v>19</v>
      </c>
      <c r="D127" s="177" t="s">
        <v>27</v>
      </c>
      <c r="E127" s="177" t="s">
        <v>21</v>
      </c>
      <c r="F127" s="180">
        <v>5.6773300049583675</v>
      </c>
      <c r="G127" s="185">
        <v>125</v>
      </c>
    </row>
    <row r="128" spans="1:7">
      <c r="A128" s="178" t="s">
        <v>1728</v>
      </c>
      <c r="B128" s="178" t="s">
        <v>24</v>
      </c>
      <c r="C128" s="177" t="s">
        <v>19</v>
      </c>
      <c r="D128" s="177" t="s">
        <v>27</v>
      </c>
      <c r="E128" s="177" t="s">
        <v>21</v>
      </c>
      <c r="F128" s="180">
        <v>5.6773300049583675</v>
      </c>
      <c r="G128" s="185">
        <v>125</v>
      </c>
    </row>
    <row r="129" spans="1:7">
      <c r="A129" s="178" t="s">
        <v>1727</v>
      </c>
      <c r="B129" s="178" t="s">
        <v>24</v>
      </c>
      <c r="C129" s="177" t="s">
        <v>19</v>
      </c>
      <c r="D129" s="177" t="s">
        <v>32</v>
      </c>
      <c r="E129" s="177" t="s">
        <v>21</v>
      </c>
      <c r="F129" s="180">
        <v>8.177885683998154</v>
      </c>
      <c r="G129" s="183">
        <v>118</v>
      </c>
    </row>
    <row r="130" spans="1:7">
      <c r="A130" s="178" t="s">
        <v>1726</v>
      </c>
      <c r="B130" s="178" t="s">
        <v>24</v>
      </c>
      <c r="C130" s="177" t="s">
        <v>19</v>
      </c>
      <c r="D130" s="177" t="s">
        <v>35</v>
      </c>
      <c r="E130" s="177" t="s">
        <v>21</v>
      </c>
      <c r="F130" s="180">
        <v>20</v>
      </c>
      <c r="G130" s="181">
        <v>177</v>
      </c>
    </row>
    <row r="131" spans="1:7">
      <c r="A131" s="178" t="s">
        <v>1725</v>
      </c>
      <c r="B131" s="178" t="s">
        <v>24</v>
      </c>
      <c r="C131" s="177" t="s">
        <v>19</v>
      </c>
      <c r="D131" s="177" t="s">
        <v>39</v>
      </c>
      <c r="E131" s="177" t="s">
        <v>21</v>
      </c>
      <c r="F131" s="180">
        <v>3.6238822302392002</v>
      </c>
      <c r="G131" s="183">
        <v>105</v>
      </c>
    </row>
    <row r="132" spans="1:7">
      <c r="A132" s="178" t="s">
        <v>1725</v>
      </c>
      <c r="B132" s="178" t="s">
        <v>24</v>
      </c>
      <c r="C132" s="177" t="s">
        <v>19</v>
      </c>
      <c r="D132" s="177" t="s">
        <v>41</v>
      </c>
      <c r="E132" s="177" t="s">
        <v>21</v>
      </c>
      <c r="F132" s="180">
        <v>2.1825362901157526</v>
      </c>
      <c r="G132" s="183">
        <v>117</v>
      </c>
    </row>
    <row r="133" spans="1:7">
      <c r="A133" s="178" t="s">
        <v>1724</v>
      </c>
      <c r="B133" s="178" t="s">
        <v>24</v>
      </c>
      <c r="C133" s="177" t="s">
        <v>19</v>
      </c>
      <c r="D133" s="177" t="s">
        <v>75</v>
      </c>
      <c r="E133" s="177" t="s">
        <v>21</v>
      </c>
      <c r="F133" s="180">
        <v>3.1289004394138864</v>
      </c>
      <c r="G133" s="183">
        <v>185</v>
      </c>
    </row>
    <row r="134" spans="1:7">
      <c r="A134" s="178" t="s">
        <v>1723</v>
      </c>
      <c r="B134" s="178" t="s">
        <v>24</v>
      </c>
      <c r="C134" s="177" t="s">
        <v>19</v>
      </c>
      <c r="D134" s="177" t="s">
        <v>27</v>
      </c>
      <c r="E134" s="177" t="s">
        <v>21</v>
      </c>
      <c r="F134" s="180">
        <v>19.644536392702651</v>
      </c>
      <c r="G134" s="183">
        <v>181</v>
      </c>
    </row>
    <row r="135" spans="1:7">
      <c r="A135" s="178" t="s">
        <v>1722</v>
      </c>
      <c r="B135" s="178" t="s">
        <v>24</v>
      </c>
      <c r="C135" s="177" t="s">
        <v>19</v>
      </c>
      <c r="D135" s="177" t="s">
        <v>27</v>
      </c>
      <c r="E135" s="177" t="s">
        <v>21</v>
      </c>
      <c r="F135" s="180">
        <v>19.644536392702651</v>
      </c>
      <c r="G135" s="185">
        <v>181</v>
      </c>
    </row>
    <row r="136" spans="1:7">
      <c r="A136" s="178" t="s">
        <v>1721</v>
      </c>
      <c r="B136" s="178" t="s">
        <v>24</v>
      </c>
      <c r="C136" s="177" t="s">
        <v>19</v>
      </c>
      <c r="D136" s="177" t="s">
        <v>32</v>
      </c>
      <c r="E136" s="177" t="s">
        <v>21</v>
      </c>
      <c r="F136" s="180">
        <v>6.2056525381708756</v>
      </c>
      <c r="G136" s="183">
        <v>119</v>
      </c>
    </row>
    <row r="137" spans="1:7">
      <c r="A137" s="178" t="s">
        <v>1720</v>
      </c>
      <c r="B137" s="178" t="s">
        <v>24</v>
      </c>
      <c r="C137" s="177" t="s">
        <v>19</v>
      </c>
      <c r="D137" s="177" t="s">
        <v>32</v>
      </c>
      <c r="E137" s="177" t="s">
        <v>28</v>
      </c>
      <c r="F137" s="180">
        <v>2.2355395216030911</v>
      </c>
      <c r="G137" s="183">
        <v>186</v>
      </c>
    </row>
    <row r="138" spans="1:7">
      <c r="A138" s="178" t="s">
        <v>1719</v>
      </c>
      <c r="B138" s="178" t="s">
        <v>24</v>
      </c>
      <c r="C138" s="177" t="s">
        <v>19</v>
      </c>
      <c r="D138" s="177" t="s">
        <v>83</v>
      </c>
      <c r="E138" s="177" t="s">
        <v>21</v>
      </c>
      <c r="F138" s="180">
        <v>1.9183750235094978</v>
      </c>
      <c r="G138" s="179">
        <v>182</v>
      </c>
    </row>
    <row r="139" spans="1:7">
      <c r="A139" s="178" t="s">
        <v>1718</v>
      </c>
      <c r="B139" s="178" t="s">
        <v>24</v>
      </c>
      <c r="C139" s="177" t="s">
        <v>19</v>
      </c>
      <c r="D139" s="177" t="s">
        <v>81</v>
      </c>
      <c r="E139" s="177" t="s">
        <v>21</v>
      </c>
      <c r="F139" s="180">
        <v>0.94892882178945759</v>
      </c>
      <c r="G139" s="183">
        <v>141</v>
      </c>
    </row>
    <row r="140" spans="1:7">
      <c r="A140" s="178" t="s">
        <v>1717</v>
      </c>
      <c r="B140" s="178" t="s">
        <v>24</v>
      </c>
      <c r="C140" s="177" t="s">
        <v>19</v>
      </c>
      <c r="D140" s="177" t="s">
        <v>25</v>
      </c>
      <c r="E140" s="177" t="s">
        <v>28</v>
      </c>
      <c r="F140" s="180">
        <v>6.4056969924940583</v>
      </c>
      <c r="G140" s="183">
        <v>144</v>
      </c>
    </row>
    <row r="141" spans="1:7">
      <c r="A141" s="178" t="s">
        <v>1716</v>
      </c>
      <c r="B141" s="178" t="s">
        <v>24</v>
      </c>
      <c r="C141" s="177" t="s">
        <v>19</v>
      </c>
      <c r="D141" s="177" t="s">
        <v>32</v>
      </c>
      <c r="E141" s="177" t="s">
        <v>21</v>
      </c>
      <c r="F141" s="180">
        <v>2.5031203515311096</v>
      </c>
      <c r="G141" s="183">
        <v>120</v>
      </c>
    </row>
    <row r="142" spans="1:7">
      <c r="A142" s="178" t="s">
        <v>1716</v>
      </c>
      <c r="B142" s="178" t="s">
        <v>24</v>
      </c>
      <c r="C142" s="177" t="s">
        <v>19</v>
      </c>
      <c r="D142" s="177" t="s">
        <v>171</v>
      </c>
      <c r="E142" s="177" t="s">
        <v>28</v>
      </c>
      <c r="F142" s="180">
        <v>2.1132901328500351</v>
      </c>
      <c r="G142" s="183">
        <v>176</v>
      </c>
    </row>
    <row r="143" spans="1:7">
      <c r="A143" s="178" t="s">
        <v>1715</v>
      </c>
      <c r="B143" s="178" t="s">
        <v>24</v>
      </c>
      <c r="C143" s="177" t="s">
        <v>19</v>
      </c>
      <c r="D143" s="177" t="s">
        <v>32</v>
      </c>
      <c r="E143" s="177" t="s">
        <v>21</v>
      </c>
      <c r="F143" s="180">
        <v>5.6576675158582246</v>
      </c>
      <c r="G143" s="183">
        <v>121</v>
      </c>
    </row>
    <row r="144" spans="1:7">
      <c r="A144" s="178" t="s">
        <v>1715</v>
      </c>
      <c r="B144" s="178" t="s">
        <v>24</v>
      </c>
      <c r="C144" s="177" t="s">
        <v>19</v>
      </c>
      <c r="D144" s="177" t="s">
        <v>27</v>
      </c>
      <c r="E144" s="177" t="s">
        <v>21</v>
      </c>
      <c r="F144" s="180">
        <v>20.213893685776327</v>
      </c>
      <c r="G144" s="183">
        <v>135</v>
      </c>
    </row>
    <row r="145" spans="1:7">
      <c r="A145" s="178" t="s">
        <v>1714</v>
      </c>
      <c r="B145" s="178" t="s">
        <v>24</v>
      </c>
      <c r="C145" s="177" t="s">
        <v>19</v>
      </c>
      <c r="D145" s="177" t="s">
        <v>179</v>
      </c>
      <c r="E145" s="177" t="s">
        <v>28</v>
      </c>
      <c r="F145" s="180">
        <v>4.4505616632756002</v>
      </c>
      <c r="G145" s="183">
        <v>98</v>
      </c>
    </row>
    <row r="146" spans="1:7">
      <c r="A146" s="178" t="s">
        <v>1713</v>
      </c>
      <c r="B146" s="178" t="s">
        <v>24</v>
      </c>
      <c r="C146" s="177" t="s">
        <v>19</v>
      </c>
      <c r="D146" s="177" t="s">
        <v>152</v>
      </c>
      <c r="E146" s="177" t="s">
        <v>21</v>
      </c>
      <c r="F146" s="180">
        <v>55.246465026416125</v>
      </c>
      <c r="G146" s="183">
        <v>103</v>
      </c>
    </row>
    <row r="147" spans="1:7">
      <c r="A147" s="178" t="s">
        <v>1712</v>
      </c>
      <c r="B147" s="178" t="s">
        <v>24</v>
      </c>
      <c r="C147" s="177" t="s">
        <v>19</v>
      </c>
      <c r="D147" s="177" t="s">
        <v>32</v>
      </c>
      <c r="E147" s="177" t="s">
        <v>21</v>
      </c>
      <c r="F147" s="180">
        <v>9.8081624976490502</v>
      </c>
      <c r="G147" s="183">
        <v>122</v>
      </c>
    </row>
    <row r="148" spans="1:7">
      <c r="A148" s="178" t="s">
        <v>1712</v>
      </c>
      <c r="B148" s="178" t="s">
        <v>24</v>
      </c>
      <c r="C148" s="177" t="s">
        <v>19</v>
      </c>
      <c r="D148" s="177" t="s">
        <v>20</v>
      </c>
      <c r="E148" s="177" t="s">
        <v>28</v>
      </c>
      <c r="F148" s="180">
        <v>20.919178620890115</v>
      </c>
      <c r="G148" s="183">
        <v>173</v>
      </c>
    </row>
    <row r="149" spans="1:7">
      <c r="A149" s="178" t="s">
        <v>1711</v>
      </c>
      <c r="B149" s="178" t="s">
        <v>24</v>
      </c>
      <c r="C149" s="177" t="s">
        <v>19</v>
      </c>
      <c r="D149" s="177" t="s">
        <v>152</v>
      </c>
      <c r="E149" s="177" t="s">
        <v>21</v>
      </c>
      <c r="F149" s="180">
        <v>55.246465026416125</v>
      </c>
      <c r="G149" s="185">
        <v>103</v>
      </c>
    </row>
    <row r="150" spans="1:7">
      <c r="A150" s="178" t="s">
        <v>1710</v>
      </c>
      <c r="B150" s="178" t="s">
        <v>53</v>
      </c>
      <c r="C150" s="177" t="s">
        <v>19</v>
      </c>
      <c r="D150" s="177" t="s">
        <v>46</v>
      </c>
      <c r="E150" s="177" t="s">
        <v>21</v>
      </c>
      <c r="F150" s="180">
        <v>6.3432899618718688</v>
      </c>
      <c r="G150" s="183">
        <v>147</v>
      </c>
    </row>
    <row r="151" spans="1:7">
      <c r="A151" s="178" t="s">
        <v>1709</v>
      </c>
      <c r="B151" s="178" t="s">
        <v>53</v>
      </c>
      <c r="C151" s="177" t="s">
        <v>19</v>
      </c>
      <c r="D151" s="177" t="s">
        <v>72</v>
      </c>
      <c r="E151" s="177" t="s">
        <v>21</v>
      </c>
      <c r="F151" s="180">
        <v>5.4285567733000502</v>
      </c>
      <c r="G151" s="183">
        <v>174</v>
      </c>
    </row>
    <row r="152" spans="1:7">
      <c r="A152" s="178" t="s">
        <v>1708</v>
      </c>
      <c r="B152" s="178" t="s">
        <v>53</v>
      </c>
      <c r="C152" s="177" t="s">
        <v>19</v>
      </c>
      <c r="D152" s="177" t="s">
        <v>46</v>
      </c>
      <c r="E152" s="177" t="s">
        <v>21</v>
      </c>
      <c r="F152" s="180">
        <v>21.175645870022397</v>
      </c>
      <c r="G152" s="179">
        <v>183</v>
      </c>
    </row>
    <row r="153" spans="1:7">
      <c r="A153" s="178" t="s">
        <v>1707</v>
      </c>
      <c r="B153" s="178" t="s">
        <v>53</v>
      </c>
      <c r="C153" s="177" t="s">
        <v>19</v>
      </c>
      <c r="D153" s="177" t="s">
        <v>112</v>
      </c>
      <c r="E153" s="177" t="s">
        <v>21</v>
      </c>
      <c r="F153" s="180">
        <v>5.3405030177646315</v>
      </c>
      <c r="G153" s="183">
        <v>102</v>
      </c>
    </row>
    <row r="154" spans="1:7">
      <c r="A154" s="178" t="s">
        <v>1706</v>
      </c>
      <c r="B154" s="178" t="s">
        <v>53</v>
      </c>
      <c r="C154" s="177" t="s">
        <v>19</v>
      </c>
      <c r="D154" s="177" t="s">
        <v>128</v>
      </c>
      <c r="E154" s="177" t="s">
        <v>21</v>
      </c>
      <c r="F154" s="180">
        <v>21.702258621574025</v>
      </c>
      <c r="G154" s="183">
        <v>107</v>
      </c>
    </row>
    <row r="155" spans="1:7">
      <c r="A155" s="178" t="s">
        <v>1706</v>
      </c>
      <c r="B155" s="178" t="s">
        <v>53</v>
      </c>
      <c r="C155" s="177" t="s">
        <v>19</v>
      </c>
      <c r="D155" s="177" t="s">
        <v>49</v>
      </c>
      <c r="E155" s="177" t="s">
        <v>21</v>
      </c>
      <c r="F155" s="180">
        <v>9.6387825762177783</v>
      </c>
      <c r="G155" s="185">
        <v>7102100</v>
      </c>
    </row>
    <row r="156" spans="1:7">
      <c r="A156" s="178" t="s">
        <v>1705</v>
      </c>
      <c r="B156" s="178" t="s">
        <v>53</v>
      </c>
      <c r="C156" s="177" t="s">
        <v>19</v>
      </c>
      <c r="D156" s="177" t="s">
        <v>27</v>
      </c>
      <c r="E156" s="177" t="s">
        <v>21</v>
      </c>
      <c r="F156" s="180">
        <v>2.6339186485885757</v>
      </c>
      <c r="G156" s="185">
        <v>134</v>
      </c>
    </row>
    <row r="157" spans="1:7">
      <c r="A157" s="178" t="s">
        <v>1704</v>
      </c>
      <c r="B157" s="178" t="s">
        <v>53</v>
      </c>
      <c r="C157" s="177" t="s">
        <v>19</v>
      </c>
      <c r="D157" s="177" t="s">
        <v>27</v>
      </c>
      <c r="E157" s="177" t="s">
        <v>21</v>
      </c>
      <c r="F157" s="180">
        <v>2.6339186485885757</v>
      </c>
      <c r="G157" s="185">
        <v>134</v>
      </c>
    </row>
    <row r="158" spans="1:7">
      <c r="A158" s="178" t="s">
        <v>1703</v>
      </c>
      <c r="B158" s="178" t="s">
        <v>53</v>
      </c>
      <c r="C158" s="177" t="s">
        <v>19</v>
      </c>
      <c r="D158" s="177" t="s">
        <v>85</v>
      </c>
      <c r="E158" s="177" t="s">
        <v>21</v>
      </c>
      <c r="F158" s="180">
        <v>7.3144459452527908</v>
      </c>
      <c r="G158" s="179">
        <v>187</v>
      </c>
    </row>
    <row r="159" spans="1:7">
      <c r="A159" s="178" t="s">
        <v>1702</v>
      </c>
      <c r="B159" s="178" t="s">
        <v>53</v>
      </c>
      <c r="C159" s="177" t="s">
        <v>19</v>
      </c>
      <c r="D159" s="177" t="s">
        <v>83</v>
      </c>
      <c r="E159" s="177" t="s">
        <v>21</v>
      </c>
      <c r="F159" s="180">
        <v>2.9399695658864364</v>
      </c>
      <c r="G159" s="183">
        <v>100</v>
      </c>
    </row>
    <row r="160" spans="1:7">
      <c r="A160" s="178" t="s">
        <v>1702</v>
      </c>
      <c r="B160" s="178" t="s">
        <v>53</v>
      </c>
      <c r="C160" s="177" t="s">
        <v>19</v>
      </c>
      <c r="D160" s="177" t="s">
        <v>27</v>
      </c>
      <c r="E160" s="177" t="s">
        <v>21</v>
      </c>
      <c r="F160" s="180">
        <v>3.2502949373365015</v>
      </c>
      <c r="G160" s="183">
        <v>188</v>
      </c>
    </row>
    <row r="161" spans="1:7">
      <c r="A161" s="178" t="s">
        <v>1701</v>
      </c>
      <c r="B161" s="178" t="s">
        <v>156</v>
      </c>
      <c r="C161" s="177" t="s">
        <v>125</v>
      </c>
      <c r="D161" s="177" t="s">
        <v>157</v>
      </c>
      <c r="E161" s="177" t="s">
        <v>21</v>
      </c>
      <c r="F161" s="180">
        <v>13735.704166666701</v>
      </c>
      <c r="G161" s="181">
        <v>24</v>
      </c>
    </row>
    <row r="162" spans="1:7">
      <c r="A162" s="178" t="s">
        <v>1700</v>
      </c>
      <c r="B162" s="178" t="s">
        <v>156</v>
      </c>
      <c r="C162" s="177" t="s">
        <v>125</v>
      </c>
      <c r="D162" s="177" t="s">
        <v>157</v>
      </c>
      <c r="E162" s="177" t="s">
        <v>21</v>
      </c>
      <c r="F162" s="189">
        <v>13735.704166666701</v>
      </c>
      <c r="G162" s="181">
        <v>24</v>
      </c>
    </row>
    <row r="163" spans="1:7">
      <c r="A163" s="178" t="s">
        <v>1699</v>
      </c>
      <c r="B163" s="178" t="s">
        <v>156</v>
      </c>
      <c r="C163" s="177" t="s">
        <v>125</v>
      </c>
      <c r="D163" s="177" t="s">
        <v>157</v>
      </c>
      <c r="E163" s="177" t="s">
        <v>21</v>
      </c>
      <c r="F163" s="189">
        <v>13735.704166666701</v>
      </c>
      <c r="G163" s="181">
        <v>24</v>
      </c>
    </row>
    <row r="164" spans="1:7">
      <c r="A164" s="178" t="s">
        <v>1698</v>
      </c>
      <c r="B164" s="178" t="s">
        <v>156</v>
      </c>
      <c r="C164" s="177" t="s">
        <v>125</v>
      </c>
      <c r="D164" s="177" t="s">
        <v>126</v>
      </c>
      <c r="E164" s="177" t="s">
        <v>21</v>
      </c>
      <c r="F164" s="189">
        <v>5.018333333333333E-3</v>
      </c>
      <c r="G164" s="179">
        <v>28</v>
      </c>
    </row>
    <row r="165" spans="1:7">
      <c r="A165" s="178" t="s">
        <v>1697</v>
      </c>
      <c r="B165" s="178" t="s">
        <v>156</v>
      </c>
      <c r="C165" s="177" t="s">
        <v>125</v>
      </c>
      <c r="D165" s="177" t="s">
        <v>126</v>
      </c>
      <c r="E165" s="177" t="s">
        <v>21</v>
      </c>
      <c r="F165" s="189">
        <v>5789.5841666666702</v>
      </c>
      <c r="G165" s="181">
        <v>25</v>
      </c>
    </row>
    <row r="166" spans="1:7">
      <c r="A166" s="178" t="s">
        <v>1696</v>
      </c>
      <c r="B166" s="178" t="s">
        <v>156</v>
      </c>
      <c r="C166" s="177" t="s">
        <v>125</v>
      </c>
      <c r="D166" s="177" t="s">
        <v>157</v>
      </c>
      <c r="E166" s="177" t="s">
        <v>21</v>
      </c>
      <c r="F166" s="182">
        <v>76.380264026402628</v>
      </c>
      <c r="G166" s="185">
        <v>28273930</v>
      </c>
    </row>
    <row r="167" spans="1:7">
      <c r="A167" s="178" t="s">
        <v>1695</v>
      </c>
      <c r="B167" s="178" t="s">
        <v>156</v>
      </c>
      <c r="C167" s="177" t="s">
        <v>125</v>
      </c>
      <c r="D167" s="177" t="s">
        <v>157</v>
      </c>
      <c r="E167" s="177" t="s">
        <v>21</v>
      </c>
      <c r="F167" s="180">
        <v>41705.524166666699</v>
      </c>
      <c r="G167" s="181">
        <v>26</v>
      </c>
    </row>
    <row r="168" spans="1:7">
      <c r="A168" s="178" t="s">
        <v>1694</v>
      </c>
      <c r="B168" s="178" t="s">
        <v>156</v>
      </c>
      <c r="C168" s="177" t="s">
        <v>125</v>
      </c>
      <c r="D168" s="177" t="s">
        <v>157</v>
      </c>
      <c r="E168" s="177" t="s">
        <v>21</v>
      </c>
      <c r="F168" s="189">
        <v>41705.524166666699</v>
      </c>
      <c r="G168" s="181">
        <v>26</v>
      </c>
    </row>
    <row r="169" spans="1:7">
      <c r="A169" s="178" t="s">
        <v>1693</v>
      </c>
      <c r="B169" s="178" t="s">
        <v>156</v>
      </c>
      <c r="C169" s="177" t="s">
        <v>125</v>
      </c>
      <c r="D169" s="177" t="s">
        <v>157</v>
      </c>
      <c r="E169" s="177" t="s">
        <v>21</v>
      </c>
      <c r="F169" s="189">
        <v>41705.524166666699</v>
      </c>
      <c r="G169" s="181">
        <v>26</v>
      </c>
    </row>
    <row r="170" spans="1:7">
      <c r="A170" s="178" t="s">
        <v>1692</v>
      </c>
      <c r="B170" s="178" t="s">
        <v>156</v>
      </c>
      <c r="C170" s="177" t="s">
        <v>341</v>
      </c>
      <c r="D170" s="177" t="s">
        <v>126</v>
      </c>
      <c r="E170" s="177" t="s">
        <v>21</v>
      </c>
      <c r="F170" s="180">
        <v>343181.28723600111</v>
      </c>
      <c r="G170" s="181">
        <v>27</v>
      </c>
    </row>
    <row r="171" spans="1:7">
      <c r="A171" s="178" t="s">
        <v>1691</v>
      </c>
      <c r="B171" s="178" t="s">
        <v>156</v>
      </c>
      <c r="C171" s="177" t="s">
        <v>125</v>
      </c>
      <c r="D171" s="177" t="s">
        <v>157</v>
      </c>
      <c r="E171" s="177" t="s">
        <v>21</v>
      </c>
      <c r="F171" s="189">
        <v>343181.28723600111</v>
      </c>
      <c r="G171" s="181">
        <v>27</v>
      </c>
    </row>
    <row r="172" spans="1:7">
      <c r="A172" s="178" t="s">
        <v>1690</v>
      </c>
      <c r="B172" s="178" t="s">
        <v>156</v>
      </c>
      <c r="C172" s="177" t="s">
        <v>125</v>
      </c>
      <c r="D172" s="177" t="s">
        <v>157</v>
      </c>
      <c r="E172" s="177" t="s">
        <v>21</v>
      </c>
      <c r="F172" s="189">
        <v>343181.28723600111</v>
      </c>
      <c r="G172" s="181">
        <v>27</v>
      </c>
    </row>
    <row r="173" spans="1:7">
      <c r="A173" s="178" t="s">
        <v>1689</v>
      </c>
      <c r="B173" s="178" t="s">
        <v>156</v>
      </c>
      <c r="C173" s="177" t="s">
        <v>125</v>
      </c>
      <c r="D173" s="177" t="s">
        <v>157</v>
      </c>
      <c r="E173" s="177" t="s">
        <v>21</v>
      </c>
      <c r="F173" s="180">
        <v>16012.184999999999</v>
      </c>
      <c r="G173" s="181">
        <v>29</v>
      </c>
    </row>
    <row r="174" spans="1:7">
      <c r="A174" s="178" t="s">
        <v>1688</v>
      </c>
      <c r="B174" s="178" t="s">
        <v>156</v>
      </c>
      <c r="C174" s="177" t="s">
        <v>125</v>
      </c>
      <c r="D174" s="177" t="s">
        <v>157</v>
      </c>
      <c r="E174" s="177" t="s">
        <v>21</v>
      </c>
      <c r="F174" s="189">
        <v>16012.184999999999</v>
      </c>
      <c r="G174" s="181">
        <v>29</v>
      </c>
    </row>
    <row r="175" spans="1:7">
      <c r="A175" s="178" t="s">
        <v>1687</v>
      </c>
      <c r="B175" s="178" t="s">
        <v>156</v>
      </c>
      <c r="C175" s="177" t="s">
        <v>125</v>
      </c>
      <c r="D175" s="177" t="s">
        <v>157</v>
      </c>
      <c r="E175" s="177" t="s">
        <v>21</v>
      </c>
      <c r="F175" s="189">
        <v>16012.184999999999</v>
      </c>
      <c r="G175" s="181">
        <v>29</v>
      </c>
    </row>
    <row r="176" spans="1:7">
      <c r="A176" s="178" t="s">
        <v>1686</v>
      </c>
      <c r="B176" s="178" t="s">
        <v>156</v>
      </c>
      <c r="C176" s="177" t="s">
        <v>125</v>
      </c>
      <c r="D176" s="177" t="s">
        <v>157</v>
      </c>
      <c r="E176" s="177" t="s">
        <v>21</v>
      </c>
      <c r="F176" s="180">
        <v>82290.326666666704</v>
      </c>
      <c r="G176" s="181">
        <v>30</v>
      </c>
    </row>
    <row r="177" spans="1:7">
      <c r="A177" s="178" t="s">
        <v>1685</v>
      </c>
      <c r="B177" s="178" t="s">
        <v>156</v>
      </c>
      <c r="C177" s="177" t="s">
        <v>125</v>
      </c>
      <c r="D177" s="177" t="s">
        <v>157</v>
      </c>
      <c r="E177" s="177" t="s">
        <v>21</v>
      </c>
      <c r="F177" s="189">
        <v>82290.326666666704</v>
      </c>
      <c r="G177" s="181">
        <v>30</v>
      </c>
    </row>
    <row r="178" spans="1:7">
      <c r="A178" s="178" t="s">
        <v>1684</v>
      </c>
      <c r="B178" s="178" t="s">
        <v>156</v>
      </c>
      <c r="C178" s="177" t="s">
        <v>125</v>
      </c>
      <c r="D178" s="177" t="s">
        <v>157</v>
      </c>
      <c r="E178" s="177" t="s">
        <v>21</v>
      </c>
      <c r="F178" s="189">
        <v>82290.326666666704</v>
      </c>
      <c r="G178" s="181">
        <v>30</v>
      </c>
    </row>
    <row r="179" spans="1:7">
      <c r="A179" s="178" t="s">
        <v>1683</v>
      </c>
      <c r="B179" s="178" t="s">
        <v>156</v>
      </c>
      <c r="C179" s="177" t="s">
        <v>341</v>
      </c>
      <c r="D179" s="177" t="s">
        <v>126</v>
      </c>
      <c r="E179" s="177" t="s">
        <v>21</v>
      </c>
      <c r="F179" s="180">
        <v>5867.2333333333299</v>
      </c>
      <c r="G179" s="181">
        <v>31</v>
      </c>
    </row>
    <row r="180" spans="1:7">
      <c r="A180" s="178" t="s">
        <v>1682</v>
      </c>
      <c r="B180" s="178" t="s">
        <v>156</v>
      </c>
      <c r="C180" s="177" t="s">
        <v>125</v>
      </c>
      <c r="D180" s="177" t="s">
        <v>157</v>
      </c>
      <c r="E180" s="177" t="s">
        <v>21</v>
      </c>
      <c r="F180" s="189">
        <v>5867.2333333333299</v>
      </c>
      <c r="G180" s="181">
        <v>31</v>
      </c>
    </row>
    <row r="181" spans="1:7">
      <c r="A181" s="178" t="s">
        <v>1681</v>
      </c>
      <c r="B181" s="178" t="s">
        <v>156</v>
      </c>
      <c r="C181" s="177" t="s">
        <v>125</v>
      </c>
      <c r="D181" s="177" t="s">
        <v>157</v>
      </c>
      <c r="E181" s="177" t="s">
        <v>21</v>
      </c>
      <c r="F181" s="189">
        <v>5867.2333333333299</v>
      </c>
      <c r="G181" s="181">
        <v>31</v>
      </c>
    </row>
    <row r="182" spans="1:7">
      <c r="A182" s="178" t="s">
        <v>1680</v>
      </c>
      <c r="B182" s="178" t="s">
        <v>156</v>
      </c>
      <c r="C182" s="177" t="s">
        <v>125</v>
      </c>
      <c r="D182" s="177" t="s">
        <v>35</v>
      </c>
      <c r="E182" s="177" t="s">
        <v>21</v>
      </c>
      <c r="F182" s="189">
        <v>5789.5841666666702</v>
      </c>
      <c r="G182" s="181">
        <v>25</v>
      </c>
    </row>
    <row r="183" spans="1:7">
      <c r="A183" s="178" t="s">
        <v>1679</v>
      </c>
      <c r="B183" s="178" t="s">
        <v>156</v>
      </c>
      <c r="C183" s="177" t="s">
        <v>125</v>
      </c>
      <c r="D183" s="177" t="s">
        <v>35</v>
      </c>
      <c r="E183" s="177" t="s">
        <v>21</v>
      </c>
      <c r="F183" s="189">
        <v>5789.5841666666702</v>
      </c>
      <c r="G183" s="181">
        <v>25</v>
      </c>
    </row>
    <row r="184" spans="1:7">
      <c r="A184" s="178" t="s">
        <v>1678</v>
      </c>
      <c r="B184" s="178" t="s">
        <v>156</v>
      </c>
      <c r="C184" s="177" t="s">
        <v>125</v>
      </c>
      <c r="D184" s="177" t="s">
        <v>35</v>
      </c>
      <c r="E184" s="177" t="s">
        <v>21</v>
      </c>
      <c r="F184" s="189">
        <v>5789.5841666666702</v>
      </c>
      <c r="G184" s="181">
        <v>25</v>
      </c>
    </row>
    <row r="185" spans="1:7">
      <c r="A185" s="178" t="s">
        <v>1677</v>
      </c>
      <c r="B185" s="178" t="s">
        <v>156</v>
      </c>
      <c r="C185" s="177" t="s">
        <v>125</v>
      </c>
      <c r="D185" s="177" t="s">
        <v>126</v>
      </c>
      <c r="E185" s="177" t="s">
        <v>21</v>
      </c>
      <c r="F185" s="189">
        <v>5789.5841666666702</v>
      </c>
      <c r="G185" s="181">
        <v>25</v>
      </c>
    </row>
    <row r="186" spans="1:7">
      <c r="A186" s="178" t="s">
        <v>1676</v>
      </c>
      <c r="B186" s="178" t="s">
        <v>156</v>
      </c>
      <c r="C186" s="177" t="s">
        <v>125</v>
      </c>
      <c r="D186" s="177" t="s">
        <v>35</v>
      </c>
      <c r="E186" s="177" t="s">
        <v>21</v>
      </c>
      <c r="F186" s="189">
        <v>5789.5841666666702</v>
      </c>
      <c r="G186" s="181">
        <v>25</v>
      </c>
    </row>
    <row r="187" spans="1:7">
      <c r="A187" s="178" t="s">
        <v>1675</v>
      </c>
      <c r="B187" s="178" t="s">
        <v>156</v>
      </c>
      <c r="C187" s="177" t="s">
        <v>125</v>
      </c>
      <c r="D187" s="177" t="s">
        <v>35</v>
      </c>
      <c r="E187" s="177" t="s">
        <v>21</v>
      </c>
      <c r="F187" s="189">
        <v>5789.5841666666702</v>
      </c>
      <c r="G187" s="181">
        <v>25</v>
      </c>
    </row>
    <row r="188" spans="1:7">
      <c r="A188" s="178" t="s">
        <v>1674</v>
      </c>
      <c r="B188" s="178" t="s">
        <v>156</v>
      </c>
      <c r="C188" s="177" t="s">
        <v>125</v>
      </c>
      <c r="D188" s="177" t="s">
        <v>157</v>
      </c>
      <c r="E188" s="177" t="s">
        <v>21</v>
      </c>
      <c r="F188" s="180">
        <v>153832.59166666702</v>
      </c>
      <c r="G188" s="181">
        <v>32</v>
      </c>
    </row>
    <row r="189" spans="1:7">
      <c r="A189" s="178" t="s">
        <v>1673</v>
      </c>
      <c r="B189" s="178" t="s">
        <v>156</v>
      </c>
      <c r="C189" s="177" t="s">
        <v>125</v>
      </c>
      <c r="D189" s="177" t="s">
        <v>157</v>
      </c>
      <c r="E189" s="177" t="s">
        <v>21</v>
      </c>
      <c r="F189" s="180">
        <v>137.5</v>
      </c>
      <c r="G189" s="181">
        <v>28230000</v>
      </c>
    </row>
    <row r="190" spans="1:7">
      <c r="A190" s="178" t="s">
        <v>1672</v>
      </c>
      <c r="B190" s="178" t="s">
        <v>156</v>
      </c>
      <c r="C190" s="177" t="s">
        <v>125</v>
      </c>
      <c r="D190" s="177" t="s">
        <v>157</v>
      </c>
      <c r="E190" s="177" t="s">
        <v>21</v>
      </c>
      <c r="F190" s="188">
        <v>137.5</v>
      </c>
      <c r="G190" s="181">
        <v>28230000</v>
      </c>
    </row>
    <row r="191" spans="1:7">
      <c r="A191" s="178" t="s">
        <v>1671</v>
      </c>
      <c r="B191" s="178" t="s">
        <v>156</v>
      </c>
      <c r="C191" s="177" t="s">
        <v>125</v>
      </c>
      <c r="D191" s="177" t="s">
        <v>157</v>
      </c>
      <c r="E191" s="177" t="s">
        <v>21</v>
      </c>
      <c r="F191" s="188">
        <v>137.5</v>
      </c>
      <c r="G191" s="181">
        <v>28230000</v>
      </c>
    </row>
    <row r="192" spans="1:7">
      <c r="A192" s="178" t="s">
        <v>1670</v>
      </c>
      <c r="B192" s="178" t="s">
        <v>124</v>
      </c>
      <c r="C192" s="177" t="s">
        <v>125</v>
      </c>
      <c r="D192" s="177" t="s">
        <v>112</v>
      </c>
      <c r="E192" s="177" t="s">
        <v>21</v>
      </c>
      <c r="F192" s="180">
        <v>3.713311847440258</v>
      </c>
      <c r="G192" s="179">
        <v>47010090</v>
      </c>
    </row>
    <row r="193" spans="1:7">
      <c r="A193" s="178" t="s">
        <v>1669</v>
      </c>
      <c r="B193" s="178" t="s">
        <v>124</v>
      </c>
      <c r="C193" s="177" t="s">
        <v>125</v>
      </c>
      <c r="D193" s="177" t="s">
        <v>152</v>
      </c>
      <c r="E193" s="177" t="s">
        <v>21</v>
      </c>
      <c r="F193" s="180">
        <v>4.2779455995942204</v>
      </c>
      <c r="G193" s="179">
        <v>48010000</v>
      </c>
    </row>
    <row r="194" spans="1:7">
      <c r="A194" s="178" t="s">
        <v>1668</v>
      </c>
      <c r="B194" s="178" t="s">
        <v>124</v>
      </c>
      <c r="C194" s="177" t="s">
        <v>125</v>
      </c>
      <c r="D194" s="177" t="s">
        <v>126</v>
      </c>
      <c r="E194" s="177" t="s">
        <v>21</v>
      </c>
      <c r="F194" s="180">
        <v>13.010461050714454</v>
      </c>
      <c r="G194" s="181">
        <v>48030031</v>
      </c>
    </row>
    <row r="195" spans="1:7">
      <c r="A195" s="178" t="s">
        <v>1667</v>
      </c>
      <c r="B195" s="178" t="s">
        <v>133</v>
      </c>
      <c r="C195" s="177" t="s">
        <v>125</v>
      </c>
      <c r="D195" s="177" t="s">
        <v>308</v>
      </c>
      <c r="E195" s="177" t="s">
        <v>28</v>
      </c>
      <c r="F195" s="182">
        <v>97.527622378583587</v>
      </c>
      <c r="G195" s="183">
        <v>249</v>
      </c>
    </row>
    <row r="196" spans="1:7">
      <c r="A196" s="178" t="s">
        <v>1666</v>
      </c>
      <c r="B196" s="178" t="s">
        <v>324</v>
      </c>
      <c r="C196" s="177" t="s">
        <v>125</v>
      </c>
      <c r="D196" s="177" t="s">
        <v>46</v>
      </c>
      <c r="E196" s="177" t="s">
        <v>21</v>
      </c>
      <c r="F196" s="182">
        <v>21.637826086956522</v>
      </c>
      <c r="G196" s="179">
        <v>69141000</v>
      </c>
    </row>
    <row r="197" spans="1:7">
      <c r="A197" s="178" t="s">
        <v>1665</v>
      </c>
      <c r="B197" s="178" t="s">
        <v>324</v>
      </c>
      <c r="C197" s="177" t="s">
        <v>125</v>
      </c>
      <c r="D197" s="177" t="s">
        <v>126</v>
      </c>
      <c r="E197" s="177" t="s">
        <v>21</v>
      </c>
      <c r="F197" s="180">
        <v>35.061697178112674</v>
      </c>
      <c r="G197" s="181">
        <v>34011100</v>
      </c>
    </row>
    <row r="198" spans="1:7">
      <c r="A198" s="178" t="s">
        <v>1664</v>
      </c>
      <c r="B198" s="178" t="s">
        <v>326</v>
      </c>
      <c r="C198" s="177" t="s">
        <v>125</v>
      </c>
      <c r="D198" s="177" t="s">
        <v>126</v>
      </c>
      <c r="E198" s="177" t="s">
        <v>21</v>
      </c>
      <c r="F198" s="180">
        <v>41.469694564330517</v>
      </c>
      <c r="G198" s="181">
        <v>34021200</v>
      </c>
    </row>
    <row r="199" spans="1:7">
      <c r="A199" s="178" t="s">
        <v>1663</v>
      </c>
      <c r="B199" s="178" t="s">
        <v>18</v>
      </c>
      <c r="C199" s="177" t="s">
        <v>19</v>
      </c>
      <c r="D199" s="177" t="s">
        <v>20</v>
      </c>
      <c r="E199" s="177" t="s">
        <v>21</v>
      </c>
      <c r="F199" s="180">
        <v>45.984577769418841</v>
      </c>
      <c r="G199" s="183">
        <v>171</v>
      </c>
    </row>
    <row r="200" spans="1:7">
      <c r="A200" s="178" t="s">
        <v>1662</v>
      </c>
      <c r="B200" s="178" t="s">
        <v>18</v>
      </c>
      <c r="C200" s="177" t="s">
        <v>19</v>
      </c>
      <c r="D200" s="177" t="s">
        <v>77</v>
      </c>
      <c r="E200" s="177" t="s">
        <v>21</v>
      </c>
      <c r="F200" s="180">
        <v>24.643333333333331</v>
      </c>
      <c r="G200" s="181">
        <v>14</v>
      </c>
    </row>
    <row r="201" spans="1:7">
      <c r="A201" s="178" t="s">
        <v>1662</v>
      </c>
      <c r="B201" s="178" t="s">
        <v>18</v>
      </c>
      <c r="C201" s="177" t="s">
        <v>19</v>
      </c>
      <c r="D201" s="177" t="s">
        <v>79</v>
      </c>
      <c r="E201" s="177" t="s">
        <v>21</v>
      </c>
      <c r="F201" s="180">
        <v>24.643333333333331</v>
      </c>
      <c r="G201" s="181">
        <v>14</v>
      </c>
    </row>
    <row r="202" spans="1:7">
      <c r="A202" s="178" t="s">
        <v>1662</v>
      </c>
      <c r="B202" s="178" t="s">
        <v>18</v>
      </c>
      <c r="C202" s="177" t="s">
        <v>19</v>
      </c>
      <c r="D202" s="177" t="s">
        <v>81</v>
      </c>
      <c r="E202" s="177" t="s">
        <v>21</v>
      </c>
      <c r="F202" s="180">
        <v>15.976199839280525</v>
      </c>
      <c r="G202" s="183">
        <v>140</v>
      </c>
    </row>
    <row r="203" spans="1:7">
      <c r="A203" s="178" t="s">
        <v>1661</v>
      </c>
      <c r="B203" s="178" t="s">
        <v>18</v>
      </c>
      <c r="C203" s="177" t="s">
        <v>19</v>
      </c>
      <c r="D203" s="177" t="s">
        <v>83</v>
      </c>
      <c r="E203" s="177" t="s">
        <v>21</v>
      </c>
      <c r="F203" s="180">
        <v>24.643333333333331</v>
      </c>
      <c r="G203" s="181">
        <v>14</v>
      </c>
    </row>
    <row r="204" spans="1:7">
      <c r="A204" s="178" t="s">
        <v>1660</v>
      </c>
      <c r="B204" s="178" t="s">
        <v>18</v>
      </c>
      <c r="C204" s="177" t="s">
        <v>19</v>
      </c>
      <c r="D204" s="177" t="s">
        <v>85</v>
      </c>
      <c r="E204" s="177" t="s">
        <v>21</v>
      </c>
      <c r="F204" s="180">
        <v>4.8976695675962176</v>
      </c>
      <c r="G204" s="179">
        <v>184</v>
      </c>
    </row>
    <row r="205" spans="1:7">
      <c r="A205" s="178" t="s">
        <v>1659</v>
      </c>
      <c r="B205" s="178" t="s">
        <v>18</v>
      </c>
      <c r="C205" s="177" t="s">
        <v>125</v>
      </c>
      <c r="D205" s="177" t="s">
        <v>85</v>
      </c>
      <c r="E205" s="177" t="s">
        <v>21</v>
      </c>
      <c r="F205" s="187" t="e">
        <f>F204*#REF!/#REF!</f>
        <v>#REF!</v>
      </c>
      <c r="G205" s="179">
        <v>184</v>
      </c>
    </row>
    <row r="206" spans="1:7">
      <c r="A206" s="178" t="s">
        <v>1658</v>
      </c>
      <c r="B206" s="178" t="s">
        <v>18</v>
      </c>
      <c r="C206" s="177" t="s">
        <v>19</v>
      </c>
      <c r="D206" s="177" t="s">
        <v>83</v>
      </c>
      <c r="E206" s="177" t="s">
        <v>21</v>
      </c>
      <c r="F206" s="180">
        <v>16.764166666666664</v>
      </c>
      <c r="G206" s="183">
        <v>16</v>
      </c>
    </row>
    <row r="207" spans="1:7">
      <c r="A207" s="178" t="s">
        <v>1657</v>
      </c>
      <c r="B207" s="178" t="s">
        <v>18</v>
      </c>
      <c r="C207" s="177" t="s">
        <v>19</v>
      </c>
      <c r="D207" s="177" t="s">
        <v>83</v>
      </c>
      <c r="E207" s="177" t="s">
        <v>21</v>
      </c>
      <c r="F207" s="180">
        <v>30.932500000000001</v>
      </c>
      <c r="G207" s="183">
        <v>15</v>
      </c>
    </row>
    <row r="208" spans="1:7">
      <c r="A208" s="178" t="s">
        <v>1656</v>
      </c>
      <c r="B208" s="178" t="s">
        <v>18</v>
      </c>
      <c r="C208" s="177" t="s">
        <v>19</v>
      </c>
      <c r="D208" s="177" t="s">
        <v>83</v>
      </c>
      <c r="E208" s="177" t="s">
        <v>21</v>
      </c>
      <c r="F208" s="180">
        <v>16.764166666666664</v>
      </c>
      <c r="G208" s="183">
        <v>16</v>
      </c>
    </row>
    <row r="209" spans="1:7">
      <c r="A209" s="178" t="s">
        <v>1655</v>
      </c>
      <c r="B209" s="178" t="s">
        <v>18</v>
      </c>
      <c r="C209" s="177" t="s">
        <v>125</v>
      </c>
      <c r="D209" s="177" t="s">
        <v>85</v>
      </c>
      <c r="E209" s="177" t="s">
        <v>21</v>
      </c>
      <c r="F209" s="187" t="e">
        <f>F204*#REF!/#REF!</f>
        <v>#REF!</v>
      </c>
      <c r="G209" s="179">
        <v>184</v>
      </c>
    </row>
    <row r="210" spans="1:7">
      <c r="A210" s="178" t="s">
        <v>1654</v>
      </c>
      <c r="B210" s="178" t="s">
        <v>18</v>
      </c>
      <c r="C210" s="177" t="s">
        <v>19</v>
      </c>
      <c r="D210" s="177" t="s">
        <v>20</v>
      </c>
      <c r="E210" s="177" t="s">
        <v>21</v>
      </c>
      <c r="F210" s="180">
        <v>3.7102262041137348</v>
      </c>
      <c r="G210" s="183">
        <v>172</v>
      </c>
    </row>
    <row r="211" spans="1:7">
      <c r="A211" s="178" t="s">
        <v>1653</v>
      </c>
      <c r="B211" s="178" t="s">
        <v>18</v>
      </c>
      <c r="C211" s="177" t="s">
        <v>19</v>
      </c>
      <c r="D211" s="177" t="s">
        <v>128</v>
      </c>
      <c r="E211" s="177" t="s">
        <v>21</v>
      </c>
      <c r="F211" s="180">
        <v>2.6929061158890009</v>
      </c>
      <c r="G211" s="179">
        <v>198</v>
      </c>
    </row>
    <row r="212" spans="1:7">
      <c r="A212" s="178" t="s">
        <v>1652</v>
      </c>
      <c r="B212" s="178" t="s">
        <v>18</v>
      </c>
      <c r="C212" s="177" t="s">
        <v>19</v>
      </c>
      <c r="D212" s="177" t="s">
        <v>20</v>
      </c>
      <c r="E212" s="177" t="s">
        <v>21</v>
      </c>
      <c r="F212" s="180">
        <v>16.548976695675961</v>
      </c>
      <c r="G212" s="179">
        <v>197</v>
      </c>
    </row>
    <row r="213" spans="1:7">
      <c r="A213" s="178" t="s">
        <v>1651</v>
      </c>
      <c r="B213" s="178" t="s">
        <v>18</v>
      </c>
      <c r="C213" s="177" t="s">
        <v>19</v>
      </c>
      <c r="D213" s="177" t="s">
        <v>81</v>
      </c>
      <c r="E213" s="177" t="s">
        <v>21</v>
      </c>
      <c r="F213" s="180">
        <v>0.94892882178945748</v>
      </c>
      <c r="G213" s="183">
        <v>199</v>
      </c>
    </row>
    <row r="214" spans="1:7">
      <c r="A214" s="178" t="s">
        <v>1650</v>
      </c>
      <c r="B214" s="178" t="s">
        <v>18</v>
      </c>
      <c r="C214" s="177" t="s">
        <v>19</v>
      </c>
      <c r="D214" s="177" t="s">
        <v>92</v>
      </c>
      <c r="E214" s="177" t="s">
        <v>21</v>
      </c>
      <c r="F214" s="180">
        <v>3.4007557234941097</v>
      </c>
      <c r="G214" s="183">
        <v>113</v>
      </c>
    </row>
    <row r="215" spans="1:7">
      <c r="A215" s="178" t="s">
        <v>1650</v>
      </c>
      <c r="B215" s="178" t="s">
        <v>18</v>
      </c>
      <c r="C215" s="177" t="s">
        <v>19</v>
      </c>
      <c r="D215" s="177" t="s">
        <v>46</v>
      </c>
      <c r="E215" s="177" t="s">
        <v>21</v>
      </c>
      <c r="F215" s="180">
        <v>3.1519824918357924</v>
      </c>
      <c r="G215" s="183">
        <v>157</v>
      </c>
    </row>
    <row r="216" spans="1:7">
      <c r="A216" s="178" t="s">
        <v>1650</v>
      </c>
      <c r="B216" s="178" t="s">
        <v>18</v>
      </c>
      <c r="C216" s="177" t="s">
        <v>19</v>
      </c>
      <c r="D216" s="177" t="s">
        <v>49</v>
      </c>
      <c r="E216" s="177" t="s">
        <v>21</v>
      </c>
      <c r="F216" s="180">
        <v>3.3289448937370696</v>
      </c>
      <c r="G216" s="183">
        <v>164</v>
      </c>
    </row>
    <row r="217" spans="1:7">
      <c r="A217" s="178" t="s">
        <v>1649</v>
      </c>
      <c r="B217" s="178" t="s">
        <v>18</v>
      </c>
      <c r="C217" s="177" t="s">
        <v>19</v>
      </c>
      <c r="D217" s="177" t="s">
        <v>27</v>
      </c>
      <c r="E217" s="186" t="s">
        <v>21</v>
      </c>
      <c r="F217" s="182">
        <v>568.31083999999998</v>
      </c>
      <c r="G217" s="183">
        <v>248</v>
      </c>
    </row>
    <row r="218" spans="1:7">
      <c r="A218" s="178" t="s">
        <v>1648</v>
      </c>
      <c r="B218" s="178" t="s">
        <v>18</v>
      </c>
      <c r="C218" s="177" t="s">
        <v>19</v>
      </c>
      <c r="D218" s="177" t="s">
        <v>92</v>
      </c>
      <c r="E218" s="177" t="s">
        <v>21</v>
      </c>
      <c r="F218" s="180">
        <v>0.31118026228050683</v>
      </c>
      <c r="G218" s="183">
        <v>115</v>
      </c>
    </row>
    <row r="219" spans="1:7">
      <c r="A219" s="178" t="s">
        <v>1648</v>
      </c>
      <c r="B219" s="178" t="s">
        <v>18</v>
      </c>
      <c r="C219" s="177" t="s">
        <v>19</v>
      </c>
      <c r="D219" s="177" t="s">
        <v>46</v>
      </c>
      <c r="E219" s="177" t="s">
        <v>21</v>
      </c>
      <c r="F219" s="180">
        <v>0.32742318805888482</v>
      </c>
      <c r="G219" s="183">
        <v>158</v>
      </c>
    </row>
    <row r="220" spans="1:7">
      <c r="A220" s="178" t="s">
        <v>1648</v>
      </c>
      <c r="B220" s="178" t="s">
        <v>18</v>
      </c>
      <c r="C220" s="177" t="s">
        <v>19</v>
      </c>
      <c r="D220" s="177" t="s">
        <v>49</v>
      </c>
      <c r="E220" s="177" t="s">
        <v>21</v>
      </c>
      <c r="F220" s="180">
        <v>0.25390257664096294</v>
      </c>
      <c r="G220" s="183">
        <v>166</v>
      </c>
    </row>
    <row r="221" spans="1:7">
      <c r="A221" s="178" t="s">
        <v>1647</v>
      </c>
      <c r="B221" s="178" t="s">
        <v>18</v>
      </c>
      <c r="C221" s="177" t="s">
        <v>19</v>
      </c>
      <c r="D221" s="177" t="s">
        <v>83</v>
      </c>
      <c r="E221" s="177" t="s">
        <v>21</v>
      </c>
      <c r="F221" s="180">
        <v>0.17525262024039531</v>
      </c>
      <c r="G221" s="183">
        <v>101</v>
      </c>
    </row>
    <row r="222" spans="1:7">
      <c r="A222" s="178" t="s">
        <v>1646</v>
      </c>
      <c r="B222" s="178" t="s">
        <v>18</v>
      </c>
      <c r="C222" s="177" t="s">
        <v>125</v>
      </c>
      <c r="D222" s="177" t="s">
        <v>128</v>
      </c>
      <c r="E222" s="177" t="s">
        <v>21</v>
      </c>
      <c r="F222" s="180">
        <v>5.4211054483625993</v>
      </c>
      <c r="G222" s="179">
        <v>17019910</v>
      </c>
    </row>
    <row r="223" spans="1:7">
      <c r="A223" s="178" t="s">
        <v>1645</v>
      </c>
      <c r="B223" s="178" t="s">
        <v>18</v>
      </c>
      <c r="C223" s="177" t="s">
        <v>19</v>
      </c>
      <c r="D223" s="177" t="s">
        <v>32</v>
      </c>
      <c r="E223" s="177" t="s">
        <v>21</v>
      </c>
      <c r="F223" s="180">
        <v>3.29303947885855</v>
      </c>
      <c r="G223" s="183">
        <v>123</v>
      </c>
    </row>
    <row r="224" spans="1:7">
      <c r="A224" s="178" t="s">
        <v>1644</v>
      </c>
      <c r="B224" s="178" t="s">
        <v>18</v>
      </c>
      <c r="C224" s="177" t="s">
        <v>19</v>
      </c>
      <c r="D224" s="177" t="s">
        <v>27</v>
      </c>
      <c r="E224" s="177" t="s">
        <v>21</v>
      </c>
      <c r="F224" s="180">
        <v>3.29303947885855</v>
      </c>
      <c r="G224" s="179">
        <v>123</v>
      </c>
    </row>
    <row r="225" spans="1:7">
      <c r="A225" s="178" t="s">
        <v>1643</v>
      </c>
      <c r="B225" s="178" t="s">
        <v>18</v>
      </c>
      <c r="C225" s="177" t="s">
        <v>19</v>
      </c>
      <c r="D225" s="177" t="s">
        <v>194</v>
      </c>
      <c r="E225" s="177" t="s">
        <v>21</v>
      </c>
      <c r="F225" s="180">
        <v>20.736666666666668</v>
      </c>
      <c r="G225" s="179">
        <v>17</v>
      </c>
    </row>
    <row r="226" spans="1:7">
      <c r="A226" s="178" t="s">
        <v>1642</v>
      </c>
      <c r="B226" s="178" t="s">
        <v>18</v>
      </c>
      <c r="C226" s="177" t="s">
        <v>125</v>
      </c>
      <c r="D226" s="177" t="s">
        <v>157</v>
      </c>
      <c r="E226" s="177" t="s">
        <v>21</v>
      </c>
      <c r="F226" s="180">
        <v>24.571428571428573</v>
      </c>
      <c r="G226" s="181">
        <v>24039990</v>
      </c>
    </row>
    <row r="227" spans="1:7">
      <c r="A227" s="178" t="s">
        <v>1641</v>
      </c>
      <c r="B227" s="178" t="s">
        <v>18</v>
      </c>
      <c r="C227" s="177" t="s">
        <v>125</v>
      </c>
      <c r="D227" s="177" t="s">
        <v>112</v>
      </c>
      <c r="E227" s="177" t="s">
        <v>21</v>
      </c>
      <c r="F227" s="182">
        <v>54.772545279999996</v>
      </c>
      <c r="G227" s="179">
        <v>247</v>
      </c>
    </row>
    <row r="228" spans="1:7">
      <c r="A228" s="178" t="s">
        <v>485</v>
      </c>
      <c r="B228" s="178" t="s">
        <v>18</v>
      </c>
      <c r="C228" s="177" t="s">
        <v>125</v>
      </c>
      <c r="D228" s="177" t="s">
        <v>157</v>
      </c>
      <c r="E228" s="177" t="s">
        <v>21</v>
      </c>
      <c r="F228" s="180">
        <v>6.615427542297643E-2</v>
      </c>
      <c r="G228" s="181">
        <v>22019000</v>
      </c>
    </row>
    <row r="229" spans="1:7">
      <c r="A229" s="178" t="s">
        <v>1640</v>
      </c>
      <c r="B229" s="178" t="s">
        <v>18</v>
      </c>
      <c r="C229" s="177" t="s">
        <v>125</v>
      </c>
      <c r="D229" s="177" t="s">
        <v>152</v>
      </c>
      <c r="E229" s="177" t="s">
        <v>21</v>
      </c>
      <c r="F229" s="180">
        <v>50.689084895259093</v>
      </c>
      <c r="G229" s="179">
        <v>21021031</v>
      </c>
    </row>
    <row r="230" spans="1:7">
      <c r="A230" s="178" t="s">
        <v>1639</v>
      </c>
      <c r="B230" s="178" t="s">
        <v>34</v>
      </c>
      <c r="C230" s="177" t="s">
        <v>19</v>
      </c>
      <c r="D230" s="177" t="s">
        <v>35</v>
      </c>
      <c r="E230" s="177" t="s">
        <v>21</v>
      </c>
      <c r="F230" s="180">
        <v>4.9942722314360459</v>
      </c>
      <c r="G230" s="181">
        <v>178</v>
      </c>
    </row>
    <row r="231" spans="1:7">
      <c r="A231" s="178" t="s">
        <v>1638</v>
      </c>
      <c r="B231" s="178" t="s">
        <v>34</v>
      </c>
      <c r="C231" s="177" t="s">
        <v>19</v>
      </c>
      <c r="D231" s="177" t="s">
        <v>46</v>
      </c>
      <c r="E231" s="177" t="s">
        <v>21</v>
      </c>
      <c r="F231" s="180">
        <v>9.9227178689281388</v>
      </c>
      <c r="G231" s="183">
        <v>149</v>
      </c>
    </row>
    <row r="232" spans="1:7">
      <c r="A232" s="178" t="s">
        <v>1637</v>
      </c>
      <c r="B232" s="178" t="s">
        <v>34</v>
      </c>
      <c r="C232" s="177" t="s">
        <v>19</v>
      </c>
      <c r="D232" s="177" t="s">
        <v>27</v>
      </c>
      <c r="E232" s="177" t="s">
        <v>21</v>
      </c>
      <c r="F232" s="180">
        <v>1.9773624908099237</v>
      </c>
      <c r="G232" s="183">
        <v>128</v>
      </c>
    </row>
    <row r="233" spans="1:7">
      <c r="A233" s="178" t="s">
        <v>1636</v>
      </c>
      <c r="B233" s="178" t="s">
        <v>34</v>
      </c>
      <c r="C233" s="177" t="s">
        <v>19</v>
      </c>
      <c r="D233" s="177" t="s">
        <v>46</v>
      </c>
      <c r="E233" s="177" t="s">
        <v>21</v>
      </c>
      <c r="F233" s="180">
        <v>1.3678253287055244</v>
      </c>
      <c r="G233" s="183">
        <v>150</v>
      </c>
    </row>
    <row r="234" spans="1:7">
      <c r="A234" s="178" t="s">
        <v>1635</v>
      </c>
      <c r="B234" s="178" t="s">
        <v>34</v>
      </c>
      <c r="C234" s="177" t="s">
        <v>19</v>
      </c>
      <c r="D234" s="177" t="s">
        <v>46</v>
      </c>
      <c r="E234" s="177" t="s">
        <v>21</v>
      </c>
      <c r="F234" s="180">
        <v>9.9227178689281388</v>
      </c>
      <c r="G234" s="183">
        <v>151</v>
      </c>
    </row>
    <row r="235" spans="1:7">
      <c r="A235" s="178" t="s">
        <v>1634</v>
      </c>
      <c r="B235" s="178" t="s">
        <v>34</v>
      </c>
      <c r="C235" s="177" t="s">
        <v>19</v>
      </c>
      <c r="D235" s="177" t="s">
        <v>46</v>
      </c>
      <c r="E235" s="177" t="s">
        <v>21</v>
      </c>
      <c r="F235" s="180">
        <v>4.7301109648297901</v>
      </c>
      <c r="G235" s="179">
        <v>180</v>
      </c>
    </row>
    <row r="236" spans="1:7">
      <c r="A236" s="178" t="s">
        <v>1633</v>
      </c>
      <c r="B236" s="178" t="s">
        <v>34</v>
      </c>
      <c r="C236" s="177" t="s">
        <v>19</v>
      </c>
      <c r="D236" s="177" t="s">
        <v>92</v>
      </c>
      <c r="E236" s="177" t="s">
        <v>21</v>
      </c>
      <c r="F236" s="180">
        <v>13.320054029100481</v>
      </c>
      <c r="G236" s="183">
        <v>205</v>
      </c>
    </row>
    <row r="237" spans="1:7">
      <c r="A237" s="178" t="s">
        <v>1632</v>
      </c>
      <c r="B237" s="178" t="s">
        <v>34</v>
      </c>
      <c r="C237" s="177" t="s">
        <v>19</v>
      </c>
      <c r="D237" s="177" t="s">
        <v>46</v>
      </c>
      <c r="E237" s="177" t="s">
        <v>21</v>
      </c>
      <c r="F237" s="180">
        <v>1.6832800451382359</v>
      </c>
      <c r="G237" s="185">
        <v>204</v>
      </c>
    </row>
    <row r="238" spans="1:7">
      <c r="A238" s="178" t="s">
        <v>1631</v>
      </c>
      <c r="B238" s="178" t="s">
        <v>34</v>
      </c>
      <c r="C238" s="177" t="s">
        <v>19</v>
      </c>
      <c r="D238" s="177" t="s">
        <v>35</v>
      </c>
      <c r="E238" s="177" t="s">
        <v>21</v>
      </c>
      <c r="F238" s="180">
        <v>5.146442799254535</v>
      </c>
      <c r="G238" s="181">
        <v>202</v>
      </c>
    </row>
    <row r="239" spans="1:7">
      <c r="A239" s="178" t="s">
        <v>1630</v>
      </c>
      <c r="B239" s="178" t="s">
        <v>34</v>
      </c>
      <c r="C239" s="177" t="s">
        <v>117</v>
      </c>
      <c r="D239" s="177" t="s">
        <v>118</v>
      </c>
      <c r="E239" s="177" t="s">
        <v>21</v>
      </c>
      <c r="F239" s="180">
        <v>18.89565202523638</v>
      </c>
      <c r="G239" s="183">
        <v>170</v>
      </c>
    </row>
    <row r="240" spans="1:7">
      <c r="A240" s="178" t="s">
        <v>1629</v>
      </c>
      <c r="B240" s="178" t="s">
        <v>34</v>
      </c>
      <c r="C240" s="177" t="s">
        <v>19</v>
      </c>
      <c r="D240" s="177" t="s">
        <v>35</v>
      </c>
      <c r="E240" s="177" t="s">
        <v>21</v>
      </c>
      <c r="F240" s="180">
        <v>5.146442799254535</v>
      </c>
      <c r="G240" s="185">
        <v>202</v>
      </c>
    </row>
    <row r="241" spans="1:7">
      <c r="A241" s="178" t="s">
        <v>1628</v>
      </c>
      <c r="B241" s="178" t="s">
        <v>34</v>
      </c>
      <c r="C241" s="177" t="s">
        <v>19</v>
      </c>
      <c r="D241" s="177" t="s">
        <v>27</v>
      </c>
      <c r="E241" s="177" t="s">
        <v>21</v>
      </c>
      <c r="F241" s="180">
        <v>1.9380375126096396</v>
      </c>
      <c r="G241" s="183">
        <v>133</v>
      </c>
    </row>
    <row r="242" spans="1:7">
      <c r="A242" s="178" t="s">
        <v>1627</v>
      </c>
      <c r="B242" s="178" t="s">
        <v>34</v>
      </c>
      <c r="C242" s="177" t="s">
        <v>19</v>
      </c>
      <c r="D242" s="177" t="s">
        <v>46</v>
      </c>
      <c r="E242" s="177" t="s">
        <v>21</v>
      </c>
      <c r="F242" s="180">
        <v>1.3652606562142013</v>
      </c>
      <c r="G242" s="183">
        <v>154</v>
      </c>
    </row>
    <row r="243" spans="1:7">
      <c r="A243" s="178" t="s">
        <v>1626</v>
      </c>
      <c r="B243" s="178" t="s">
        <v>34</v>
      </c>
      <c r="C243" s="177" t="s">
        <v>19</v>
      </c>
      <c r="D243" s="177" t="s">
        <v>92</v>
      </c>
      <c r="E243" s="177" t="s">
        <v>21</v>
      </c>
      <c r="F243" s="180">
        <v>2.2047634517072168</v>
      </c>
      <c r="G243" s="183">
        <v>112</v>
      </c>
    </row>
    <row r="244" spans="1:7">
      <c r="A244" s="178" t="s">
        <v>1626</v>
      </c>
      <c r="B244" s="178" t="s">
        <v>34</v>
      </c>
      <c r="C244" s="177" t="s">
        <v>19</v>
      </c>
      <c r="D244" s="177" t="s">
        <v>46</v>
      </c>
      <c r="E244" s="177" t="s">
        <v>21</v>
      </c>
      <c r="F244" s="180">
        <v>1.6200181236856055</v>
      </c>
      <c r="G244" s="183">
        <v>156</v>
      </c>
    </row>
    <row r="245" spans="1:7">
      <c r="A245" s="178" t="s">
        <v>1626</v>
      </c>
      <c r="B245" s="178" t="s">
        <v>34</v>
      </c>
      <c r="C245" s="177" t="s">
        <v>19</v>
      </c>
      <c r="D245" s="177" t="s">
        <v>49</v>
      </c>
      <c r="E245" s="177" t="s">
        <v>28</v>
      </c>
      <c r="F245" s="180">
        <v>2.8108810504898529</v>
      </c>
      <c r="G245" s="183">
        <v>163</v>
      </c>
    </row>
    <row r="246" spans="1:7">
      <c r="A246" s="178" t="s">
        <v>1625</v>
      </c>
      <c r="B246" s="178" t="s">
        <v>34</v>
      </c>
      <c r="C246" s="177" t="s">
        <v>19</v>
      </c>
      <c r="D246" s="177" t="s">
        <v>46</v>
      </c>
      <c r="E246" s="177" t="s">
        <v>21</v>
      </c>
      <c r="F246" s="180">
        <v>16.452928870292887</v>
      </c>
      <c r="G246" s="184">
        <v>7103000</v>
      </c>
    </row>
    <row r="247" spans="1:7">
      <c r="A247" s="178" t="s">
        <v>1624</v>
      </c>
      <c r="B247" s="178" t="s">
        <v>34</v>
      </c>
      <c r="C247" s="177" t="s">
        <v>19</v>
      </c>
      <c r="D247" s="177" t="s">
        <v>46</v>
      </c>
      <c r="E247" s="177" t="s">
        <v>21</v>
      </c>
      <c r="F247" s="180">
        <v>5.7243490006326194</v>
      </c>
      <c r="G247" s="183">
        <v>159</v>
      </c>
    </row>
    <row r="248" spans="1:7">
      <c r="A248" s="178" t="s">
        <v>1623</v>
      </c>
      <c r="B248" s="178" t="s">
        <v>34</v>
      </c>
      <c r="C248" s="177" t="s">
        <v>19</v>
      </c>
      <c r="D248" s="177" t="s">
        <v>229</v>
      </c>
      <c r="E248" s="177" t="s">
        <v>21</v>
      </c>
      <c r="F248" s="180">
        <v>3.2648280814539983</v>
      </c>
      <c r="G248" s="183">
        <v>145</v>
      </c>
    </row>
    <row r="249" spans="1:7">
      <c r="A249" s="178" t="s">
        <v>1622</v>
      </c>
      <c r="B249" s="178" t="s">
        <v>34</v>
      </c>
      <c r="C249" s="177" t="s">
        <v>19</v>
      </c>
      <c r="D249" s="177" t="s">
        <v>32</v>
      </c>
      <c r="E249" s="177" t="s">
        <v>28</v>
      </c>
      <c r="F249" s="180">
        <v>2.658710482671363</v>
      </c>
      <c r="G249" s="183">
        <v>124</v>
      </c>
    </row>
    <row r="250" spans="1:7">
      <c r="A250" s="178" t="s">
        <v>1621</v>
      </c>
      <c r="B250" s="178" t="s">
        <v>34</v>
      </c>
      <c r="C250" s="177" t="s">
        <v>19</v>
      </c>
      <c r="D250" s="177" t="s">
        <v>27</v>
      </c>
      <c r="E250" s="177" t="s">
        <v>21</v>
      </c>
      <c r="F250" s="180">
        <v>7.9376613606442463</v>
      </c>
      <c r="G250" s="183">
        <v>138</v>
      </c>
    </row>
    <row r="251" spans="1:7">
      <c r="A251" s="178" t="s">
        <v>1620</v>
      </c>
      <c r="B251" s="178" t="s">
        <v>34</v>
      </c>
      <c r="C251" s="177" t="s">
        <v>19</v>
      </c>
      <c r="D251" s="177" t="s">
        <v>35</v>
      </c>
      <c r="E251" s="177" t="s">
        <v>21</v>
      </c>
      <c r="F251" s="180">
        <v>4.3462649819618031</v>
      </c>
      <c r="G251" s="181">
        <v>206</v>
      </c>
    </row>
    <row r="252" spans="1:7">
      <c r="A252" s="178" t="s">
        <v>1619</v>
      </c>
      <c r="B252" s="178" t="s">
        <v>249</v>
      </c>
      <c r="C252" s="177" t="s">
        <v>250</v>
      </c>
      <c r="D252" s="177" t="s">
        <v>46</v>
      </c>
      <c r="E252" s="177" t="s">
        <v>21</v>
      </c>
      <c r="F252" s="182">
        <v>3.6935093896713611</v>
      </c>
      <c r="G252" s="179">
        <v>44039210</v>
      </c>
    </row>
    <row r="253" spans="1:7">
      <c r="A253" s="178" t="s">
        <v>1618</v>
      </c>
      <c r="B253" s="178" t="s">
        <v>249</v>
      </c>
      <c r="C253" s="177" t="s">
        <v>250</v>
      </c>
      <c r="D253" s="177" t="s">
        <v>46</v>
      </c>
      <c r="E253" s="177" t="s">
        <v>21</v>
      </c>
      <c r="F253" s="180">
        <v>0.69104081167846787</v>
      </c>
      <c r="G253" s="179">
        <v>44039959</v>
      </c>
    </row>
    <row r="254" spans="1:7">
      <c r="A254" s="178" t="s">
        <v>1617</v>
      </c>
      <c r="B254" s="178" t="s">
        <v>249</v>
      </c>
      <c r="C254" s="177" t="s">
        <v>125</v>
      </c>
      <c r="D254" s="177" t="s">
        <v>126</v>
      </c>
      <c r="E254" s="177" t="s">
        <v>28</v>
      </c>
      <c r="F254" s="182">
        <v>2.036332846470609</v>
      </c>
      <c r="G254" s="181">
        <v>44111210</v>
      </c>
    </row>
    <row r="255" spans="1:7">
      <c r="A255" s="178" t="s">
        <v>1616</v>
      </c>
      <c r="B255" s="178" t="s">
        <v>249</v>
      </c>
      <c r="C255" s="177" t="s">
        <v>125</v>
      </c>
      <c r="D255" s="177" t="s">
        <v>126</v>
      </c>
      <c r="E255" s="177" t="s">
        <v>21</v>
      </c>
      <c r="F255" s="182">
        <v>2.9090469235294418</v>
      </c>
      <c r="G255" s="181">
        <v>44111210</v>
      </c>
    </row>
    <row r="256" spans="1:7">
      <c r="A256" s="178" t="s">
        <v>1615</v>
      </c>
      <c r="B256" s="178" t="s">
        <v>249</v>
      </c>
      <c r="C256" s="177" t="s">
        <v>250</v>
      </c>
      <c r="D256" s="177" t="s">
        <v>46</v>
      </c>
      <c r="E256" s="177" t="s">
        <v>21</v>
      </c>
      <c r="F256" s="180">
        <v>5.6354081938439142</v>
      </c>
      <c r="G256" s="179">
        <v>44039110</v>
      </c>
    </row>
    <row r="257" spans="1:7">
      <c r="A257" s="178" t="s">
        <v>1614</v>
      </c>
      <c r="B257" s="178" t="s">
        <v>249</v>
      </c>
      <c r="C257" s="177" t="s">
        <v>250</v>
      </c>
      <c r="D257" s="177" t="s">
        <v>46</v>
      </c>
      <c r="E257" s="177" t="s">
        <v>21</v>
      </c>
      <c r="F257" s="180">
        <v>3.0588889634110736</v>
      </c>
      <c r="G257" s="179">
        <v>44071033</v>
      </c>
    </row>
    <row r="258" spans="1:7">
      <c r="A258" s="178" t="s">
        <v>1613</v>
      </c>
      <c r="B258" s="178" t="s">
        <v>249</v>
      </c>
      <c r="C258" s="177" t="s">
        <v>250</v>
      </c>
      <c r="D258" s="177" t="s">
        <v>46</v>
      </c>
      <c r="E258" s="177" t="s">
        <v>21</v>
      </c>
      <c r="F258" s="180">
        <v>1.3212292427478811</v>
      </c>
      <c r="G258" s="179">
        <v>44032011</v>
      </c>
    </row>
    <row r="259" spans="1:7">
      <c r="A259" s="178" t="s">
        <v>1612</v>
      </c>
      <c r="B259" s="178" t="s">
        <v>249</v>
      </c>
      <c r="C259" s="177" t="s">
        <v>250</v>
      </c>
      <c r="D259" s="177" t="s">
        <v>46</v>
      </c>
      <c r="E259" s="177" t="s">
        <v>21</v>
      </c>
      <c r="F259" s="180">
        <v>18.479594859569186</v>
      </c>
      <c r="G259" s="179">
        <v>44072925</v>
      </c>
    </row>
  </sheetData>
  <sheetProtection algorithmName="SHA-512" hashValue="BaMSddBssvHZzAAKP7Pqt+znyNtrxIomB0iiZOHxb/pPyuAMJpQTgeXtK/9CQFrdeU9BpByZGN0r1xfA/ulxyw==" saltValue="5U2guUnOXO8DpnMRANay3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1018"/>
  <sheetViews>
    <sheetView zoomScale="70" zoomScaleNormal="70" workbookViewId="0">
      <pane ySplit="1" topLeftCell="A119" activePane="bottomLeft" state="frozen"/>
      <selection pane="bottomLeft" activeCell="J2" sqref="J2"/>
    </sheetView>
  </sheetViews>
  <sheetFormatPr defaultColWidth="14.42578125" defaultRowHeight="15" customHeight="1"/>
  <cols>
    <col min="1" max="1" width="55.42578125" customWidth="1"/>
    <col min="2" max="2" width="20" customWidth="1"/>
    <col min="3" max="3" width="17.5703125" customWidth="1"/>
    <col min="4" max="4" width="7.42578125" style="28" bestFit="1" customWidth="1"/>
    <col min="5" max="5" width="3.42578125" customWidth="1"/>
    <col min="6" max="6" width="12.5703125" customWidth="1"/>
    <col min="7" max="7" width="15.85546875" customWidth="1"/>
    <col min="8" max="8" width="9.5703125" customWidth="1"/>
    <col min="9" max="9" width="5.42578125" customWidth="1"/>
    <col min="10" max="10" width="9.42578125" customWidth="1"/>
    <col min="11" max="11" width="8.85546875" customWidth="1"/>
    <col min="12" max="12" width="13.5703125" customWidth="1"/>
    <col min="13" max="13" width="9.42578125" customWidth="1"/>
    <col min="14" max="14" width="11.42578125" customWidth="1"/>
    <col min="15" max="15" width="29.42578125" customWidth="1"/>
    <col min="16" max="16" width="156.140625" customWidth="1"/>
    <col min="17" max="28" width="9.140625" customWidth="1"/>
  </cols>
  <sheetData>
    <row r="1" spans="1:89" ht="76.5" customHeight="1">
      <c r="A1" s="18" t="s">
        <v>1</v>
      </c>
      <c r="B1" s="19" t="s">
        <v>2</v>
      </c>
      <c r="C1" s="20" t="s">
        <v>3</v>
      </c>
      <c r="D1" s="18" t="s">
        <v>4</v>
      </c>
      <c r="E1" s="18" t="s">
        <v>5</v>
      </c>
      <c r="F1" s="18" t="s">
        <v>6</v>
      </c>
      <c r="G1" s="18" t="s">
        <v>7</v>
      </c>
      <c r="H1" s="18" t="s">
        <v>8</v>
      </c>
      <c r="I1" s="18" t="s">
        <v>9</v>
      </c>
      <c r="J1" s="18" t="s">
        <v>10</v>
      </c>
      <c r="K1" s="18" t="s">
        <v>11</v>
      </c>
      <c r="L1" s="21" t="s">
        <v>12</v>
      </c>
      <c r="M1" s="22" t="s">
        <v>13</v>
      </c>
      <c r="N1" s="22" t="s">
        <v>14</v>
      </c>
      <c r="O1" s="23" t="s">
        <v>15</v>
      </c>
      <c r="P1" s="24" t="s">
        <v>16</v>
      </c>
      <c r="Q1" s="18"/>
      <c r="R1" s="18"/>
      <c r="S1" s="18"/>
      <c r="T1" s="22"/>
      <c r="U1" s="22"/>
      <c r="V1" s="22"/>
      <c r="W1" s="25"/>
      <c r="X1" s="25"/>
      <c r="Y1" s="25"/>
      <c r="Z1" s="25"/>
      <c r="AA1" s="25"/>
      <c r="AB1" s="25"/>
    </row>
    <row r="2" spans="1:89">
      <c r="A2" s="26" t="s">
        <v>17</v>
      </c>
      <c r="B2" s="26"/>
      <c r="C2" s="27"/>
      <c r="D2" s="28">
        <v>1</v>
      </c>
      <c r="E2" s="28"/>
      <c r="F2" s="26" t="s">
        <v>18</v>
      </c>
      <c r="G2" s="29" t="s">
        <v>19</v>
      </c>
      <c r="H2" s="29" t="s">
        <v>20</v>
      </c>
      <c r="I2" s="29" t="s">
        <v>21</v>
      </c>
      <c r="J2" s="30">
        <v>45.984577769418841</v>
      </c>
      <c r="K2" s="31">
        <v>171</v>
      </c>
      <c r="L2" s="32">
        <v>2.91</v>
      </c>
      <c r="M2" s="33">
        <v>3.51</v>
      </c>
      <c r="N2" s="32">
        <v>2.2799999999999998</v>
      </c>
      <c r="O2" s="29" t="s">
        <v>22</v>
      </c>
      <c r="P2" s="29"/>
      <c r="Q2" s="34"/>
      <c r="R2" s="34"/>
      <c r="S2" s="34"/>
      <c r="T2" s="34"/>
      <c r="U2" s="34"/>
      <c r="V2" s="34"/>
      <c r="W2" s="34"/>
      <c r="X2" s="34"/>
      <c r="Y2" s="34"/>
      <c r="Z2" s="34"/>
      <c r="AA2" s="34"/>
      <c r="AB2" s="34"/>
    </row>
    <row r="3" spans="1:89">
      <c r="A3" s="26" t="s">
        <v>23</v>
      </c>
      <c r="B3" s="26"/>
      <c r="C3" s="27"/>
      <c r="D3" s="28">
        <v>1</v>
      </c>
      <c r="E3" s="28"/>
      <c r="F3" s="26" t="s">
        <v>24</v>
      </c>
      <c r="G3" s="29" t="s">
        <v>19</v>
      </c>
      <c r="H3" s="29" t="s">
        <v>25</v>
      </c>
      <c r="I3" s="29" t="s">
        <v>21</v>
      </c>
      <c r="J3" s="30">
        <v>5.1062629302238101</v>
      </c>
      <c r="K3" s="31">
        <v>143</v>
      </c>
      <c r="L3" s="32">
        <v>9.4500000000000001E-2</v>
      </c>
      <c r="M3" s="33">
        <v>0.318</v>
      </c>
      <c r="N3" s="32">
        <v>4.53E-2</v>
      </c>
      <c r="O3" s="29" t="s">
        <v>22</v>
      </c>
      <c r="P3" s="29"/>
      <c r="Q3" s="34"/>
      <c r="R3" s="34"/>
      <c r="S3" s="34"/>
      <c r="T3" s="34"/>
      <c r="U3" s="34"/>
      <c r="V3" s="34"/>
      <c r="W3" s="34"/>
      <c r="X3" s="34"/>
      <c r="Y3" s="34"/>
      <c r="Z3" s="34"/>
      <c r="AA3" s="34"/>
      <c r="AB3" s="34"/>
    </row>
    <row r="4" spans="1:89">
      <c r="A4" s="26" t="s">
        <v>26</v>
      </c>
      <c r="B4" s="26"/>
      <c r="C4" s="27"/>
      <c r="D4" s="28">
        <v>1</v>
      </c>
      <c r="E4" s="28"/>
      <c r="F4" s="26" t="s">
        <v>24</v>
      </c>
      <c r="G4" s="29" t="s">
        <v>19</v>
      </c>
      <c r="H4" s="29" t="s">
        <v>27</v>
      </c>
      <c r="I4" s="29" t="s">
        <v>28</v>
      </c>
      <c r="J4" s="30">
        <v>5.6773300049583675</v>
      </c>
      <c r="K4" s="31">
        <v>125</v>
      </c>
      <c r="L4" s="32">
        <v>7.4499999999999997E-2</v>
      </c>
      <c r="M4" s="33">
        <v>0.24399999999999999</v>
      </c>
      <c r="N4" s="32">
        <v>6.0299999999999999E-2</v>
      </c>
      <c r="O4" s="29" t="s">
        <v>29</v>
      </c>
      <c r="P4" s="29"/>
      <c r="Q4" s="34"/>
      <c r="R4" s="34"/>
      <c r="S4" s="34"/>
      <c r="T4" s="34"/>
      <c r="U4" s="34"/>
      <c r="V4" s="34"/>
      <c r="W4" s="34"/>
      <c r="X4" s="34"/>
      <c r="Y4" s="34"/>
      <c r="Z4" s="34"/>
      <c r="AA4" s="34"/>
      <c r="AB4" s="34"/>
    </row>
    <row r="5" spans="1:89" s="130" customFormat="1">
      <c r="A5" s="26" t="s">
        <v>30</v>
      </c>
      <c r="B5" s="26"/>
      <c r="C5" s="27"/>
      <c r="D5" s="28">
        <v>1</v>
      </c>
      <c r="E5" s="28"/>
      <c r="F5" s="26" t="s">
        <v>24</v>
      </c>
      <c r="G5" s="29" t="s">
        <v>19</v>
      </c>
      <c r="H5" s="29" t="s">
        <v>27</v>
      </c>
      <c r="I5" s="29" t="s">
        <v>21</v>
      </c>
      <c r="J5" s="74">
        <v>5.6773300049583675</v>
      </c>
      <c r="K5" s="135">
        <v>125</v>
      </c>
      <c r="L5" s="85">
        <v>0.104</v>
      </c>
      <c r="M5" s="145">
        <v>0.39200000000000002</v>
      </c>
      <c r="N5" s="85">
        <v>5.31E-4</v>
      </c>
      <c r="O5" s="147" t="s">
        <v>29</v>
      </c>
      <c r="P5" s="147"/>
      <c r="Q5" s="149"/>
      <c r="R5" s="149"/>
      <c r="S5" s="149"/>
      <c r="T5" s="149"/>
      <c r="U5" s="149"/>
      <c r="V5" s="149"/>
      <c r="W5" s="149"/>
      <c r="X5" s="149"/>
      <c r="Y5" s="149"/>
      <c r="Z5" s="149"/>
      <c r="AA5" s="149"/>
      <c r="AB5" s="149"/>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row>
    <row r="6" spans="1:89">
      <c r="A6" s="26" t="s">
        <v>1073</v>
      </c>
      <c r="B6" s="26"/>
      <c r="C6" s="27"/>
      <c r="D6" s="28">
        <v>1</v>
      </c>
      <c r="E6" s="28"/>
      <c r="F6" s="26" t="s">
        <v>24</v>
      </c>
      <c r="G6" s="29" t="s">
        <v>19</v>
      </c>
      <c r="H6" s="29" t="s">
        <v>27</v>
      </c>
      <c r="I6" s="29" t="s">
        <v>21</v>
      </c>
      <c r="J6" s="131">
        <v>5.6773300049583675</v>
      </c>
      <c r="K6" s="139">
        <v>125</v>
      </c>
      <c r="L6" s="143">
        <v>0.11799999999999999</v>
      </c>
      <c r="M6" s="144">
        <v>0.50700000000000001</v>
      </c>
      <c r="N6" s="143">
        <v>0.123</v>
      </c>
      <c r="O6" s="146" t="s">
        <v>29</v>
      </c>
      <c r="P6" s="146"/>
      <c r="Q6" s="148" t="str">
        <f>CONCATENATE("Location: ",G6, ", Country/Region: ", H6, ", ",P6)</f>
        <v xml:space="preserve">Location: at farm, Country/Region: FR, </v>
      </c>
      <c r="R6" s="148"/>
      <c r="S6" s="148"/>
      <c r="T6" s="148"/>
      <c r="U6" s="148"/>
      <c r="V6" s="148"/>
      <c r="W6" s="148"/>
      <c r="X6" s="148"/>
      <c r="Y6" s="148"/>
      <c r="Z6" s="148"/>
      <c r="AA6" s="148"/>
      <c r="AB6" s="148"/>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row>
    <row r="7" spans="1:89">
      <c r="A7" s="26" t="s">
        <v>31</v>
      </c>
      <c r="B7" s="26"/>
      <c r="C7" s="27"/>
      <c r="D7" s="28">
        <v>1</v>
      </c>
      <c r="E7" s="28"/>
      <c r="F7" s="26" t="s">
        <v>24</v>
      </c>
      <c r="G7" s="29" t="s">
        <v>19</v>
      </c>
      <c r="H7" s="29" t="s">
        <v>32</v>
      </c>
      <c r="I7" s="29" t="s">
        <v>21</v>
      </c>
      <c r="J7" s="30">
        <v>8.177885683998154</v>
      </c>
      <c r="K7" s="31">
        <v>118</v>
      </c>
      <c r="L7" s="32">
        <v>0.38200000000000001</v>
      </c>
      <c r="M7" s="33">
        <v>0.59</v>
      </c>
      <c r="N7" s="32">
        <v>0.48199999999999998</v>
      </c>
      <c r="O7" s="29" t="s">
        <v>22</v>
      </c>
      <c r="P7" s="29"/>
      <c r="Q7" s="34"/>
      <c r="R7" s="34"/>
      <c r="S7" s="34"/>
      <c r="T7" s="34"/>
      <c r="U7" s="34"/>
      <c r="V7" s="34"/>
      <c r="W7" s="34"/>
      <c r="X7" s="34"/>
      <c r="Y7" s="34"/>
      <c r="Z7" s="34"/>
      <c r="AA7" s="34"/>
      <c r="AB7" s="34"/>
    </row>
    <row r="8" spans="1:89">
      <c r="A8" s="26" t="s">
        <v>33</v>
      </c>
      <c r="B8" s="26"/>
      <c r="C8" s="27"/>
      <c r="D8" s="28">
        <v>1</v>
      </c>
      <c r="E8" s="28"/>
      <c r="F8" s="26" t="s">
        <v>34</v>
      </c>
      <c r="G8" s="29" t="s">
        <v>19</v>
      </c>
      <c r="H8" s="29" t="s">
        <v>35</v>
      </c>
      <c r="I8" s="29" t="s">
        <v>21</v>
      </c>
      <c r="J8" s="30">
        <v>4.9942722314360459</v>
      </c>
      <c r="K8" s="36">
        <v>178</v>
      </c>
      <c r="L8" s="32">
        <v>4.28</v>
      </c>
      <c r="M8" s="33">
        <v>0.3</v>
      </c>
      <c r="N8" s="32">
        <v>3.6400000000000002E-2</v>
      </c>
      <c r="O8" s="29" t="s">
        <v>22</v>
      </c>
      <c r="P8" s="29" t="s">
        <v>36</v>
      </c>
      <c r="Q8" s="34"/>
      <c r="R8" s="34"/>
      <c r="S8" s="34"/>
      <c r="T8" s="34"/>
      <c r="U8" s="34"/>
      <c r="V8" s="34"/>
      <c r="W8" s="34"/>
      <c r="X8" s="34"/>
      <c r="Y8" s="34"/>
      <c r="Z8" s="34"/>
      <c r="AA8" s="34"/>
      <c r="AB8" s="34"/>
    </row>
    <row r="9" spans="1:89">
      <c r="A9" s="26" t="s">
        <v>37</v>
      </c>
      <c r="B9" s="26"/>
      <c r="C9" s="27"/>
      <c r="D9" s="28">
        <v>1</v>
      </c>
      <c r="E9" s="28"/>
      <c r="F9" s="26" t="s">
        <v>24</v>
      </c>
      <c r="G9" s="29" t="s">
        <v>19</v>
      </c>
      <c r="H9" s="29" t="s">
        <v>35</v>
      </c>
      <c r="I9" s="29" t="s">
        <v>21</v>
      </c>
      <c r="J9" s="30">
        <v>20</v>
      </c>
      <c r="K9" s="36">
        <v>177</v>
      </c>
      <c r="L9" s="32">
        <v>0.81100000000000005</v>
      </c>
      <c r="M9" s="33">
        <v>5.5300000000000002E-2</v>
      </c>
      <c r="N9" s="32">
        <v>0.44600000000000001</v>
      </c>
      <c r="O9" s="29" t="s">
        <v>22</v>
      </c>
      <c r="P9" s="29"/>
      <c r="Q9" s="34"/>
      <c r="R9" s="34"/>
      <c r="S9" s="34"/>
      <c r="T9" s="34"/>
      <c r="U9" s="34"/>
      <c r="V9" s="34"/>
      <c r="W9" s="34"/>
      <c r="X9" s="34"/>
      <c r="Y9" s="34"/>
      <c r="Z9" s="34"/>
      <c r="AA9" s="34"/>
      <c r="AB9" s="34"/>
    </row>
    <row r="10" spans="1:89">
      <c r="A10" s="26" t="s">
        <v>38</v>
      </c>
      <c r="B10" s="26"/>
      <c r="C10" s="27"/>
      <c r="D10" s="28">
        <v>1</v>
      </c>
      <c r="E10" s="28"/>
      <c r="F10" s="26" t="s">
        <v>24</v>
      </c>
      <c r="G10" s="29" t="s">
        <v>19</v>
      </c>
      <c r="H10" s="29" t="s">
        <v>39</v>
      </c>
      <c r="I10" s="29" t="s">
        <v>21</v>
      </c>
      <c r="J10" s="30">
        <v>3.6238822302392002</v>
      </c>
      <c r="K10" s="31">
        <v>105</v>
      </c>
      <c r="L10" s="32">
        <v>8.5900000000000004E-2</v>
      </c>
      <c r="M10" s="33">
        <v>0.20899999999999999</v>
      </c>
      <c r="N10" s="32">
        <v>4.7600000000000003E-2</v>
      </c>
      <c r="O10" s="29" t="s">
        <v>22</v>
      </c>
      <c r="P10" s="29"/>
      <c r="Q10" s="34"/>
      <c r="R10" s="34"/>
      <c r="S10" s="34"/>
      <c r="T10" s="34"/>
      <c r="U10" s="34"/>
      <c r="V10" s="34"/>
      <c r="W10" s="34"/>
      <c r="X10" s="34"/>
      <c r="Y10" s="34"/>
      <c r="Z10" s="34"/>
      <c r="AA10" s="34"/>
      <c r="AB10" s="34"/>
    </row>
    <row r="11" spans="1:89" s="130" customFormat="1">
      <c r="A11" s="26" t="s">
        <v>40</v>
      </c>
      <c r="B11" s="26"/>
      <c r="C11" s="27"/>
      <c r="D11" s="28">
        <v>1</v>
      </c>
      <c r="E11" s="28"/>
      <c r="F11" s="26" t="s">
        <v>24</v>
      </c>
      <c r="G11" s="29" t="s">
        <v>19</v>
      </c>
      <c r="H11" s="29" t="s">
        <v>41</v>
      </c>
      <c r="I11" s="29" t="s">
        <v>21</v>
      </c>
      <c r="J11" s="74">
        <v>2.1825362901157526</v>
      </c>
      <c r="K11" s="138">
        <v>117</v>
      </c>
      <c r="L11" s="85">
        <v>0.27700000000000002</v>
      </c>
      <c r="M11" s="145">
        <v>0.33</v>
      </c>
      <c r="N11" s="85">
        <v>0.13300000000000001</v>
      </c>
      <c r="O11" s="147" t="s">
        <v>22</v>
      </c>
      <c r="P11" s="147"/>
      <c r="Q11" s="149"/>
      <c r="R11" s="149"/>
      <c r="S11" s="149"/>
      <c r="T11" s="149"/>
      <c r="U11" s="149"/>
      <c r="V11" s="149"/>
      <c r="W11" s="149"/>
      <c r="X11" s="149"/>
      <c r="Y11" s="149"/>
      <c r="Z11" s="149"/>
      <c r="AA11" s="149"/>
      <c r="AB11" s="149"/>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row>
    <row r="12" spans="1:89">
      <c r="A12" s="26" t="s">
        <v>1074</v>
      </c>
      <c r="B12" s="26"/>
      <c r="C12" s="27"/>
      <c r="D12" s="28">
        <v>1</v>
      </c>
      <c r="E12" s="28"/>
      <c r="F12" s="26" t="s">
        <v>45</v>
      </c>
      <c r="G12" s="29" t="s">
        <v>19</v>
      </c>
      <c r="H12" s="29" t="s">
        <v>49</v>
      </c>
      <c r="I12" s="29" t="s">
        <v>21</v>
      </c>
      <c r="J12" s="131">
        <v>1.2856999999999998</v>
      </c>
      <c r="K12" s="134">
        <v>48</v>
      </c>
      <c r="L12" s="143">
        <v>0.35799999999999998</v>
      </c>
      <c r="M12" s="144">
        <v>1.76</v>
      </c>
      <c r="N12" s="143">
        <v>2.22E-4</v>
      </c>
      <c r="O12" s="146" t="s">
        <v>47</v>
      </c>
      <c r="P12" s="146"/>
      <c r="Q12" s="148" t="str">
        <f>CONCATENATE("Location: ",G12, ", Country/Region: ", H12, ", ",P12)</f>
        <v xml:space="preserve">Location: at farm, Country/Region: SE, </v>
      </c>
      <c r="R12" s="148"/>
      <c r="S12" s="148"/>
      <c r="T12" s="148"/>
      <c r="U12" s="148"/>
      <c r="V12" s="148"/>
      <c r="W12" s="148"/>
      <c r="X12" s="148"/>
      <c r="Y12" s="148"/>
      <c r="Z12" s="148"/>
      <c r="AA12" s="148"/>
      <c r="AB12" s="148"/>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row>
    <row r="13" spans="1:89">
      <c r="A13" s="26" t="s">
        <v>1075</v>
      </c>
      <c r="B13" s="26"/>
      <c r="C13" s="27"/>
      <c r="D13" s="28">
        <v>1</v>
      </c>
      <c r="E13" s="28"/>
      <c r="F13" s="26" t="s">
        <v>45</v>
      </c>
      <c r="G13" s="29" t="s">
        <v>19</v>
      </c>
      <c r="H13" s="29" t="s">
        <v>46</v>
      </c>
      <c r="I13" s="29" t="s">
        <v>21</v>
      </c>
      <c r="J13" s="131">
        <v>1.428522577666832</v>
      </c>
      <c r="K13" s="134">
        <v>146</v>
      </c>
      <c r="L13" s="143">
        <v>0.45400000000000001</v>
      </c>
      <c r="M13" s="144">
        <v>1.18</v>
      </c>
      <c r="N13" s="143">
        <v>2.05E-4</v>
      </c>
      <c r="O13" s="146" t="s">
        <v>47</v>
      </c>
      <c r="P13" s="146"/>
      <c r="Q13" s="148" t="str">
        <f>CONCATENATE("Location: ",G13, ", Country/Region: ", H13, ", ",P13)</f>
        <v xml:space="preserve">Location: at farm, Country/Region: NL, </v>
      </c>
      <c r="R13" s="148"/>
      <c r="S13" s="148"/>
      <c r="T13" s="148"/>
      <c r="U13" s="148"/>
      <c r="V13" s="148"/>
      <c r="W13" s="148"/>
      <c r="X13" s="148"/>
      <c r="Y13" s="148"/>
      <c r="Z13" s="148"/>
      <c r="AA13" s="148"/>
      <c r="AB13" s="148"/>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row>
    <row r="14" spans="1:89">
      <c r="A14" s="26" t="s">
        <v>42</v>
      </c>
      <c r="B14" s="26" t="s">
        <v>43</v>
      </c>
      <c r="C14" s="27" t="s">
        <v>44</v>
      </c>
      <c r="D14" s="28">
        <v>1</v>
      </c>
      <c r="E14" s="28"/>
      <c r="F14" s="26" t="s">
        <v>45</v>
      </c>
      <c r="G14" s="29" t="s">
        <v>19</v>
      </c>
      <c r="H14" s="29" t="s">
        <v>46</v>
      </c>
      <c r="I14" s="29" t="s">
        <v>21</v>
      </c>
      <c r="J14" s="30">
        <v>1.4788669856903327</v>
      </c>
      <c r="K14" s="37">
        <v>146</v>
      </c>
      <c r="L14" s="32">
        <v>0.47</v>
      </c>
      <c r="M14" s="33">
        <v>1.18</v>
      </c>
      <c r="N14" s="32">
        <v>1.63E-4</v>
      </c>
      <c r="O14" s="29" t="s">
        <v>47</v>
      </c>
      <c r="P14" s="29"/>
      <c r="Q14" s="34"/>
      <c r="R14" s="34"/>
      <c r="S14" s="34"/>
      <c r="T14" s="34"/>
      <c r="U14" s="34"/>
      <c r="V14" s="34"/>
      <c r="W14" s="34"/>
      <c r="X14" s="34"/>
      <c r="Y14" s="34"/>
      <c r="Z14" s="34"/>
      <c r="AA14" s="34"/>
      <c r="AB14" s="34"/>
    </row>
    <row r="15" spans="1:89">
      <c r="A15" s="26" t="s">
        <v>48</v>
      </c>
      <c r="B15" s="26" t="s">
        <v>43</v>
      </c>
      <c r="C15" s="27" t="s">
        <v>44</v>
      </c>
      <c r="D15" s="28">
        <v>1</v>
      </c>
      <c r="E15" s="28"/>
      <c r="F15" s="26" t="s">
        <v>45</v>
      </c>
      <c r="G15" s="29" t="s">
        <v>19</v>
      </c>
      <c r="H15" s="29" t="s">
        <v>49</v>
      </c>
      <c r="I15" s="29" t="s">
        <v>21</v>
      </c>
      <c r="J15" s="30">
        <v>1.2964740223463687</v>
      </c>
      <c r="K15" s="37">
        <v>48</v>
      </c>
      <c r="L15" s="32">
        <v>0.36099999999999999</v>
      </c>
      <c r="M15" s="33">
        <v>1.76</v>
      </c>
      <c r="N15" s="32">
        <v>1.73E-4</v>
      </c>
      <c r="O15" s="29" t="s">
        <v>47</v>
      </c>
      <c r="P15" s="29"/>
      <c r="Q15" s="34"/>
      <c r="R15" s="34"/>
      <c r="S15" s="34"/>
      <c r="T15" s="34"/>
      <c r="U15" s="34"/>
      <c r="V15" s="34"/>
      <c r="W15" s="34"/>
      <c r="X15" s="34"/>
      <c r="Y15" s="34"/>
      <c r="Z15" s="34"/>
      <c r="AA15" s="34"/>
      <c r="AB15" s="34"/>
    </row>
    <row r="16" spans="1:89">
      <c r="A16" s="26" t="s">
        <v>50</v>
      </c>
      <c r="B16" s="26"/>
      <c r="C16" s="27"/>
      <c r="D16" s="28">
        <v>1</v>
      </c>
      <c r="E16" s="28"/>
      <c r="F16" s="26" t="s">
        <v>45</v>
      </c>
      <c r="G16" s="29" t="s">
        <v>19</v>
      </c>
      <c r="H16" s="29" t="s">
        <v>46</v>
      </c>
      <c r="I16" s="29" t="s">
        <v>21</v>
      </c>
      <c r="J16" s="30">
        <v>0.714261288833416</v>
      </c>
      <c r="K16" s="37">
        <v>146</v>
      </c>
      <c r="L16" s="32">
        <v>0.22700000000000001</v>
      </c>
      <c r="M16" s="33">
        <v>0.58899999999999997</v>
      </c>
      <c r="N16" s="32">
        <v>1.02E-4</v>
      </c>
      <c r="O16" s="29" t="s">
        <v>47</v>
      </c>
      <c r="P16" s="29"/>
      <c r="Q16" s="34"/>
      <c r="R16" s="34"/>
      <c r="S16" s="34"/>
      <c r="T16" s="34"/>
      <c r="U16" s="34"/>
      <c r="V16" s="34"/>
      <c r="W16" s="34"/>
      <c r="X16" s="34"/>
      <c r="Y16" s="34"/>
      <c r="Z16" s="34"/>
      <c r="AA16" s="34"/>
      <c r="AB16" s="34"/>
    </row>
    <row r="17" spans="1:89" s="130" customFormat="1">
      <c r="A17" s="26" t="s">
        <v>51</v>
      </c>
      <c r="B17" s="26"/>
      <c r="C17" s="27"/>
      <c r="D17" s="28">
        <v>1</v>
      </c>
      <c r="E17" s="28"/>
      <c r="F17" s="26" t="s">
        <v>45</v>
      </c>
      <c r="G17" s="29" t="s">
        <v>19</v>
      </c>
      <c r="H17" s="29" t="s">
        <v>49</v>
      </c>
      <c r="I17" s="29" t="s">
        <v>21</v>
      </c>
      <c r="J17" s="74">
        <v>0.64284999999999992</v>
      </c>
      <c r="K17" s="142">
        <v>48</v>
      </c>
      <c r="L17" s="85">
        <v>0.17899999999999999</v>
      </c>
      <c r="M17" s="145">
        <v>0.879</v>
      </c>
      <c r="N17" s="85">
        <v>1.11E-4</v>
      </c>
      <c r="O17" s="147" t="s">
        <v>47</v>
      </c>
      <c r="P17" s="147"/>
      <c r="Q17" s="149"/>
      <c r="R17" s="149"/>
      <c r="S17" s="149"/>
      <c r="T17" s="149"/>
      <c r="U17" s="149"/>
      <c r="V17" s="149"/>
      <c r="W17" s="149"/>
      <c r="X17" s="149"/>
      <c r="Y17" s="149"/>
      <c r="Z17" s="149"/>
      <c r="AA17" s="149"/>
      <c r="AB17" s="149"/>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row>
    <row r="18" spans="1:89" s="130" customFormat="1">
      <c r="A18" s="26" t="s">
        <v>52</v>
      </c>
      <c r="B18" s="26"/>
      <c r="C18" s="27"/>
      <c r="D18" s="28">
        <v>1</v>
      </c>
      <c r="E18" s="28"/>
      <c r="F18" s="26" t="s">
        <v>53</v>
      </c>
      <c r="G18" s="29" t="s">
        <v>19</v>
      </c>
      <c r="H18" s="29" t="s">
        <v>46</v>
      </c>
      <c r="I18" s="29" t="s">
        <v>21</v>
      </c>
      <c r="J18" s="74">
        <v>6.3432899618718688</v>
      </c>
      <c r="K18" s="138">
        <v>147</v>
      </c>
      <c r="L18" s="85">
        <v>1.5</v>
      </c>
      <c r="M18" s="145">
        <v>3.53</v>
      </c>
      <c r="N18" s="85">
        <v>6.0999999999999997E-4</v>
      </c>
      <c r="O18" s="147" t="s">
        <v>47</v>
      </c>
      <c r="P18" s="147"/>
      <c r="Q18" s="149"/>
      <c r="R18" s="149"/>
      <c r="S18" s="149"/>
      <c r="T18" s="149"/>
      <c r="U18" s="149"/>
      <c r="V18" s="149"/>
      <c r="W18" s="149"/>
      <c r="X18" s="149"/>
      <c r="Y18" s="149"/>
      <c r="Z18" s="149"/>
      <c r="AA18" s="149"/>
      <c r="AB18" s="149"/>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row>
    <row r="19" spans="1:89">
      <c r="A19" s="26" t="s">
        <v>54</v>
      </c>
      <c r="B19" s="26" t="s">
        <v>55</v>
      </c>
      <c r="C19" s="27" t="s">
        <v>56</v>
      </c>
      <c r="D19" s="28">
        <v>1</v>
      </c>
      <c r="E19" s="28"/>
      <c r="F19" s="26" t="s">
        <v>57</v>
      </c>
      <c r="G19" s="29" t="s">
        <v>19</v>
      </c>
      <c r="H19" s="29" t="s">
        <v>27</v>
      </c>
      <c r="I19" s="29" t="s">
        <v>21</v>
      </c>
      <c r="J19" s="30">
        <v>35.560893873852308</v>
      </c>
      <c r="K19" s="35">
        <v>126</v>
      </c>
      <c r="L19" s="32">
        <v>38.129933211900422</v>
      </c>
      <c r="M19" s="33">
        <v>54.401942926533088</v>
      </c>
      <c r="N19" s="32">
        <v>0.25015179113539765</v>
      </c>
      <c r="O19" s="29" t="s">
        <v>29</v>
      </c>
      <c r="P19" s="29" t="s">
        <v>58</v>
      </c>
      <c r="Q19" s="34"/>
      <c r="R19" s="34"/>
      <c r="S19" s="34"/>
      <c r="T19" s="34"/>
      <c r="U19" s="34"/>
      <c r="V19" s="34"/>
      <c r="W19" s="34"/>
      <c r="X19" s="34"/>
      <c r="Y19" s="34"/>
      <c r="Z19" s="34"/>
      <c r="AA19" s="34"/>
      <c r="AB19" s="34"/>
    </row>
    <row r="20" spans="1:89">
      <c r="A20" s="26" t="s">
        <v>59</v>
      </c>
      <c r="B20" s="26" t="s">
        <v>55</v>
      </c>
      <c r="C20" s="27" t="s">
        <v>56</v>
      </c>
      <c r="D20" s="28">
        <v>1</v>
      </c>
      <c r="E20" s="28"/>
      <c r="F20" s="26" t="s">
        <v>57</v>
      </c>
      <c r="G20" s="29" t="s">
        <v>19</v>
      </c>
      <c r="H20" s="29" t="s">
        <v>60</v>
      </c>
      <c r="I20" s="29" t="s">
        <v>21</v>
      </c>
      <c r="J20" s="30">
        <v>37.622035666045448</v>
      </c>
      <c r="K20" s="35">
        <v>142</v>
      </c>
      <c r="L20" s="32">
        <v>45.415907710989678</v>
      </c>
      <c r="M20" s="33">
        <v>12.410443230115362</v>
      </c>
      <c r="N20" s="32">
        <v>0.33029751062537949</v>
      </c>
      <c r="O20" s="29" t="s">
        <v>47</v>
      </c>
      <c r="P20" s="29" t="s">
        <v>58</v>
      </c>
      <c r="Q20" s="34"/>
      <c r="R20" s="34"/>
      <c r="S20" s="34"/>
      <c r="T20" s="34"/>
      <c r="U20" s="34"/>
      <c r="V20" s="34"/>
      <c r="W20" s="34"/>
      <c r="X20" s="34"/>
      <c r="Y20" s="34"/>
      <c r="Z20" s="34"/>
      <c r="AA20" s="34"/>
      <c r="AB20" s="34"/>
    </row>
    <row r="21" spans="1:89">
      <c r="A21" s="26" t="s">
        <v>61</v>
      </c>
      <c r="B21" s="26" t="s">
        <v>55</v>
      </c>
      <c r="C21" s="27" t="s">
        <v>62</v>
      </c>
      <c r="D21" s="28">
        <v>1</v>
      </c>
      <c r="E21" s="28"/>
      <c r="F21" s="26" t="s">
        <v>57</v>
      </c>
      <c r="G21" s="29" t="s">
        <v>19</v>
      </c>
      <c r="H21" s="29" t="s">
        <v>27</v>
      </c>
      <c r="I21" s="29" t="s">
        <v>21</v>
      </c>
      <c r="J21" s="30">
        <v>35.560893873852308</v>
      </c>
      <c r="K21" s="35">
        <v>126</v>
      </c>
      <c r="L21" s="32">
        <v>44.761225944404849</v>
      </c>
      <c r="M21" s="33">
        <v>63.863150392017111</v>
      </c>
      <c r="N21" s="32">
        <v>0.29365645046329297</v>
      </c>
      <c r="O21" s="29" t="s">
        <v>29</v>
      </c>
      <c r="P21" s="29" t="s">
        <v>58</v>
      </c>
      <c r="Q21" s="34"/>
      <c r="R21" s="34"/>
      <c r="S21" s="34"/>
      <c r="T21" s="34"/>
      <c r="U21" s="34"/>
      <c r="V21" s="34"/>
      <c r="W21" s="34"/>
      <c r="X21" s="34"/>
      <c r="Y21" s="34"/>
      <c r="Z21" s="34"/>
      <c r="AA21" s="34"/>
      <c r="AB21" s="34"/>
    </row>
    <row r="22" spans="1:89">
      <c r="A22" s="26" t="s">
        <v>63</v>
      </c>
      <c r="B22" s="26" t="s">
        <v>55</v>
      </c>
      <c r="C22" s="27" t="s">
        <v>62</v>
      </c>
      <c r="D22" s="28">
        <v>1</v>
      </c>
      <c r="E22" s="28"/>
      <c r="F22" s="26" t="s">
        <v>57</v>
      </c>
      <c r="G22" s="29" t="s">
        <v>19</v>
      </c>
      <c r="H22" s="29" t="s">
        <v>60</v>
      </c>
      <c r="I22" s="29" t="s">
        <v>21</v>
      </c>
      <c r="J22" s="30">
        <v>37.622035666045448</v>
      </c>
      <c r="K22" s="35">
        <v>142</v>
      </c>
      <c r="L22" s="32">
        <v>53.314326443335716</v>
      </c>
      <c r="M22" s="33">
        <v>14.568781183178904</v>
      </c>
      <c r="N22" s="32">
        <v>0.38774055595153251</v>
      </c>
      <c r="O22" s="29" t="s">
        <v>47</v>
      </c>
      <c r="P22" s="29" t="s">
        <v>58</v>
      </c>
      <c r="Q22" s="34"/>
      <c r="R22" s="34"/>
      <c r="S22" s="34"/>
      <c r="T22" s="34"/>
      <c r="U22" s="34"/>
      <c r="V22" s="34"/>
      <c r="W22" s="34"/>
      <c r="X22" s="34"/>
      <c r="Y22" s="34"/>
      <c r="Z22" s="34"/>
      <c r="AA22" s="34"/>
      <c r="AB22" s="34"/>
    </row>
    <row r="23" spans="1:89">
      <c r="A23" s="26" t="s">
        <v>64</v>
      </c>
      <c r="B23" s="26"/>
      <c r="C23" s="27"/>
      <c r="D23" s="28">
        <v>1</v>
      </c>
      <c r="E23" s="28"/>
      <c r="F23" s="26" t="s">
        <v>34</v>
      </c>
      <c r="G23" s="29" t="s">
        <v>19</v>
      </c>
      <c r="H23" s="29" t="s">
        <v>46</v>
      </c>
      <c r="I23" s="29" t="s">
        <v>21</v>
      </c>
      <c r="J23" s="30">
        <v>9.9227178689281388</v>
      </c>
      <c r="K23" s="31">
        <v>149</v>
      </c>
      <c r="L23" s="32">
        <v>0.66500000000000004</v>
      </c>
      <c r="M23" s="33">
        <v>0.81399999999999995</v>
      </c>
      <c r="N23" s="32">
        <v>1.11E-2</v>
      </c>
      <c r="O23" s="29" t="s">
        <v>47</v>
      </c>
      <c r="P23" s="29"/>
      <c r="Q23" s="34"/>
      <c r="R23" s="34"/>
      <c r="S23" s="34"/>
      <c r="T23" s="34"/>
      <c r="U23" s="34"/>
      <c r="V23" s="34"/>
      <c r="W23" s="34"/>
      <c r="X23" s="34"/>
      <c r="Y23" s="34"/>
      <c r="Z23" s="34"/>
      <c r="AA23" s="34"/>
      <c r="AB23" s="34"/>
    </row>
    <row r="24" spans="1:89">
      <c r="A24" s="26" t="s">
        <v>65</v>
      </c>
      <c r="B24" s="26" t="s">
        <v>55</v>
      </c>
      <c r="C24" s="27" t="s">
        <v>56</v>
      </c>
      <c r="D24" s="28">
        <v>1</v>
      </c>
      <c r="E24" s="28"/>
      <c r="F24" s="26" t="s">
        <v>57</v>
      </c>
      <c r="G24" s="29" t="s">
        <v>19</v>
      </c>
      <c r="H24" s="29" t="s">
        <v>27</v>
      </c>
      <c r="I24" s="29" t="s">
        <v>21</v>
      </c>
      <c r="J24" s="30">
        <v>14.399781147947408</v>
      </c>
      <c r="K24" s="31">
        <v>127</v>
      </c>
      <c r="L24" s="32">
        <v>2.9863013698630141</v>
      </c>
      <c r="M24" s="33">
        <v>4.1780821917808222</v>
      </c>
      <c r="N24" s="32">
        <v>0.11780821917808218</v>
      </c>
      <c r="O24" s="29" t="s">
        <v>29</v>
      </c>
      <c r="P24" s="29" t="s">
        <v>58</v>
      </c>
      <c r="Q24" s="34"/>
      <c r="R24" s="34"/>
      <c r="S24" s="34"/>
      <c r="T24" s="34"/>
      <c r="U24" s="34"/>
      <c r="V24" s="34"/>
      <c r="W24" s="34"/>
      <c r="X24" s="34"/>
      <c r="Y24" s="34"/>
      <c r="Z24" s="34"/>
      <c r="AA24" s="34"/>
      <c r="AB24" s="34"/>
    </row>
    <row r="25" spans="1:89" ht="15.75" customHeight="1">
      <c r="A25" s="26" t="s">
        <v>66</v>
      </c>
      <c r="B25" s="26" t="s">
        <v>55</v>
      </c>
      <c r="C25" s="27" t="s">
        <v>56</v>
      </c>
      <c r="D25" s="28">
        <v>1</v>
      </c>
      <c r="E25" s="28"/>
      <c r="F25" s="26" t="s">
        <v>57</v>
      </c>
      <c r="G25" s="29" t="s">
        <v>19</v>
      </c>
      <c r="H25" s="29" t="s">
        <v>46</v>
      </c>
      <c r="I25" s="29" t="s">
        <v>21</v>
      </c>
      <c r="J25" s="30">
        <v>20.882418315181152</v>
      </c>
      <c r="K25" s="35">
        <v>148</v>
      </c>
      <c r="L25" s="32">
        <v>39.587128111718279</v>
      </c>
      <c r="M25" s="33">
        <v>6.7030965391621127</v>
      </c>
      <c r="N25" s="32">
        <v>0.2246508803885853</v>
      </c>
      <c r="O25" s="29" t="s">
        <v>47</v>
      </c>
      <c r="P25" s="29" t="s">
        <v>58</v>
      </c>
      <c r="Q25" s="34"/>
      <c r="R25" s="34"/>
      <c r="S25" s="34"/>
      <c r="T25" s="34"/>
      <c r="U25" s="34"/>
      <c r="V25" s="34"/>
      <c r="W25" s="34"/>
      <c r="X25" s="34"/>
      <c r="Y25" s="34"/>
      <c r="Z25" s="34"/>
      <c r="AA25" s="34"/>
      <c r="AB25" s="34"/>
    </row>
    <row r="26" spans="1:89" ht="15.75" customHeight="1">
      <c r="A26" s="26" t="s">
        <v>67</v>
      </c>
      <c r="B26" s="26" t="s">
        <v>55</v>
      </c>
      <c r="C26" s="27" t="s">
        <v>62</v>
      </c>
      <c r="D26" s="28">
        <v>1</v>
      </c>
      <c r="E26" s="28"/>
      <c r="F26" s="26" t="s">
        <v>57</v>
      </c>
      <c r="G26" s="29" t="s">
        <v>19</v>
      </c>
      <c r="H26" s="29" t="s">
        <v>46</v>
      </c>
      <c r="I26" s="29" t="s">
        <v>21</v>
      </c>
      <c r="J26" s="30">
        <v>20.882418315181152</v>
      </c>
      <c r="K26" s="35">
        <v>148</v>
      </c>
      <c r="L26" s="32">
        <v>46.471846044191025</v>
      </c>
      <c r="M26" s="33">
        <v>7.8688524590163942</v>
      </c>
      <c r="N26" s="32">
        <v>0.26372059871703496</v>
      </c>
      <c r="O26" s="29" t="s">
        <v>47</v>
      </c>
      <c r="P26" s="29" t="s">
        <v>58</v>
      </c>
      <c r="Q26" s="34"/>
      <c r="R26" s="34"/>
      <c r="S26" s="34"/>
      <c r="T26" s="34"/>
      <c r="U26" s="34"/>
      <c r="V26" s="34"/>
      <c r="W26" s="34"/>
      <c r="X26" s="34"/>
      <c r="Y26" s="34"/>
      <c r="Z26" s="34"/>
      <c r="AA26" s="34"/>
      <c r="AB26" s="34"/>
    </row>
    <row r="27" spans="1:89" ht="15.75" customHeight="1">
      <c r="A27" s="26" t="s">
        <v>68</v>
      </c>
      <c r="B27" s="26"/>
      <c r="C27" s="27"/>
      <c r="D27" s="28">
        <v>1</v>
      </c>
      <c r="E27" s="28"/>
      <c r="F27" s="26" t="s">
        <v>34</v>
      </c>
      <c r="G27" s="29" t="s">
        <v>19</v>
      </c>
      <c r="H27" s="29" t="s">
        <v>27</v>
      </c>
      <c r="I27" s="29" t="s">
        <v>21</v>
      </c>
      <c r="J27" s="30">
        <v>1.9773624908099237</v>
      </c>
      <c r="K27" s="31">
        <v>128</v>
      </c>
      <c r="L27" s="32">
        <v>7.1999999999999995E-2</v>
      </c>
      <c r="M27" s="33">
        <v>0.122</v>
      </c>
      <c r="N27" s="32">
        <v>3.7100000000000001E-2</v>
      </c>
      <c r="O27" s="29" t="s">
        <v>29</v>
      </c>
      <c r="P27" s="29"/>
      <c r="Q27" s="34"/>
      <c r="R27" s="34"/>
      <c r="S27" s="34"/>
      <c r="T27" s="34"/>
      <c r="U27" s="34"/>
      <c r="V27" s="34"/>
      <c r="W27" s="34"/>
      <c r="X27" s="34"/>
      <c r="Y27" s="34"/>
      <c r="Z27" s="34"/>
      <c r="AA27" s="34"/>
      <c r="AB27" s="34"/>
    </row>
    <row r="28" spans="1:89" ht="15.75" customHeight="1">
      <c r="A28" s="26" t="s">
        <v>69</v>
      </c>
      <c r="B28" s="26"/>
      <c r="C28" s="27"/>
      <c r="D28" s="28">
        <v>1</v>
      </c>
      <c r="E28" s="28"/>
      <c r="F28" s="26" t="s">
        <v>34</v>
      </c>
      <c r="G28" s="29" t="s">
        <v>19</v>
      </c>
      <c r="H28" s="29" t="s">
        <v>46</v>
      </c>
      <c r="I28" s="29" t="s">
        <v>21</v>
      </c>
      <c r="J28" s="30">
        <v>1.3678253287055244</v>
      </c>
      <c r="K28" s="31">
        <v>150</v>
      </c>
      <c r="L28" s="32">
        <v>8.7599999999999997E-2</v>
      </c>
      <c r="M28" s="33">
        <v>0.184</v>
      </c>
      <c r="N28" s="32">
        <v>3.2799999999999999E-3</v>
      </c>
      <c r="O28" s="29" t="s">
        <v>47</v>
      </c>
      <c r="P28" s="29"/>
      <c r="Q28" s="34"/>
      <c r="R28" s="34"/>
      <c r="S28" s="34"/>
      <c r="T28" s="34"/>
      <c r="U28" s="34"/>
      <c r="V28" s="34"/>
      <c r="W28" s="34"/>
      <c r="X28" s="34"/>
      <c r="Y28" s="34"/>
      <c r="Z28" s="34"/>
      <c r="AA28" s="34"/>
      <c r="AB28" s="34"/>
    </row>
    <row r="29" spans="1:89" ht="15.75" customHeight="1">
      <c r="A29" s="26" t="s">
        <v>70</v>
      </c>
      <c r="B29" s="26"/>
      <c r="C29" s="27"/>
      <c r="D29" s="28">
        <v>1</v>
      </c>
      <c r="E29" s="28"/>
      <c r="F29" s="26" t="s">
        <v>34</v>
      </c>
      <c r="G29" s="29" t="s">
        <v>19</v>
      </c>
      <c r="H29" s="29" t="s">
        <v>46</v>
      </c>
      <c r="I29" s="29" t="s">
        <v>21</v>
      </c>
      <c r="J29" s="30">
        <v>9.9227178689281388</v>
      </c>
      <c r="K29" s="31">
        <v>151</v>
      </c>
      <c r="L29" s="32">
        <v>0.44</v>
      </c>
      <c r="M29" s="33">
        <v>0.81399999999999995</v>
      </c>
      <c r="N29" s="32">
        <v>1.11E-2</v>
      </c>
      <c r="O29" s="29" t="s">
        <v>47</v>
      </c>
      <c r="P29" s="29"/>
      <c r="Q29" s="34"/>
      <c r="R29" s="34"/>
      <c r="S29" s="34"/>
      <c r="T29" s="34"/>
      <c r="U29" s="34"/>
      <c r="V29" s="34"/>
      <c r="W29" s="34"/>
      <c r="X29" s="34"/>
      <c r="Y29" s="34"/>
      <c r="Z29" s="34"/>
      <c r="AA29" s="34"/>
      <c r="AB29" s="34"/>
    </row>
    <row r="30" spans="1:89" ht="15.75" customHeight="1">
      <c r="A30" s="26" t="s">
        <v>71</v>
      </c>
      <c r="B30" s="26"/>
      <c r="C30" s="27"/>
      <c r="D30" s="28">
        <v>1</v>
      </c>
      <c r="E30" s="28"/>
      <c r="F30" s="26" t="s">
        <v>53</v>
      </c>
      <c r="G30" s="29" t="s">
        <v>19</v>
      </c>
      <c r="H30" s="29" t="s">
        <v>72</v>
      </c>
      <c r="I30" s="29" t="s">
        <v>21</v>
      </c>
      <c r="J30" s="30">
        <v>5.4285567733000502</v>
      </c>
      <c r="K30" s="31">
        <v>174</v>
      </c>
      <c r="L30" s="32">
        <v>0.63</v>
      </c>
      <c r="M30" s="33">
        <v>6.25</v>
      </c>
      <c r="N30" s="32">
        <v>1.1199999999999999E-3</v>
      </c>
      <c r="O30" s="29" t="s">
        <v>47</v>
      </c>
      <c r="P30" s="29"/>
      <c r="Q30" s="34"/>
      <c r="R30" s="34"/>
      <c r="S30" s="34"/>
      <c r="T30" s="34"/>
      <c r="U30" s="34"/>
      <c r="V30" s="34"/>
      <c r="W30" s="34"/>
      <c r="X30" s="34"/>
      <c r="Y30" s="34"/>
      <c r="Z30" s="34"/>
      <c r="AA30" s="34"/>
      <c r="AB30" s="34"/>
    </row>
    <row r="31" spans="1:89" ht="15.75" customHeight="1">
      <c r="A31" s="26" t="s">
        <v>73</v>
      </c>
      <c r="B31" s="26"/>
      <c r="C31" s="27"/>
      <c r="D31" s="28">
        <v>1</v>
      </c>
      <c r="E31" s="28"/>
      <c r="F31" s="26" t="s">
        <v>34</v>
      </c>
      <c r="G31" s="29" t="s">
        <v>19</v>
      </c>
      <c r="H31" s="29" t="s">
        <v>46</v>
      </c>
      <c r="I31" s="29" t="s">
        <v>21</v>
      </c>
      <c r="J31" s="30">
        <v>4.7301109648297901</v>
      </c>
      <c r="K31" s="38">
        <v>180</v>
      </c>
      <c r="L31" s="32">
        <v>0.21199999999999999</v>
      </c>
      <c r="M31" s="33">
        <v>0.60499999999999998</v>
      </c>
      <c r="N31" s="32">
        <v>6.2799999999999995E-5</v>
      </c>
      <c r="O31" s="29" t="s">
        <v>47</v>
      </c>
      <c r="P31" s="29"/>
      <c r="Q31" s="34"/>
      <c r="R31" s="34"/>
      <c r="S31" s="34"/>
      <c r="T31" s="34"/>
      <c r="U31" s="34"/>
      <c r="V31" s="34"/>
      <c r="W31" s="34"/>
      <c r="X31" s="34"/>
      <c r="Y31" s="34"/>
      <c r="Z31" s="34"/>
      <c r="AA31" s="34"/>
      <c r="AB31" s="34"/>
    </row>
    <row r="32" spans="1:89" ht="15.75" customHeight="1">
      <c r="A32" s="26" t="s">
        <v>74</v>
      </c>
      <c r="B32" s="26"/>
      <c r="C32" s="27"/>
      <c r="D32" s="28">
        <v>1</v>
      </c>
      <c r="E32" s="28"/>
      <c r="F32" s="26" t="s">
        <v>24</v>
      </c>
      <c r="G32" s="29" t="s">
        <v>19</v>
      </c>
      <c r="H32" s="29" t="s">
        <v>75</v>
      </c>
      <c r="I32" s="29" t="s">
        <v>21</v>
      </c>
      <c r="J32" s="30">
        <v>3.1289004394138864</v>
      </c>
      <c r="K32" s="31">
        <v>185</v>
      </c>
      <c r="L32" s="32">
        <v>0.45300000000000001</v>
      </c>
      <c r="M32" s="33">
        <v>0.66100000000000003</v>
      </c>
      <c r="N32" s="32">
        <v>0.51800000000000002</v>
      </c>
      <c r="O32" s="29" t="s">
        <v>29</v>
      </c>
      <c r="P32" s="29"/>
      <c r="Q32" s="34"/>
      <c r="R32" s="34"/>
      <c r="S32" s="34"/>
      <c r="T32" s="34"/>
      <c r="U32" s="34"/>
      <c r="V32" s="34"/>
      <c r="W32" s="34"/>
      <c r="X32" s="34"/>
      <c r="Y32" s="34"/>
      <c r="Z32" s="34"/>
      <c r="AA32" s="34"/>
      <c r="AB32" s="34"/>
    </row>
    <row r="33" spans="1:28" ht="15.75" customHeight="1">
      <c r="A33" s="26" t="s">
        <v>76</v>
      </c>
      <c r="B33" s="26"/>
      <c r="C33" s="27"/>
      <c r="D33" s="28">
        <v>1</v>
      </c>
      <c r="E33" s="28"/>
      <c r="F33" s="26" t="s">
        <v>18</v>
      </c>
      <c r="G33" s="29" t="s">
        <v>19</v>
      </c>
      <c r="H33" s="29" t="s">
        <v>77</v>
      </c>
      <c r="I33" s="29" t="s">
        <v>21</v>
      </c>
      <c r="J33" s="30">
        <v>24.643333333333331</v>
      </c>
      <c r="K33" s="36">
        <v>14</v>
      </c>
      <c r="L33" s="32">
        <v>11.7</v>
      </c>
      <c r="M33" s="33">
        <v>16.100000000000001</v>
      </c>
      <c r="N33" s="32">
        <v>0.77700000000000002</v>
      </c>
      <c r="O33" s="29" t="s">
        <v>22</v>
      </c>
      <c r="P33" s="29"/>
      <c r="Q33" s="34"/>
      <c r="R33" s="34"/>
      <c r="S33" s="34"/>
      <c r="T33" s="34"/>
      <c r="U33" s="34"/>
      <c r="V33" s="34"/>
      <c r="W33" s="34"/>
      <c r="X33" s="34"/>
      <c r="Y33" s="34"/>
      <c r="Z33" s="34"/>
      <c r="AA33" s="34"/>
      <c r="AB33" s="34"/>
    </row>
    <row r="34" spans="1:28" ht="15.75" customHeight="1">
      <c r="A34" s="26" t="s">
        <v>78</v>
      </c>
      <c r="B34" s="26"/>
      <c r="C34" s="27"/>
      <c r="D34" s="28">
        <v>1</v>
      </c>
      <c r="E34" s="28"/>
      <c r="F34" s="26" t="s">
        <v>18</v>
      </c>
      <c r="G34" s="29" t="s">
        <v>19</v>
      </c>
      <c r="H34" s="29" t="s">
        <v>79</v>
      </c>
      <c r="I34" s="29" t="s">
        <v>21</v>
      </c>
      <c r="J34" s="30">
        <v>24.643333333333331</v>
      </c>
      <c r="K34" s="36">
        <v>14</v>
      </c>
      <c r="L34" s="32">
        <v>17</v>
      </c>
      <c r="M34" s="33">
        <v>21.4</v>
      </c>
      <c r="N34" s="32">
        <v>1.42</v>
      </c>
      <c r="O34" s="29" t="s">
        <v>22</v>
      </c>
      <c r="P34" s="29"/>
      <c r="Q34" s="34"/>
      <c r="R34" s="34"/>
      <c r="S34" s="34"/>
      <c r="T34" s="34"/>
      <c r="U34" s="34"/>
      <c r="V34" s="34"/>
      <c r="W34" s="34"/>
      <c r="X34" s="34"/>
      <c r="Y34" s="34"/>
      <c r="Z34" s="34"/>
      <c r="AA34" s="34"/>
      <c r="AB34" s="34"/>
    </row>
    <row r="35" spans="1:28" ht="15.75" customHeight="1">
      <c r="A35" s="26" t="s">
        <v>80</v>
      </c>
      <c r="B35" s="26"/>
      <c r="C35" s="27"/>
      <c r="D35" s="28">
        <v>1</v>
      </c>
      <c r="E35" s="28"/>
      <c r="F35" s="26" t="s">
        <v>18</v>
      </c>
      <c r="G35" s="29" t="s">
        <v>19</v>
      </c>
      <c r="H35" s="29" t="s">
        <v>81</v>
      </c>
      <c r="I35" s="29" t="s">
        <v>21</v>
      </c>
      <c r="J35" s="30">
        <v>15.976199839280525</v>
      </c>
      <c r="K35" s="31">
        <v>140</v>
      </c>
      <c r="L35" s="32">
        <v>40.799999999999997</v>
      </c>
      <c r="M35" s="33">
        <v>19.899999999999999</v>
      </c>
      <c r="N35" s="32">
        <v>4.99E-2</v>
      </c>
      <c r="O35" s="29" t="s">
        <v>22</v>
      </c>
      <c r="P35" s="29"/>
      <c r="Q35" s="34"/>
      <c r="R35" s="34"/>
      <c r="S35" s="34"/>
      <c r="T35" s="34"/>
      <c r="U35" s="34"/>
      <c r="V35" s="34"/>
      <c r="W35" s="34"/>
      <c r="X35" s="34"/>
      <c r="Y35" s="34"/>
      <c r="Z35" s="34"/>
      <c r="AA35" s="34"/>
      <c r="AB35" s="34"/>
    </row>
    <row r="36" spans="1:28" ht="15.75" customHeight="1">
      <c r="A36" s="26" t="s">
        <v>82</v>
      </c>
      <c r="B36" s="26"/>
      <c r="C36" s="27"/>
      <c r="D36" s="28">
        <v>1</v>
      </c>
      <c r="E36" s="28"/>
      <c r="F36" s="26" t="s">
        <v>18</v>
      </c>
      <c r="G36" s="29" t="s">
        <v>19</v>
      </c>
      <c r="H36" s="29" t="s">
        <v>83</v>
      </c>
      <c r="I36" s="29" t="s">
        <v>21</v>
      </c>
      <c r="J36" s="30">
        <v>24.643333333333331</v>
      </c>
      <c r="K36" s="36">
        <v>14</v>
      </c>
      <c r="L36" s="32">
        <v>3.88</v>
      </c>
      <c r="M36" s="33">
        <v>48.4</v>
      </c>
      <c r="N36" s="32">
        <v>8.2600000000000007E-2</v>
      </c>
      <c r="O36" s="29" t="s">
        <v>29</v>
      </c>
      <c r="P36" s="29"/>
      <c r="Q36" s="34"/>
      <c r="R36" s="34"/>
      <c r="S36" s="34"/>
      <c r="T36" s="34"/>
      <c r="U36" s="34"/>
      <c r="V36" s="34"/>
      <c r="W36" s="34"/>
      <c r="X36" s="34"/>
      <c r="Y36" s="34"/>
      <c r="Z36" s="34"/>
      <c r="AA36" s="34"/>
      <c r="AB36" s="34"/>
    </row>
    <row r="37" spans="1:28" ht="15.75" customHeight="1">
      <c r="A37" s="26" t="s">
        <v>84</v>
      </c>
      <c r="B37" s="26"/>
      <c r="C37" s="27"/>
      <c r="D37" s="28">
        <v>1</v>
      </c>
      <c r="E37" s="28"/>
      <c r="F37" s="26" t="s">
        <v>18</v>
      </c>
      <c r="G37" s="29" t="s">
        <v>19</v>
      </c>
      <c r="H37" s="29" t="s">
        <v>85</v>
      </c>
      <c r="I37" s="29" t="s">
        <v>21</v>
      </c>
      <c r="J37" s="30">
        <v>4.8976695675962176</v>
      </c>
      <c r="K37" s="38">
        <v>184</v>
      </c>
      <c r="L37" s="32">
        <v>0.35</v>
      </c>
      <c r="M37" s="33">
        <v>1.92</v>
      </c>
      <c r="N37" s="32">
        <v>6.1399999999999996E-4</v>
      </c>
      <c r="O37" s="29" t="s">
        <v>47</v>
      </c>
      <c r="P37" s="29"/>
      <c r="Q37" s="34"/>
      <c r="R37" s="34"/>
      <c r="S37" s="34"/>
      <c r="T37" s="34"/>
      <c r="U37" s="34"/>
      <c r="V37" s="34"/>
      <c r="W37" s="34"/>
      <c r="X37" s="34"/>
      <c r="Y37" s="34"/>
      <c r="Z37" s="34"/>
      <c r="AA37" s="34"/>
      <c r="AB37" s="34"/>
    </row>
    <row r="38" spans="1:28" ht="15.75" customHeight="1">
      <c r="A38" s="26" t="s">
        <v>86</v>
      </c>
      <c r="B38" s="26"/>
      <c r="C38" s="27"/>
      <c r="D38" s="28">
        <v>1</v>
      </c>
      <c r="E38" s="28"/>
      <c r="F38" s="26" t="s">
        <v>18</v>
      </c>
      <c r="G38" s="29" t="s">
        <v>19</v>
      </c>
      <c r="H38" s="29" t="s">
        <v>83</v>
      </c>
      <c r="I38" s="29" t="s">
        <v>21</v>
      </c>
      <c r="J38" s="30">
        <v>16.764166666666664</v>
      </c>
      <c r="K38" s="31">
        <v>16</v>
      </c>
      <c r="L38" s="32">
        <v>1.46</v>
      </c>
      <c r="M38" s="33">
        <v>4.42</v>
      </c>
      <c r="N38" s="32">
        <v>1.67E-2</v>
      </c>
      <c r="O38" s="29" t="s">
        <v>29</v>
      </c>
      <c r="P38" s="29"/>
      <c r="Q38" s="34"/>
      <c r="R38" s="34"/>
      <c r="S38" s="34"/>
      <c r="T38" s="34"/>
      <c r="U38" s="34"/>
      <c r="V38" s="34"/>
      <c r="W38" s="34"/>
      <c r="X38" s="34"/>
      <c r="Y38" s="34"/>
      <c r="Z38" s="34"/>
      <c r="AA38" s="34"/>
      <c r="AB38" s="34"/>
    </row>
    <row r="39" spans="1:28" ht="15.75" customHeight="1">
      <c r="A39" s="26" t="s">
        <v>87</v>
      </c>
      <c r="B39" s="26"/>
      <c r="C39" s="27"/>
      <c r="D39" s="28">
        <v>1</v>
      </c>
      <c r="E39" s="28"/>
      <c r="F39" s="26" t="s">
        <v>18</v>
      </c>
      <c r="G39" s="29" t="s">
        <v>19</v>
      </c>
      <c r="H39" s="29" t="s">
        <v>83</v>
      </c>
      <c r="I39" s="29" t="s">
        <v>21</v>
      </c>
      <c r="J39" s="30">
        <v>30.932500000000001</v>
      </c>
      <c r="K39" s="31">
        <v>15</v>
      </c>
      <c r="L39" s="32">
        <v>5.12</v>
      </c>
      <c r="M39" s="33">
        <v>8.01</v>
      </c>
      <c r="N39" s="32">
        <v>0.72699999999999998</v>
      </c>
      <c r="O39" s="29" t="s">
        <v>22</v>
      </c>
      <c r="P39" s="29"/>
      <c r="Q39" s="34"/>
      <c r="R39" s="34"/>
      <c r="S39" s="34"/>
      <c r="T39" s="34"/>
      <c r="U39" s="34"/>
      <c r="V39" s="34"/>
      <c r="W39" s="34"/>
      <c r="X39" s="34"/>
      <c r="Y39" s="34"/>
      <c r="Z39" s="34"/>
      <c r="AA39" s="34"/>
      <c r="AB39" s="34"/>
    </row>
    <row r="40" spans="1:28" ht="15.75" customHeight="1">
      <c r="A40" s="26" t="s">
        <v>88</v>
      </c>
      <c r="B40" s="26"/>
      <c r="C40" s="27"/>
      <c r="D40" s="28">
        <v>1</v>
      </c>
      <c r="E40" s="28"/>
      <c r="F40" s="26" t="s">
        <v>18</v>
      </c>
      <c r="G40" s="29" t="s">
        <v>19</v>
      </c>
      <c r="H40" s="29" t="s">
        <v>83</v>
      </c>
      <c r="I40" s="29" t="s">
        <v>21</v>
      </c>
      <c r="J40" s="30">
        <v>16.764166666666664</v>
      </c>
      <c r="K40" s="31">
        <v>16</v>
      </c>
      <c r="L40" s="32">
        <v>2.77</v>
      </c>
      <c r="M40" s="33">
        <v>3.06</v>
      </c>
      <c r="N40" s="32">
        <v>3.6499999999999998E-2</v>
      </c>
      <c r="O40" s="29" t="s">
        <v>22</v>
      </c>
      <c r="P40" s="29"/>
      <c r="Q40" s="34"/>
      <c r="R40" s="34"/>
      <c r="S40" s="34"/>
      <c r="T40" s="34"/>
      <c r="U40" s="34"/>
      <c r="V40" s="34"/>
      <c r="W40" s="34"/>
      <c r="X40" s="34"/>
      <c r="Y40" s="34"/>
      <c r="Z40" s="34"/>
      <c r="AA40" s="34"/>
      <c r="AB40" s="34"/>
    </row>
    <row r="41" spans="1:28" ht="15.75" customHeight="1">
      <c r="A41" s="26" t="s">
        <v>89</v>
      </c>
      <c r="B41" s="26" t="s">
        <v>55</v>
      </c>
      <c r="C41" s="27" t="s">
        <v>56</v>
      </c>
      <c r="D41" s="28">
        <v>1</v>
      </c>
      <c r="E41" s="28"/>
      <c r="F41" s="26" t="s">
        <v>57</v>
      </c>
      <c r="G41" s="29" t="s">
        <v>19</v>
      </c>
      <c r="H41" s="29" t="s">
        <v>46</v>
      </c>
      <c r="I41" s="29" t="s">
        <v>21</v>
      </c>
      <c r="J41" s="30">
        <v>20.882418315181152</v>
      </c>
      <c r="K41" s="35">
        <v>148</v>
      </c>
      <c r="L41" s="32">
        <v>10.856102003642986</v>
      </c>
      <c r="M41" s="33">
        <v>1.8384942319368549</v>
      </c>
      <c r="N41" s="32">
        <v>6.1687917425622338E-2</v>
      </c>
      <c r="O41" s="29" t="s">
        <v>47</v>
      </c>
      <c r="P41" s="29" t="s">
        <v>58</v>
      </c>
      <c r="Q41" s="34"/>
      <c r="R41" s="34"/>
      <c r="S41" s="34"/>
      <c r="T41" s="34"/>
      <c r="U41" s="34"/>
      <c r="V41" s="34"/>
      <c r="W41" s="34"/>
      <c r="X41" s="34"/>
      <c r="Y41" s="34"/>
      <c r="Z41" s="34"/>
      <c r="AA41" s="34"/>
      <c r="AB41" s="34"/>
    </row>
    <row r="42" spans="1:28" ht="15.75" customHeight="1">
      <c r="A42" s="26" t="s">
        <v>90</v>
      </c>
      <c r="B42" s="26" t="s">
        <v>55</v>
      </c>
      <c r="C42" s="27" t="s">
        <v>62</v>
      </c>
      <c r="D42" s="28">
        <v>1</v>
      </c>
      <c r="E42" s="28"/>
      <c r="F42" s="26" t="s">
        <v>57</v>
      </c>
      <c r="G42" s="29" t="s">
        <v>19</v>
      </c>
      <c r="H42" s="29" t="s">
        <v>46</v>
      </c>
      <c r="I42" s="29" t="s">
        <v>21</v>
      </c>
      <c r="J42" s="30">
        <v>20.882418315181152</v>
      </c>
      <c r="K42" s="35">
        <v>148</v>
      </c>
      <c r="L42" s="32">
        <v>12.744119743406985</v>
      </c>
      <c r="M42" s="33">
        <v>2.1582323592302215</v>
      </c>
      <c r="N42" s="32">
        <v>7.241625089094797E-2</v>
      </c>
      <c r="O42" s="29" t="s">
        <v>47</v>
      </c>
      <c r="P42" s="29" t="s">
        <v>58</v>
      </c>
      <c r="Q42" s="34"/>
      <c r="R42" s="34"/>
      <c r="S42" s="34"/>
      <c r="T42" s="34"/>
      <c r="U42" s="34"/>
      <c r="V42" s="34"/>
      <c r="W42" s="34"/>
      <c r="X42" s="34"/>
      <c r="Y42" s="34"/>
      <c r="Z42" s="34"/>
      <c r="AA42" s="34"/>
      <c r="AB42" s="34"/>
    </row>
    <row r="43" spans="1:28" ht="15.75" customHeight="1">
      <c r="A43" s="26" t="s">
        <v>91</v>
      </c>
      <c r="B43" s="26"/>
      <c r="C43" s="27"/>
      <c r="D43" s="28">
        <v>1</v>
      </c>
      <c r="E43" s="28"/>
      <c r="F43" s="26" t="s">
        <v>34</v>
      </c>
      <c r="G43" s="29" t="s">
        <v>19</v>
      </c>
      <c r="H43" s="29" t="s">
        <v>92</v>
      </c>
      <c r="I43" s="29" t="s">
        <v>21</v>
      </c>
      <c r="J43" s="30">
        <v>13.320054029100481</v>
      </c>
      <c r="K43" s="31">
        <v>205</v>
      </c>
      <c r="L43" s="32">
        <v>4.37</v>
      </c>
      <c r="M43" s="33">
        <v>2.1399999999999999E-2</v>
      </c>
      <c r="N43" s="32">
        <v>9.2399999999999996E-2</v>
      </c>
      <c r="O43" s="29" t="s">
        <v>93</v>
      </c>
      <c r="P43" s="29"/>
      <c r="Q43" s="34"/>
      <c r="R43" s="34"/>
      <c r="S43" s="34"/>
      <c r="T43" s="34"/>
      <c r="U43" s="34"/>
      <c r="V43" s="34"/>
      <c r="W43" s="34"/>
      <c r="X43" s="34"/>
      <c r="Y43" s="34"/>
      <c r="Z43" s="34"/>
      <c r="AA43" s="34"/>
      <c r="AB43" s="34"/>
    </row>
    <row r="44" spans="1:28" ht="15.75" customHeight="1">
      <c r="A44" s="26" t="s">
        <v>94</v>
      </c>
      <c r="B44" s="26"/>
      <c r="C44" s="27"/>
      <c r="D44" s="28">
        <v>1</v>
      </c>
      <c r="E44" s="28"/>
      <c r="F44" s="26" t="s">
        <v>34</v>
      </c>
      <c r="G44" s="29" t="s">
        <v>19</v>
      </c>
      <c r="H44" s="29" t="s">
        <v>46</v>
      </c>
      <c r="I44" s="29" t="s">
        <v>21</v>
      </c>
      <c r="J44" s="30">
        <v>1.6832800451382359</v>
      </c>
      <c r="K44" s="35">
        <v>204</v>
      </c>
      <c r="L44" s="32">
        <v>0.13600000000000001</v>
      </c>
      <c r="M44" s="33">
        <v>0.20799999999999999</v>
      </c>
      <c r="N44" s="32">
        <v>2.7399999999999998E-3</v>
      </c>
      <c r="O44" s="29" t="s">
        <v>47</v>
      </c>
      <c r="P44" s="29"/>
      <c r="Q44" s="34"/>
      <c r="R44" s="34"/>
      <c r="S44" s="34"/>
      <c r="T44" s="34"/>
      <c r="U44" s="34"/>
      <c r="V44" s="34"/>
      <c r="W44" s="34"/>
      <c r="X44" s="34"/>
      <c r="Y44" s="34"/>
      <c r="Z44" s="34"/>
      <c r="AA44" s="34"/>
      <c r="AB44" s="34"/>
    </row>
    <row r="45" spans="1:28" ht="15.75" customHeight="1">
      <c r="A45" s="26" t="s">
        <v>95</v>
      </c>
      <c r="B45" s="26" t="s">
        <v>55</v>
      </c>
      <c r="C45" s="27" t="s">
        <v>56</v>
      </c>
      <c r="D45" s="28">
        <v>1</v>
      </c>
      <c r="E45" s="28"/>
      <c r="F45" s="26" t="s">
        <v>57</v>
      </c>
      <c r="G45" s="29" t="s">
        <v>19</v>
      </c>
      <c r="H45" s="29" t="s">
        <v>27</v>
      </c>
      <c r="I45" s="29" t="s">
        <v>21</v>
      </c>
      <c r="J45" s="30">
        <v>26.8828970540462</v>
      </c>
      <c r="K45" s="31">
        <v>129</v>
      </c>
      <c r="L45" s="32">
        <v>4.1095890410958908</v>
      </c>
      <c r="M45" s="33">
        <v>5.5479452054794516</v>
      </c>
      <c r="N45" s="32">
        <v>0.12369863013698632</v>
      </c>
      <c r="O45" s="29" t="s">
        <v>29</v>
      </c>
      <c r="P45" s="29" t="s">
        <v>58</v>
      </c>
      <c r="Q45" s="34"/>
      <c r="R45" s="34"/>
      <c r="S45" s="34"/>
      <c r="T45" s="34"/>
      <c r="U45" s="34"/>
      <c r="V45" s="34"/>
      <c r="W45" s="34"/>
      <c r="X45" s="34"/>
      <c r="Y45" s="34"/>
      <c r="Z45" s="34"/>
      <c r="AA45" s="34"/>
      <c r="AB45" s="34"/>
    </row>
    <row r="46" spans="1:28" ht="15.75" customHeight="1">
      <c r="A46" s="26" t="s">
        <v>96</v>
      </c>
      <c r="B46" s="26"/>
      <c r="C46" s="27"/>
      <c r="D46" s="28">
        <v>1</v>
      </c>
      <c r="E46" s="28"/>
      <c r="F46" s="26" t="s">
        <v>57</v>
      </c>
      <c r="G46" s="29" t="s">
        <v>19</v>
      </c>
      <c r="H46" s="29" t="s">
        <v>27</v>
      </c>
      <c r="I46" s="29" t="s">
        <v>97</v>
      </c>
      <c r="J46" s="30">
        <v>10.422829004736096</v>
      </c>
      <c r="K46" s="31">
        <v>130</v>
      </c>
      <c r="L46" s="32">
        <v>1.75</v>
      </c>
      <c r="M46" s="33">
        <v>3.09</v>
      </c>
      <c r="N46" s="32">
        <v>9.8100000000000007E-2</v>
      </c>
      <c r="O46" s="29" t="s">
        <v>29</v>
      </c>
      <c r="P46" s="29"/>
      <c r="Q46" s="34"/>
      <c r="R46" s="34"/>
      <c r="S46" s="34"/>
      <c r="T46" s="34"/>
      <c r="U46" s="34"/>
      <c r="V46" s="34"/>
      <c r="W46" s="34"/>
      <c r="X46" s="34"/>
      <c r="Y46" s="34"/>
      <c r="Z46" s="34"/>
      <c r="AA46" s="34"/>
      <c r="AB46" s="34"/>
    </row>
    <row r="47" spans="1:28" ht="15.75" customHeight="1">
      <c r="A47" s="26" t="s">
        <v>98</v>
      </c>
      <c r="B47" s="26"/>
      <c r="C47" s="27"/>
      <c r="D47" s="28">
        <v>1</v>
      </c>
      <c r="E47" s="28"/>
      <c r="F47" s="26" t="s">
        <v>57</v>
      </c>
      <c r="G47" s="29" t="s">
        <v>19</v>
      </c>
      <c r="H47" s="29" t="s">
        <v>46</v>
      </c>
      <c r="I47" s="29" t="s">
        <v>21</v>
      </c>
      <c r="J47" s="30">
        <v>8.772889701985056</v>
      </c>
      <c r="K47" s="35">
        <v>179</v>
      </c>
      <c r="L47" s="32">
        <v>0.15857142857142859</v>
      </c>
      <c r="M47" s="33">
        <v>0.20793650793650795</v>
      </c>
      <c r="N47" s="32">
        <v>2.5079365079365076E-3</v>
      </c>
      <c r="O47" s="29" t="s">
        <v>47</v>
      </c>
      <c r="P47" s="29" t="s">
        <v>99</v>
      </c>
      <c r="Q47" s="34"/>
      <c r="R47" s="34"/>
      <c r="S47" s="34"/>
      <c r="T47" s="34"/>
      <c r="U47" s="34"/>
      <c r="V47" s="34"/>
      <c r="W47" s="34"/>
      <c r="X47" s="34"/>
      <c r="Y47" s="34"/>
      <c r="Z47" s="34"/>
      <c r="AA47" s="34"/>
      <c r="AB47" s="34"/>
    </row>
    <row r="48" spans="1:28" ht="15.75" customHeight="1">
      <c r="A48" s="26" t="s">
        <v>100</v>
      </c>
      <c r="B48" s="26"/>
      <c r="C48" s="27"/>
      <c r="D48" s="28">
        <v>1</v>
      </c>
      <c r="E48" s="28"/>
      <c r="F48" s="26" t="s">
        <v>57</v>
      </c>
      <c r="G48" s="29" t="s">
        <v>19</v>
      </c>
      <c r="H48" s="29" t="s">
        <v>46</v>
      </c>
      <c r="I48" s="29" t="s">
        <v>21</v>
      </c>
      <c r="J48" s="30">
        <v>8.772889701985056</v>
      </c>
      <c r="K48" s="35">
        <v>179</v>
      </c>
      <c r="L48" s="32">
        <f>0.222/0.063</f>
        <v>3.5238095238095237</v>
      </c>
      <c r="M48" s="33">
        <f>0.22/0.063</f>
        <v>3.4920634920634921</v>
      </c>
      <c r="N48" s="32">
        <f>0.00352/0.063</f>
        <v>5.5873015873015873E-2</v>
      </c>
      <c r="O48" s="29" t="s">
        <v>47</v>
      </c>
      <c r="P48" s="29" t="s">
        <v>99</v>
      </c>
      <c r="Q48" s="34"/>
      <c r="R48" s="34"/>
      <c r="S48" s="34"/>
      <c r="T48" s="34"/>
      <c r="U48" s="34"/>
      <c r="V48" s="34"/>
      <c r="W48" s="34"/>
      <c r="X48" s="34"/>
      <c r="Y48" s="34"/>
      <c r="Z48" s="34"/>
      <c r="AA48" s="34"/>
      <c r="AB48" s="34"/>
    </row>
    <row r="49" spans="1:28" ht="15.75" customHeight="1">
      <c r="A49" s="26" t="s">
        <v>954</v>
      </c>
      <c r="B49" s="26" t="s">
        <v>55</v>
      </c>
      <c r="C49" s="27" t="s">
        <v>56</v>
      </c>
      <c r="D49" s="28">
        <v>1</v>
      </c>
      <c r="E49" s="28"/>
      <c r="F49" s="26" t="s">
        <v>57</v>
      </c>
      <c r="G49" s="29" t="s">
        <v>19</v>
      </c>
      <c r="H49" s="29" t="s">
        <v>27</v>
      </c>
      <c r="I49" s="29" t="s">
        <v>21</v>
      </c>
      <c r="J49" s="30">
        <v>39.537846017063615</v>
      </c>
      <c r="K49" s="38">
        <v>201</v>
      </c>
      <c r="L49" s="32">
        <v>19.117241379310343</v>
      </c>
      <c r="M49" s="33">
        <v>35.310344827586206</v>
      </c>
      <c r="N49" s="32">
        <v>0.72000000000000008</v>
      </c>
      <c r="O49" s="29" t="s">
        <v>29</v>
      </c>
      <c r="P49" s="29" t="s">
        <v>58</v>
      </c>
      <c r="Q49" s="34"/>
      <c r="R49" s="34"/>
      <c r="S49" s="34"/>
      <c r="T49" s="34"/>
      <c r="U49" s="34"/>
      <c r="V49" s="34"/>
      <c r="W49" s="34"/>
      <c r="X49" s="34"/>
      <c r="Y49" s="34"/>
      <c r="Z49" s="34"/>
      <c r="AA49" s="34"/>
      <c r="AB49" s="34"/>
    </row>
    <row r="50" spans="1:28" ht="15.75" customHeight="1">
      <c r="A50" s="26" t="s">
        <v>101</v>
      </c>
      <c r="B50" s="26"/>
      <c r="C50" s="27"/>
      <c r="D50" s="28">
        <v>1</v>
      </c>
      <c r="E50" s="28"/>
      <c r="F50" s="26" t="s">
        <v>24</v>
      </c>
      <c r="G50" s="29" t="s">
        <v>19</v>
      </c>
      <c r="H50" s="29" t="s">
        <v>27</v>
      </c>
      <c r="I50" s="29" t="s">
        <v>21</v>
      </c>
      <c r="J50" s="30">
        <v>19.644536392702651</v>
      </c>
      <c r="K50" s="31">
        <v>181</v>
      </c>
      <c r="L50" s="32">
        <v>0.33100000000000002</v>
      </c>
      <c r="M50" s="33">
        <v>1.04</v>
      </c>
      <c r="N50" s="32">
        <v>4.7200000000000002E-3</v>
      </c>
      <c r="O50" s="29" t="s">
        <v>29</v>
      </c>
      <c r="P50" s="29"/>
      <c r="Q50" s="34"/>
      <c r="R50" s="34"/>
      <c r="S50" s="34"/>
      <c r="T50" s="34"/>
      <c r="U50" s="34"/>
      <c r="V50" s="34"/>
      <c r="W50" s="34"/>
      <c r="X50" s="34"/>
      <c r="Y50" s="34"/>
      <c r="Z50" s="34"/>
      <c r="AA50" s="34"/>
      <c r="AB50" s="34"/>
    </row>
    <row r="51" spans="1:28" ht="15.75" customHeight="1">
      <c r="A51" s="26" t="s">
        <v>102</v>
      </c>
      <c r="B51" s="26"/>
      <c r="C51" s="27"/>
      <c r="D51" s="28">
        <v>1</v>
      </c>
      <c r="E51" s="28"/>
      <c r="F51" s="26" t="s">
        <v>24</v>
      </c>
      <c r="G51" s="29" t="s">
        <v>19</v>
      </c>
      <c r="H51" s="29" t="s">
        <v>27</v>
      </c>
      <c r="I51" s="29" t="s">
        <v>21</v>
      </c>
      <c r="J51" s="30">
        <v>19.644536392702651</v>
      </c>
      <c r="K51" s="35">
        <v>181</v>
      </c>
      <c r="L51" s="32">
        <v>0.30299999999999999</v>
      </c>
      <c r="M51" s="33">
        <v>1.1200000000000001</v>
      </c>
      <c r="N51" s="32">
        <v>4.4000000000000003E-3</v>
      </c>
      <c r="O51" s="29" t="s">
        <v>29</v>
      </c>
      <c r="P51" s="29"/>
      <c r="Q51" s="34"/>
      <c r="R51" s="34"/>
      <c r="S51" s="34"/>
      <c r="T51" s="34"/>
      <c r="U51" s="34"/>
      <c r="V51" s="34"/>
      <c r="W51" s="34"/>
      <c r="X51" s="34"/>
      <c r="Y51" s="34"/>
      <c r="Z51" s="34"/>
      <c r="AA51" s="34"/>
      <c r="AB51" s="34"/>
    </row>
    <row r="52" spans="1:28" ht="15.75" customHeight="1">
      <c r="A52" s="26" t="s">
        <v>103</v>
      </c>
      <c r="B52" s="26"/>
      <c r="C52" s="27"/>
      <c r="D52" s="28">
        <v>1</v>
      </c>
      <c r="E52" s="28"/>
      <c r="F52" s="26" t="s">
        <v>53</v>
      </c>
      <c r="G52" s="29" t="s">
        <v>19</v>
      </c>
      <c r="H52" s="29" t="s">
        <v>46</v>
      </c>
      <c r="I52" s="29" t="s">
        <v>21</v>
      </c>
      <c r="J52" s="30">
        <v>21.175645870022397</v>
      </c>
      <c r="K52" s="38">
        <v>183</v>
      </c>
      <c r="L52" s="32">
        <v>0.42499999999999999</v>
      </c>
      <c r="M52" s="33">
        <v>1.1299999999999999</v>
      </c>
      <c r="N52" s="32">
        <v>7.7400000000000004E-3</v>
      </c>
      <c r="O52" s="29" t="s">
        <v>47</v>
      </c>
      <c r="P52" s="29"/>
      <c r="Q52" s="34"/>
      <c r="R52" s="34"/>
      <c r="S52" s="34"/>
      <c r="T52" s="34"/>
      <c r="U52" s="34"/>
      <c r="V52" s="34"/>
      <c r="W52" s="34"/>
      <c r="X52" s="34"/>
      <c r="Y52" s="34"/>
      <c r="Z52" s="34"/>
      <c r="AA52" s="34"/>
      <c r="AB52" s="34"/>
    </row>
    <row r="53" spans="1:28" ht="15.75" customHeight="1">
      <c r="A53" s="26" t="s">
        <v>104</v>
      </c>
      <c r="B53" s="26"/>
      <c r="C53" s="27"/>
      <c r="D53" s="28">
        <v>1</v>
      </c>
      <c r="E53" s="28"/>
      <c r="F53" s="26" t="s">
        <v>18</v>
      </c>
      <c r="G53" s="29" t="s">
        <v>19</v>
      </c>
      <c r="H53" s="29" t="s">
        <v>20</v>
      </c>
      <c r="I53" s="29" t="s">
        <v>21</v>
      </c>
      <c r="J53" s="30">
        <v>3.7102262041137348</v>
      </c>
      <c r="K53" s="31">
        <v>172</v>
      </c>
      <c r="L53" s="32">
        <v>0.97699999999999998</v>
      </c>
      <c r="M53" s="33">
        <v>2.57</v>
      </c>
      <c r="N53" s="32">
        <v>0.38600000000000001</v>
      </c>
      <c r="O53" s="29" t="s">
        <v>47</v>
      </c>
      <c r="P53" s="29" t="s">
        <v>105</v>
      </c>
      <c r="Q53" s="34"/>
      <c r="R53" s="34"/>
      <c r="S53" s="34"/>
      <c r="T53" s="34"/>
      <c r="U53" s="34"/>
      <c r="V53" s="34"/>
      <c r="W53" s="34"/>
      <c r="X53" s="34"/>
      <c r="Y53" s="34"/>
      <c r="Z53" s="34"/>
      <c r="AA53" s="34"/>
      <c r="AB53" s="34"/>
    </row>
    <row r="54" spans="1:28" ht="15.75" customHeight="1">
      <c r="A54" s="26" t="s">
        <v>106</v>
      </c>
      <c r="B54" s="26" t="s">
        <v>107</v>
      </c>
      <c r="C54" s="27" t="s">
        <v>56</v>
      </c>
      <c r="D54" s="28">
        <v>1</v>
      </c>
      <c r="E54" s="28"/>
      <c r="F54" s="26" t="s">
        <v>57</v>
      </c>
      <c r="G54" s="29" t="s">
        <v>19</v>
      </c>
      <c r="H54" s="29" t="s">
        <v>27</v>
      </c>
      <c r="I54" s="29" t="s">
        <v>21</v>
      </c>
      <c r="J54" s="30">
        <v>14.399781147947406</v>
      </c>
      <c r="K54" s="35">
        <v>127</v>
      </c>
      <c r="L54" s="32">
        <v>6.9863013698630132</v>
      </c>
      <c r="M54" s="33">
        <v>7.095890410958904</v>
      </c>
      <c r="N54" s="32">
        <v>0.18767123287671234</v>
      </c>
      <c r="O54" s="29" t="s">
        <v>29</v>
      </c>
      <c r="P54" s="29" t="s">
        <v>58</v>
      </c>
      <c r="Q54" s="34"/>
      <c r="R54" s="34"/>
      <c r="S54" s="34"/>
      <c r="T54" s="34"/>
      <c r="U54" s="34"/>
      <c r="V54" s="34"/>
      <c r="W54" s="34"/>
      <c r="X54" s="34"/>
      <c r="Y54" s="34"/>
      <c r="Z54" s="34"/>
      <c r="AA54" s="34"/>
      <c r="AB54" s="34"/>
    </row>
    <row r="55" spans="1:28" ht="15.75" customHeight="1">
      <c r="A55" s="26" t="s">
        <v>108</v>
      </c>
      <c r="B55" s="26" t="s">
        <v>107</v>
      </c>
      <c r="C55" s="27" t="s">
        <v>56</v>
      </c>
      <c r="D55" s="28">
        <v>1</v>
      </c>
      <c r="E55" s="28"/>
      <c r="F55" s="26" t="s">
        <v>57</v>
      </c>
      <c r="G55" s="29" t="s">
        <v>19</v>
      </c>
      <c r="H55" s="29" t="s">
        <v>27</v>
      </c>
      <c r="I55" s="29" t="s">
        <v>21</v>
      </c>
      <c r="J55" s="39">
        <v>39.537846017063615</v>
      </c>
      <c r="K55" s="38">
        <v>201</v>
      </c>
      <c r="L55" s="32">
        <v>19.117241379310343</v>
      </c>
      <c r="M55" s="33">
        <v>24.331034482758621</v>
      </c>
      <c r="N55" s="32">
        <v>0.49103448275862066</v>
      </c>
      <c r="O55" s="29" t="s">
        <v>29</v>
      </c>
      <c r="P55" s="29" t="s">
        <v>58</v>
      </c>
      <c r="Q55" s="34"/>
      <c r="R55" s="34"/>
      <c r="S55" s="34"/>
      <c r="T55" s="34"/>
      <c r="U55" s="34"/>
      <c r="V55" s="34"/>
      <c r="W55" s="34"/>
      <c r="X55" s="34"/>
      <c r="Y55" s="34"/>
      <c r="Z55" s="34"/>
      <c r="AA55" s="34"/>
      <c r="AB55" s="34"/>
    </row>
    <row r="56" spans="1:28" ht="15.75" customHeight="1">
      <c r="A56" s="26" t="s">
        <v>109</v>
      </c>
      <c r="B56" s="26" t="s">
        <v>107</v>
      </c>
      <c r="C56" s="27" t="s">
        <v>56</v>
      </c>
      <c r="D56" s="28">
        <v>1</v>
      </c>
      <c r="E56" s="28"/>
      <c r="F56" s="26" t="s">
        <v>57</v>
      </c>
      <c r="G56" s="29" t="s">
        <v>19</v>
      </c>
      <c r="H56" s="29" t="s">
        <v>27</v>
      </c>
      <c r="I56" s="29" t="s">
        <v>21</v>
      </c>
      <c r="J56" s="30">
        <v>56.270624241284388</v>
      </c>
      <c r="K56" s="31">
        <v>131</v>
      </c>
      <c r="L56" s="32">
        <v>63.172413793103445</v>
      </c>
      <c r="M56" s="33">
        <v>104.55172413793103</v>
      </c>
      <c r="N56" s="32">
        <v>0.16082758620689655</v>
      </c>
      <c r="O56" s="29" t="s">
        <v>29</v>
      </c>
      <c r="P56" s="29" t="s">
        <v>58</v>
      </c>
      <c r="Q56" s="34"/>
      <c r="R56" s="34"/>
      <c r="S56" s="34"/>
      <c r="T56" s="34"/>
      <c r="U56" s="34"/>
      <c r="V56" s="34"/>
      <c r="W56" s="34"/>
      <c r="X56" s="34"/>
      <c r="Y56" s="34"/>
      <c r="Z56" s="34"/>
      <c r="AA56" s="34"/>
      <c r="AB56" s="34"/>
    </row>
    <row r="57" spans="1:28" ht="15.75" customHeight="1">
      <c r="A57" s="26" t="s">
        <v>110</v>
      </c>
      <c r="B57" s="26"/>
      <c r="C57" s="27"/>
      <c r="D57" s="28">
        <v>1</v>
      </c>
      <c r="E57" s="28"/>
      <c r="F57" s="26" t="s">
        <v>24</v>
      </c>
      <c r="G57" s="29" t="s">
        <v>19</v>
      </c>
      <c r="H57" s="29" t="s">
        <v>32</v>
      </c>
      <c r="I57" s="29" t="s">
        <v>21</v>
      </c>
      <c r="J57" s="30">
        <v>6.2056525381708756</v>
      </c>
      <c r="K57" s="31">
        <v>119</v>
      </c>
      <c r="L57" s="32">
        <v>0.17899999999999999</v>
      </c>
      <c r="M57" s="33">
        <v>2.09</v>
      </c>
      <c r="N57" s="32">
        <v>0.104</v>
      </c>
      <c r="O57" s="29" t="s">
        <v>22</v>
      </c>
      <c r="P57" s="29"/>
      <c r="Q57" s="34"/>
      <c r="R57" s="34"/>
      <c r="S57" s="34"/>
      <c r="T57" s="34"/>
      <c r="U57" s="34"/>
      <c r="V57" s="34"/>
      <c r="W57" s="34"/>
      <c r="X57" s="34"/>
      <c r="Y57" s="34"/>
      <c r="Z57" s="34"/>
      <c r="AA57" s="34"/>
      <c r="AB57" s="34"/>
    </row>
    <row r="58" spans="1:28" ht="15.75" customHeight="1">
      <c r="A58" s="26" t="s">
        <v>111</v>
      </c>
      <c r="B58" s="26"/>
      <c r="C58" s="27"/>
      <c r="D58" s="28">
        <v>1</v>
      </c>
      <c r="E58" s="28"/>
      <c r="F58" s="26" t="s">
        <v>53</v>
      </c>
      <c r="G58" s="29" t="s">
        <v>19</v>
      </c>
      <c r="H58" s="29" t="s">
        <v>112</v>
      </c>
      <c r="I58" s="29" t="s">
        <v>21</v>
      </c>
      <c r="J58" s="30">
        <v>5.3405030177646315</v>
      </c>
      <c r="K58" s="31">
        <v>102</v>
      </c>
      <c r="L58" s="32">
        <v>1.53</v>
      </c>
      <c r="M58" s="33">
        <v>6.35</v>
      </c>
      <c r="N58" s="32">
        <v>8.5999999999999998E-4</v>
      </c>
      <c r="O58" s="29" t="s">
        <v>47</v>
      </c>
      <c r="P58" s="29"/>
      <c r="Q58" s="34"/>
      <c r="R58" s="34"/>
      <c r="S58" s="34"/>
      <c r="T58" s="34"/>
      <c r="U58" s="34"/>
      <c r="V58" s="34"/>
      <c r="W58" s="34"/>
      <c r="X58" s="34"/>
      <c r="Y58" s="34"/>
      <c r="Z58" s="34"/>
      <c r="AA58" s="34"/>
      <c r="AB58" s="34"/>
    </row>
    <row r="59" spans="1:28" ht="15.75" customHeight="1">
      <c r="A59" s="26" t="s">
        <v>114</v>
      </c>
      <c r="B59" s="26"/>
      <c r="C59" s="27"/>
      <c r="D59" s="28">
        <v>1</v>
      </c>
      <c r="E59" s="28"/>
      <c r="F59" s="26" t="s">
        <v>34</v>
      </c>
      <c r="G59" s="29" t="s">
        <v>19</v>
      </c>
      <c r="H59" s="29" t="s">
        <v>35</v>
      </c>
      <c r="I59" s="29" t="s">
        <v>21</v>
      </c>
      <c r="J59" s="30">
        <v>5.146442799254535</v>
      </c>
      <c r="K59" s="36">
        <v>202</v>
      </c>
      <c r="L59" s="32">
        <v>0.17799999999999999</v>
      </c>
      <c r="M59" s="33">
        <v>8.2100000000000006E-2</v>
      </c>
      <c r="N59" s="32">
        <v>1.4999999999999999E-2</v>
      </c>
      <c r="O59" s="29" t="s">
        <v>22</v>
      </c>
      <c r="P59" s="29"/>
      <c r="Q59" s="34"/>
      <c r="R59" s="34"/>
      <c r="S59" s="34"/>
      <c r="T59" s="34"/>
      <c r="U59" s="34"/>
      <c r="V59" s="34"/>
      <c r="W59" s="34"/>
      <c r="X59" s="34"/>
      <c r="Y59" s="34"/>
      <c r="Z59" s="34"/>
      <c r="AA59" s="34"/>
      <c r="AB59" s="34"/>
    </row>
    <row r="60" spans="1:28" ht="15.75" customHeight="1">
      <c r="A60" s="26" t="s">
        <v>115</v>
      </c>
      <c r="B60" s="26"/>
      <c r="C60" s="27"/>
      <c r="D60" s="28">
        <v>1</v>
      </c>
      <c r="E60" s="28"/>
      <c r="F60" s="26" t="s">
        <v>34</v>
      </c>
      <c r="G60" s="29" t="s">
        <v>117</v>
      </c>
      <c r="H60" s="29" t="s">
        <v>118</v>
      </c>
      <c r="I60" s="29" t="s">
        <v>21</v>
      </c>
      <c r="J60" s="30">
        <v>18.89565202523638</v>
      </c>
      <c r="K60" s="31">
        <v>170</v>
      </c>
      <c r="L60" s="32">
        <v>2.4500000000000002</v>
      </c>
      <c r="M60" s="42">
        <v>0</v>
      </c>
      <c r="N60" s="42">
        <v>0</v>
      </c>
      <c r="O60" s="29" t="s">
        <v>122</v>
      </c>
      <c r="P60" s="29"/>
      <c r="Q60" s="34"/>
      <c r="R60" s="34"/>
      <c r="S60" s="34"/>
      <c r="T60" s="34"/>
      <c r="U60" s="34"/>
      <c r="V60" s="34"/>
      <c r="W60" s="34"/>
      <c r="X60" s="34"/>
      <c r="Y60" s="34"/>
      <c r="Z60" s="34"/>
      <c r="AA60" s="34"/>
      <c r="AB60" s="34"/>
    </row>
    <row r="61" spans="1:28" ht="15.75" customHeight="1">
      <c r="A61" s="26" t="s">
        <v>123</v>
      </c>
      <c r="B61" s="26"/>
      <c r="C61" s="27"/>
      <c r="D61" s="28">
        <v>1</v>
      </c>
      <c r="E61" s="28"/>
      <c r="F61" s="26" t="s">
        <v>34</v>
      </c>
      <c r="G61" s="29" t="s">
        <v>19</v>
      </c>
      <c r="H61" s="29" t="s">
        <v>35</v>
      </c>
      <c r="I61" s="29" t="s">
        <v>21</v>
      </c>
      <c r="J61" s="30">
        <v>5.146442799254535</v>
      </c>
      <c r="K61" s="35">
        <v>202</v>
      </c>
      <c r="L61" s="32">
        <v>0.157</v>
      </c>
      <c r="M61" s="33">
        <v>9.1999999999999998E-2</v>
      </c>
      <c r="N61" s="32">
        <v>0.01</v>
      </c>
      <c r="O61" s="29" t="s">
        <v>22</v>
      </c>
      <c r="P61" s="29"/>
      <c r="Q61" s="34"/>
      <c r="R61" s="34"/>
      <c r="S61" s="34"/>
      <c r="T61" s="34"/>
      <c r="U61" s="34"/>
      <c r="V61" s="34"/>
      <c r="W61" s="34"/>
      <c r="X61" s="34"/>
      <c r="Y61" s="34"/>
      <c r="Z61" s="34"/>
      <c r="AA61" s="34"/>
      <c r="AB61" s="34"/>
    </row>
    <row r="62" spans="1:28" ht="15.75" customHeight="1">
      <c r="A62" s="26" t="s">
        <v>127</v>
      </c>
      <c r="B62" s="26"/>
      <c r="C62" s="27"/>
      <c r="D62" s="28">
        <v>1</v>
      </c>
      <c r="E62" s="28"/>
      <c r="F62" s="26" t="s">
        <v>18</v>
      </c>
      <c r="G62" s="29" t="s">
        <v>19</v>
      </c>
      <c r="H62" s="29" t="s">
        <v>128</v>
      </c>
      <c r="I62" s="29" t="s">
        <v>21</v>
      </c>
      <c r="J62" s="30">
        <v>2.6929061158890009</v>
      </c>
      <c r="K62" s="38">
        <v>198</v>
      </c>
      <c r="L62" s="32">
        <v>1.3</v>
      </c>
      <c r="M62" s="33">
        <v>7.6</v>
      </c>
      <c r="N62" s="32">
        <v>6.7099999999999998E-3</v>
      </c>
      <c r="O62" s="29" t="s">
        <v>47</v>
      </c>
      <c r="P62" s="29"/>
      <c r="Q62" s="34"/>
      <c r="R62" s="34"/>
      <c r="S62" s="34"/>
      <c r="T62" s="34"/>
      <c r="U62" s="34"/>
      <c r="V62" s="34"/>
      <c r="W62" s="34"/>
      <c r="X62" s="34"/>
      <c r="Y62" s="34"/>
      <c r="Z62" s="34"/>
      <c r="AA62" s="34"/>
      <c r="AB62" s="34"/>
    </row>
    <row r="63" spans="1:28" ht="15.75" customHeight="1">
      <c r="A63" s="26" t="s">
        <v>130</v>
      </c>
      <c r="B63" s="26"/>
      <c r="C63" s="27"/>
      <c r="D63" s="28">
        <v>1</v>
      </c>
      <c r="E63" s="28"/>
      <c r="F63" s="26" t="s">
        <v>45</v>
      </c>
      <c r="G63" s="29" t="s">
        <v>19</v>
      </c>
      <c r="H63" s="29" t="s">
        <v>128</v>
      </c>
      <c r="I63" s="29" t="s">
        <v>21</v>
      </c>
      <c r="J63" s="30">
        <v>1.4370714859712415</v>
      </c>
      <c r="K63" s="31">
        <v>106</v>
      </c>
      <c r="L63" s="32">
        <v>0.48299999999999998</v>
      </c>
      <c r="M63" s="33">
        <v>1.03</v>
      </c>
      <c r="N63" s="32">
        <v>4.3399999999999998E-4</v>
      </c>
      <c r="O63" s="29" t="s">
        <v>47</v>
      </c>
      <c r="P63" s="29"/>
      <c r="Q63" s="34"/>
      <c r="R63" s="34"/>
      <c r="S63" s="34"/>
      <c r="T63" s="34"/>
      <c r="U63" s="34"/>
      <c r="V63" s="34"/>
      <c r="W63" s="34"/>
      <c r="X63" s="34"/>
      <c r="Y63" s="34"/>
      <c r="Z63" s="34"/>
      <c r="AA63" s="34"/>
      <c r="AB63" s="34"/>
    </row>
    <row r="64" spans="1:28" ht="15.75" customHeight="1">
      <c r="A64" s="26" t="s">
        <v>134</v>
      </c>
      <c r="B64" s="26"/>
      <c r="C64" s="27"/>
      <c r="D64" s="28">
        <v>1</v>
      </c>
      <c r="E64" s="28"/>
      <c r="F64" s="26" t="s">
        <v>24</v>
      </c>
      <c r="G64" s="29" t="s">
        <v>19</v>
      </c>
      <c r="H64" s="29" t="s">
        <v>32</v>
      </c>
      <c r="I64" s="29" t="s">
        <v>28</v>
      </c>
      <c r="J64" s="30">
        <v>2.2355395216030911</v>
      </c>
      <c r="K64" s="31">
        <v>186</v>
      </c>
      <c r="L64" s="32">
        <v>0.192</v>
      </c>
      <c r="M64" s="33">
        <v>0.36299999999999999</v>
      </c>
      <c r="N64" s="32">
        <v>0.10299999999999999</v>
      </c>
      <c r="O64" s="29" t="s">
        <v>22</v>
      </c>
      <c r="P64" s="29"/>
      <c r="Q64" s="34"/>
      <c r="R64" s="34"/>
      <c r="S64" s="34"/>
      <c r="T64" s="34"/>
      <c r="U64" s="34"/>
      <c r="V64" s="34"/>
      <c r="W64" s="34"/>
      <c r="X64" s="34"/>
      <c r="Y64" s="34"/>
      <c r="Z64" s="34"/>
      <c r="AA64" s="34"/>
      <c r="AB64" s="34"/>
    </row>
    <row r="65" spans="1:89" s="130" customFormat="1">
      <c r="A65" s="26" t="s">
        <v>137</v>
      </c>
      <c r="B65" s="26"/>
      <c r="C65" s="27"/>
      <c r="D65" s="28">
        <v>1</v>
      </c>
      <c r="E65" s="28"/>
      <c r="F65" s="26" t="s">
        <v>24</v>
      </c>
      <c r="G65" s="29" t="s">
        <v>19</v>
      </c>
      <c r="H65" s="29" t="s">
        <v>83</v>
      </c>
      <c r="I65" s="29" t="s">
        <v>21</v>
      </c>
      <c r="J65" s="74">
        <v>1.9183750235094978</v>
      </c>
      <c r="K65" s="141">
        <v>182</v>
      </c>
      <c r="L65" s="85">
        <v>0.156</v>
      </c>
      <c r="M65" s="145">
        <v>0.41</v>
      </c>
      <c r="N65" s="85">
        <v>0.27800000000000002</v>
      </c>
      <c r="O65" s="147" t="s">
        <v>29</v>
      </c>
      <c r="P65" s="147"/>
      <c r="Q65" s="149"/>
      <c r="R65" s="149"/>
      <c r="S65" s="149"/>
      <c r="T65" s="149"/>
      <c r="U65" s="149"/>
      <c r="V65" s="149"/>
      <c r="W65" s="149"/>
      <c r="X65" s="149"/>
      <c r="Y65" s="149"/>
      <c r="Z65" s="149"/>
      <c r="AA65" s="149"/>
      <c r="AB65" s="149"/>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row>
    <row r="66" spans="1:89" ht="15.75" customHeight="1">
      <c r="A66" s="26" t="s">
        <v>140</v>
      </c>
      <c r="B66" s="26"/>
      <c r="C66" s="27"/>
      <c r="D66" s="28">
        <v>1</v>
      </c>
      <c r="E66" s="28"/>
      <c r="F66" s="26" t="s">
        <v>142</v>
      </c>
      <c r="G66" s="29" t="s">
        <v>19</v>
      </c>
      <c r="H66" s="29" t="s">
        <v>27</v>
      </c>
      <c r="I66" s="29" t="s">
        <v>21</v>
      </c>
      <c r="J66" s="30">
        <v>2.9861336707302479</v>
      </c>
      <c r="K66" s="31">
        <v>132</v>
      </c>
      <c r="L66" s="32">
        <v>1.1399999999999999</v>
      </c>
      <c r="M66" s="33">
        <v>1.38</v>
      </c>
      <c r="N66" s="32">
        <v>1.1599999999999999E-2</v>
      </c>
      <c r="O66" s="29" t="s">
        <v>29</v>
      </c>
      <c r="P66" s="29"/>
      <c r="Q66" s="34"/>
      <c r="R66" s="34"/>
      <c r="S66" s="34"/>
      <c r="T66" s="34"/>
      <c r="U66" s="34"/>
      <c r="V66" s="34"/>
      <c r="W66" s="34"/>
      <c r="X66" s="34"/>
      <c r="Y66" s="34"/>
      <c r="Z66" s="34"/>
      <c r="AA66" s="34"/>
      <c r="AB66" s="34"/>
    </row>
    <row r="67" spans="1:89" ht="15.75" customHeight="1">
      <c r="A67" s="26" t="s">
        <v>144</v>
      </c>
      <c r="B67" s="26"/>
      <c r="C67" s="27"/>
      <c r="D67" s="28">
        <v>1</v>
      </c>
      <c r="E67" s="28"/>
      <c r="F67" s="26" t="s">
        <v>142</v>
      </c>
      <c r="G67" s="29" t="s">
        <v>19</v>
      </c>
      <c r="H67" s="29" t="s">
        <v>27</v>
      </c>
      <c r="I67" s="29" t="s">
        <v>21</v>
      </c>
      <c r="J67" s="30">
        <v>7.6598218407509355</v>
      </c>
      <c r="K67" s="38">
        <v>195</v>
      </c>
      <c r="L67" s="32">
        <v>0.86799999999999999</v>
      </c>
      <c r="M67" s="33">
        <v>1.21</v>
      </c>
      <c r="N67" s="32">
        <v>2.53E-2</v>
      </c>
      <c r="O67" s="29" t="s">
        <v>29</v>
      </c>
      <c r="P67" s="29"/>
      <c r="Q67" s="34"/>
      <c r="R67" s="34"/>
      <c r="S67" s="34"/>
      <c r="T67" s="34"/>
      <c r="U67" s="34"/>
      <c r="V67" s="34"/>
      <c r="W67" s="34"/>
      <c r="X67" s="34"/>
      <c r="Y67" s="34"/>
      <c r="Z67" s="34"/>
      <c r="AA67" s="34"/>
      <c r="AB67" s="34"/>
    </row>
    <row r="68" spans="1:89" ht="15.75" customHeight="1">
      <c r="A68" s="26" t="s">
        <v>145</v>
      </c>
      <c r="B68" s="26"/>
      <c r="C68" s="27"/>
      <c r="D68" s="28">
        <v>1</v>
      </c>
      <c r="E68" s="28"/>
      <c r="F68" s="26" t="s">
        <v>142</v>
      </c>
      <c r="G68" s="29" t="s">
        <v>19</v>
      </c>
      <c r="H68" s="29" t="s">
        <v>27</v>
      </c>
      <c r="I68" s="29" t="s">
        <v>21</v>
      </c>
      <c r="J68" s="30">
        <v>11.820575512507052</v>
      </c>
      <c r="K68" s="38">
        <v>196</v>
      </c>
      <c r="L68" s="32">
        <v>1.89</v>
      </c>
      <c r="M68" s="33">
        <v>3.41</v>
      </c>
      <c r="N68" s="32">
        <v>9.0900000000000009E-3</v>
      </c>
      <c r="O68" s="29" t="s">
        <v>29</v>
      </c>
      <c r="P68" s="29"/>
      <c r="Q68" s="34"/>
      <c r="R68" s="34"/>
      <c r="S68" s="34"/>
      <c r="T68" s="34"/>
      <c r="U68" s="34"/>
      <c r="V68" s="34"/>
      <c r="W68" s="34"/>
      <c r="X68" s="34"/>
      <c r="Y68" s="34"/>
      <c r="Z68" s="34"/>
      <c r="AA68" s="34"/>
      <c r="AB68" s="34"/>
    </row>
    <row r="69" spans="1:89" ht="15.75" customHeight="1">
      <c r="A69" s="26" t="s">
        <v>147</v>
      </c>
      <c r="B69" s="26"/>
      <c r="C69" s="27"/>
      <c r="D69" s="28">
        <v>1</v>
      </c>
      <c r="E69" s="28"/>
      <c r="F69" s="26" t="s">
        <v>142</v>
      </c>
      <c r="G69" s="29" t="s">
        <v>19</v>
      </c>
      <c r="H69" s="29" t="s">
        <v>46</v>
      </c>
      <c r="I69" s="29" t="s">
        <v>21</v>
      </c>
      <c r="J69" s="30">
        <v>2.7775403081026551</v>
      </c>
      <c r="K69" s="31">
        <v>153</v>
      </c>
      <c r="L69" s="32">
        <v>1.73</v>
      </c>
      <c r="M69" s="33">
        <v>0.29299999999999998</v>
      </c>
      <c r="N69" s="32">
        <v>9.7999999999999997E-3</v>
      </c>
      <c r="O69" s="29" t="s">
        <v>47</v>
      </c>
      <c r="P69" s="29"/>
      <c r="Q69" s="34"/>
      <c r="R69" s="34"/>
      <c r="S69" s="34"/>
      <c r="T69" s="34"/>
      <c r="U69" s="34"/>
      <c r="V69" s="34"/>
      <c r="W69" s="34"/>
      <c r="X69" s="34"/>
      <c r="Y69" s="34"/>
      <c r="Z69" s="34"/>
      <c r="AA69" s="34"/>
      <c r="AB69" s="34"/>
    </row>
    <row r="70" spans="1:89" ht="15.75" customHeight="1">
      <c r="A70" s="26" t="s">
        <v>149</v>
      </c>
      <c r="B70" s="26"/>
      <c r="C70" s="27"/>
      <c r="D70" s="28">
        <v>1</v>
      </c>
      <c r="E70" s="28"/>
      <c r="F70" s="26" t="s">
        <v>18</v>
      </c>
      <c r="G70" s="29" t="s">
        <v>19</v>
      </c>
      <c r="H70" s="29" t="s">
        <v>20</v>
      </c>
      <c r="I70" s="29" t="s">
        <v>21</v>
      </c>
      <c r="J70" s="30">
        <v>16.548976695675961</v>
      </c>
      <c r="K70" s="38">
        <v>197</v>
      </c>
      <c r="L70" s="32">
        <v>0.14199999999999999</v>
      </c>
      <c r="M70" s="33">
        <v>0.17699999999999999</v>
      </c>
      <c r="N70" s="32">
        <v>9.7500000000000003E-2</v>
      </c>
      <c r="O70" s="29" t="s">
        <v>22</v>
      </c>
      <c r="P70" s="29"/>
      <c r="Q70" s="34"/>
      <c r="R70" s="34"/>
      <c r="S70" s="34"/>
      <c r="T70" s="34"/>
      <c r="U70" s="34"/>
      <c r="V70" s="34"/>
      <c r="W70" s="34"/>
      <c r="X70" s="34"/>
      <c r="Y70" s="34"/>
      <c r="Z70" s="34"/>
      <c r="AA70" s="34"/>
      <c r="AB70" s="34"/>
    </row>
    <row r="71" spans="1:89" ht="15.75" customHeight="1">
      <c r="A71" s="26" t="s">
        <v>1084</v>
      </c>
      <c r="B71" s="26"/>
      <c r="C71" s="27"/>
      <c r="D71" s="28">
        <v>1</v>
      </c>
      <c r="E71" s="28"/>
      <c r="F71" s="26" t="s">
        <v>45</v>
      </c>
      <c r="G71" s="29" t="s">
        <v>19</v>
      </c>
      <c r="H71" s="29" t="s">
        <v>49</v>
      </c>
      <c r="I71" s="29" t="s">
        <v>21</v>
      </c>
      <c r="J71" s="131">
        <v>1.0976798262861833</v>
      </c>
      <c r="K71" s="134">
        <v>162</v>
      </c>
      <c r="L71" s="143">
        <v>0.38700000000000001</v>
      </c>
      <c r="M71" s="144">
        <v>2.0499999999999998</v>
      </c>
      <c r="N71" s="143">
        <v>5.1800000000000001E-4</v>
      </c>
      <c r="O71" s="146" t="s">
        <v>47</v>
      </c>
      <c r="P71" s="146"/>
      <c r="Q71" s="148" t="str">
        <f>CONCATENATE("Location: ",G71, ", Country/Region: ", H71, ", ",P71)</f>
        <v xml:space="preserve">Location: at farm, Country/Region: SE, </v>
      </c>
      <c r="R71" s="148"/>
      <c r="S71" s="148"/>
      <c r="T71" s="148"/>
      <c r="U71" s="148"/>
      <c r="V71" s="148"/>
      <c r="W71" s="148"/>
      <c r="X71" s="148"/>
      <c r="Y71" s="148"/>
      <c r="Z71" s="148"/>
      <c r="AA71" s="148"/>
      <c r="AB71" s="148"/>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row>
    <row r="72" spans="1:89" ht="15.75" customHeight="1">
      <c r="A72" s="26" t="s">
        <v>1085</v>
      </c>
      <c r="B72" s="26"/>
      <c r="C72" s="27"/>
      <c r="D72" s="28">
        <v>1</v>
      </c>
      <c r="E72" s="28"/>
      <c r="F72" s="26" t="s">
        <v>45</v>
      </c>
      <c r="G72" s="29" t="s">
        <v>19</v>
      </c>
      <c r="H72" s="29" t="s">
        <v>46</v>
      </c>
      <c r="I72" s="29" t="s">
        <v>21</v>
      </c>
      <c r="J72" s="131">
        <v>0.53003231487339064</v>
      </c>
      <c r="K72" s="137">
        <v>194</v>
      </c>
      <c r="L72" s="143">
        <v>0.52400000000000002</v>
      </c>
      <c r="M72" s="144">
        <v>1.44</v>
      </c>
      <c r="N72" s="143">
        <v>2.2000000000000001E-4</v>
      </c>
      <c r="O72" s="146" t="s">
        <v>47</v>
      </c>
      <c r="P72" s="146"/>
      <c r="Q72" s="148" t="str">
        <f>CONCATENATE("Location: ",G72, ", Country/Region: ", H72, ", ",P72)</f>
        <v xml:space="preserve">Location: at farm, Country/Region: NL, </v>
      </c>
      <c r="R72" s="148"/>
      <c r="S72" s="148"/>
      <c r="T72" s="148"/>
      <c r="U72" s="148"/>
      <c r="V72" s="148"/>
      <c r="W72" s="148"/>
      <c r="X72" s="148"/>
      <c r="Y72" s="148"/>
      <c r="Z72" s="148"/>
      <c r="AA72" s="148"/>
      <c r="AB72" s="148"/>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row>
    <row r="73" spans="1:89" ht="15.75" customHeight="1">
      <c r="A73" s="26" t="s">
        <v>154</v>
      </c>
      <c r="B73" s="26" t="s">
        <v>43</v>
      </c>
      <c r="C73" s="27" t="s">
        <v>44</v>
      </c>
      <c r="D73" s="28">
        <v>1</v>
      </c>
      <c r="E73" s="28"/>
      <c r="F73" s="26" t="s">
        <v>45</v>
      </c>
      <c r="G73" s="29" t="s">
        <v>19</v>
      </c>
      <c r="H73" s="29" t="s">
        <v>46</v>
      </c>
      <c r="I73" s="29" t="s">
        <v>21</v>
      </c>
      <c r="J73" s="46">
        <v>0.54621650769395225</v>
      </c>
      <c r="K73" s="38">
        <v>194</v>
      </c>
      <c r="L73" s="32">
        <v>0.54</v>
      </c>
      <c r="M73" s="33">
        <v>1.44</v>
      </c>
      <c r="N73" s="32">
        <v>1.7899999999999999E-4</v>
      </c>
      <c r="O73" s="29" t="s">
        <v>47</v>
      </c>
      <c r="P73" s="29"/>
      <c r="Q73" s="34"/>
      <c r="R73" s="34"/>
      <c r="S73" s="34"/>
      <c r="T73" s="34"/>
      <c r="U73" s="34"/>
      <c r="V73" s="34"/>
      <c r="W73" s="34"/>
      <c r="X73" s="34"/>
      <c r="Y73" s="34"/>
      <c r="Z73" s="34"/>
      <c r="AA73" s="34"/>
      <c r="AB73" s="34"/>
    </row>
    <row r="74" spans="1:89" ht="15.75" customHeight="1">
      <c r="A74" s="26" t="s">
        <v>160</v>
      </c>
      <c r="B74" s="26" t="s">
        <v>43</v>
      </c>
      <c r="C74" s="27" t="s">
        <v>44</v>
      </c>
      <c r="D74" s="28">
        <v>1</v>
      </c>
      <c r="E74" s="28"/>
      <c r="F74" s="26" t="s">
        <v>45</v>
      </c>
      <c r="G74" s="29" t="s">
        <v>19</v>
      </c>
      <c r="H74" s="29" t="s">
        <v>49</v>
      </c>
      <c r="I74" s="29" t="s">
        <v>21</v>
      </c>
      <c r="J74" s="30">
        <v>1.1061889722263862</v>
      </c>
      <c r="K74" s="37">
        <v>162</v>
      </c>
      <c r="L74" s="32">
        <v>0.39</v>
      </c>
      <c r="M74" s="33">
        <v>2.0499999999999998</v>
      </c>
      <c r="N74" s="32">
        <v>4.6999999999999999E-4</v>
      </c>
      <c r="O74" s="29" t="s">
        <v>47</v>
      </c>
      <c r="P74" s="29"/>
      <c r="Q74" s="34"/>
      <c r="R74" s="34"/>
      <c r="S74" s="34"/>
      <c r="T74" s="34"/>
      <c r="U74" s="34"/>
      <c r="V74" s="34"/>
      <c r="W74" s="34"/>
      <c r="X74" s="34"/>
      <c r="Y74" s="34"/>
      <c r="Z74" s="34"/>
      <c r="AA74" s="34"/>
      <c r="AB74" s="34"/>
    </row>
    <row r="75" spans="1:89" ht="15.75" customHeight="1">
      <c r="A75" s="26" t="s">
        <v>161</v>
      </c>
      <c r="B75" s="26"/>
      <c r="C75" s="27"/>
      <c r="D75" s="28">
        <v>1</v>
      </c>
      <c r="E75" s="28"/>
      <c r="F75" s="26" t="s">
        <v>45</v>
      </c>
      <c r="G75" s="29" t="s">
        <v>19</v>
      </c>
      <c r="H75" s="29" t="s">
        <v>46</v>
      </c>
      <c r="I75" s="29" t="s">
        <v>21</v>
      </c>
      <c r="J75" s="46">
        <v>0.26501615743669532</v>
      </c>
      <c r="K75" s="38">
        <v>194</v>
      </c>
      <c r="L75" s="32">
        <v>0.26200000000000001</v>
      </c>
      <c r="M75" s="33">
        <v>0.72099999999999997</v>
      </c>
      <c r="N75" s="32">
        <v>1.1E-4</v>
      </c>
      <c r="O75" s="29" t="s">
        <v>47</v>
      </c>
      <c r="P75" s="29"/>
      <c r="Q75" s="34"/>
      <c r="R75" s="34"/>
      <c r="S75" s="34"/>
      <c r="T75" s="34"/>
      <c r="U75" s="34"/>
      <c r="V75" s="34"/>
      <c r="W75" s="34"/>
      <c r="X75" s="34"/>
      <c r="Y75" s="34"/>
      <c r="Z75" s="34"/>
      <c r="AA75" s="34"/>
      <c r="AB75" s="34"/>
    </row>
    <row r="76" spans="1:89" ht="15.75" customHeight="1">
      <c r="A76" s="26" t="s">
        <v>162</v>
      </c>
      <c r="B76" s="26"/>
      <c r="C76" s="27"/>
      <c r="D76" s="28">
        <v>1</v>
      </c>
      <c r="E76" s="28"/>
      <c r="F76" s="26" t="s">
        <v>45</v>
      </c>
      <c r="G76" s="29" t="s">
        <v>19</v>
      </c>
      <c r="H76" s="29" t="s">
        <v>49</v>
      </c>
      <c r="I76" s="29" t="s">
        <v>21</v>
      </c>
      <c r="J76" s="30">
        <v>0.55025810413312548</v>
      </c>
      <c r="K76" s="37">
        <v>162</v>
      </c>
      <c r="L76" s="32">
        <v>0.19400000000000001</v>
      </c>
      <c r="M76" s="33">
        <v>1.03</v>
      </c>
      <c r="N76" s="32">
        <v>2.5900000000000001E-4</v>
      </c>
      <c r="O76" s="29" t="s">
        <v>47</v>
      </c>
      <c r="P76" s="29"/>
      <c r="Q76" s="34"/>
      <c r="R76" s="34"/>
      <c r="S76" s="34"/>
      <c r="T76" s="34"/>
      <c r="U76" s="34"/>
      <c r="V76" s="34"/>
      <c r="W76" s="34"/>
      <c r="X76" s="34"/>
      <c r="Y76" s="34"/>
      <c r="Z76" s="34"/>
      <c r="AA76" s="34"/>
      <c r="AB76" s="34"/>
    </row>
    <row r="77" spans="1:89" ht="15.75" customHeight="1">
      <c r="A77" s="26" t="s">
        <v>163</v>
      </c>
      <c r="B77" s="26"/>
      <c r="C77" s="27"/>
      <c r="D77" s="28">
        <v>1</v>
      </c>
      <c r="E77" s="28"/>
      <c r="F77" s="26" t="s">
        <v>18</v>
      </c>
      <c r="G77" s="29" t="s">
        <v>19</v>
      </c>
      <c r="H77" s="29" t="s">
        <v>81</v>
      </c>
      <c r="I77" s="29" t="s">
        <v>21</v>
      </c>
      <c r="J77" s="30">
        <v>0.94892882178945748</v>
      </c>
      <c r="K77" s="31">
        <v>199</v>
      </c>
      <c r="L77" s="32">
        <v>2.34</v>
      </c>
      <c r="M77" s="33">
        <v>0.61</v>
      </c>
      <c r="N77" s="32">
        <v>2.24E-4</v>
      </c>
      <c r="O77" s="29" t="s">
        <v>47</v>
      </c>
      <c r="P77" s="29"/>
      <c r="Q77" s="34"/>
      <c r="R77" s="34"/>
      <c r="S77" s="34"/>
      <c r="T77" s="34"/>
      <c r="U77" s="34"/>
      <c r="V77" s="34"/>
      <c r="W77" s="34"/>
      <c r="X77" s="34"/>
      <c r="Y77" s="34"/>
      <c r="Z77" s="34"/>
      <c r="AA77" s="34"/>
      <c r="AB77" s="34"/>
    </row>
    <row r="78" spans="1:89" ht="15.75" customHeight="1">
      <c r="A78" s="26" t="s">
        <v>164</v>
      </c>
      <c r="B78" s="26"/>
      <c r="C78" s="27"/>
      <c r="D78" s="28">
        <v>1</v>
      </c>
      <c r="E78" s="28"/>
      <c r="F78" s="26" t="s">
        <v>24</v>
      </c>
      <c r="G78" s="29" t="s">
        <v>19</v>
      </c>
      <c r="H78" s="29" t="s">
        <v>81</v>
      </c>
      <c r="I78" s="29" t="s">
        <v>21</v>
      </c>
      <c r="J78" s="30">
        <v>0.94892882178945759</v>
      </c>
      <c r="K78" s="31">
        <v>141</v>
      </c>
      <c r="L78" s="32">
        <v>8.6900000000000005E-2</v>
      </c>
      <c r="M78" s="33">
        <v>0.438</v>
      </c>
      <c r="N78" s="32">
        <v>6.8199999999999997E-2</v>
      </c>
      <c r="O78" s="29" t="s">
        <v>29</v>
      </c>
      <c r="P78" s="29"/>
      <c r="Q78" s="34"/>
      <c r="R78" s="34"/>
      <c r="S78" s="34"/>
      <c r="T78" s="34"/>
      <c r="U78" s="34"/>
      <c r="V78" s="34"/>
      <c r="W78" s="34"/>
      <c r="X78" s="34"/>
      <c r="Y78" s="34"/>
      <c r="Z78" s="34"/>
      <c r="AA78" s="34"/>
      <c r="AB78" s="34"/>
    </row>
    <row r="79" spans="1:89" ht="15.75" customHeight="1">
      <c r="A79" s="26" t="s">
        <v>165</v>
      </c>
      <c r="B79" s="26"/>
      <c r="C79" s="27"/>
      <c r="D79" s="28">
        <v>1</v>
      </c>
      <c r="E79" s="28"/>
      <c r="F79" s="26" t="s">
        <v>24</v>
      </c>
      <c r="G79" s="29" t="s">
        <v>19</v>
      </c>
      <c r="H79" s="29" t="s">
        <v>25</v>
      </c>
      <c r="I79" s="29" t="s">
        <v>28</v>
      </c>
      <c r="J79" s="30">
        <v>6.4056969924940583</v>
      </c>
      <c r="K79" s="31">
        <v>144</v>
      </c>
      <c r="L79" s="32">
        <v>0.56200000000000006</v>
      </c>
      <c r="M79" s="33">
        <v>2.4300000000000002</v>
      </c>
      <c r="N79" s="32">
        <v>5.5300000000000002E-2</v>
      </c>
      <c r="O79" s="29" t="s">
        <v>22</v>
      </c>
      <c r="P79" s="29" t="s">
        <v>166</v>
      </c>
      <c r="Q79" s="34"/>
      <c r="R79" s="34"/>
      <c r="S79" s="34"/>
      <c r="T79" s="34"/>
      <c r="U79" s="34"/>
      <c r="V79" s="34"/>
      <c r="W79" s="34"/>
      <c r="X79" s="34"/>
      <c r="Y79" s="34"/>
      <c r="Z79" s="34"/>
      <c r="AA79" s="34"/>
      <c r="AB79" s="34"/>
    </row>
    <row r="80" spans="1:89" ht="15.75" customHeight="1">
      <c r="A80" s="26" t="s">
        <v>167</v>
      </c>
      <c r="B80" s="26"/>
      <c r="C80" s="27"/>
      <c r="D80" s="28">
        <v>1</v>
      </c>
      <c r="E80" s="28"/>
      <c r="F80" s="26" t="s">
        <v>34</v>
      </c>
      <c r="G80" s="29" t="s">
        <v>19</v>
      </c>
      <c r="H80" s="29" t="s">
        <v>27</v>
      </c>
      <c r="I80" s="29" t="s">
        <v>21</v>
      </c>
      <c r="J80" s="30">
        <v>1.9380375126096396</v>
      </c>
      <c r="K80" s="31">
        <v>133</v>
      </c>
      <c r="L80" s="32">
        <v>0.14199999999999999</v>
      </c>
      <c r="M80" s="33">
        <v>0.40600000000000003</v>
      </c>
      <c r="N80" s="32">
        <v>3.9E-2</v>
      </c>
      <c r="O80" s="29" t="s">
        <v>47</v>
      </c>
      <c r="P80" s="29"/>
      <c r="Q80" s="34"/>
      <c r="R80" s="34"/>
      <c r="S80" s="34"/>
      <c r="T80" s="34"/>
      <c r="U80" s="34"/>
      <c r="V80" s="34"/>
      <c r="W80" s="34"/>
      <c r="X80" s="34"/>
      <c r="Y80" s="34"/>
      <c r="Z80" s="34"/>
      <c r="AA80" s="34"/>
      <c r="AB80" s="34"/>
    </row>
    <row r="81" spans="1:89" ht="15.75" customHeight="1">
      <c r="A81" s="26" t="s">
        <v>168</v>
      </c>
      <c r="B81" s="26"/>
      <c r="C81" s="27"/>
      <c r="D81" s="28">
        <v>1</v>
      </c>
      <c r="E81" s="28"/>
      <c r="F81" s="26" t="s">
        <v>34</v>
      </c>
      <c r="G81" s="29" t="s">
        <v>19</v>
      </c>
      <c r="H81" s="29" t="s">
        <v>46</v>
      </c>
      <c r="I81" s="29" t="s">
        <v>21</v>
      </c>
      <c r="J81" s="30">
        <v>1.3652606562142013</v>
      </c>
      <c r="K81" s="31">
        <v>154</v>
      </c>
      <c r="L81" s="32">
        <v>0.19900000000000001</v>
      </c>
      <c r="M81" s="33">
        <v>0.217</v>
      </c>
      <c r="N81" s="32">
        <v>2.47E-2</v>
      </c>
      <c r="O81" s="29" t="s">
        <v>22</v>
      </c>
      <c r="P81" s="29"/>
      <c r="Q81" s="34"/>
      <c r="R81" s="34"/>
      <c r="S81" s="34"/>
      <c r="T81" s="34"/>
      <c r="U81" s="34"/>
      <c r="V81" s="34"/>
      <c r="W81" s="34"/>
      <c r="X81" s="34"/>
      <c r="Y81" s="34"/>
      <c r="Z81" s="34"/>
      <c r="AA81" s="34"/>
      <c r="AB81" s="34"/>
    </row>
    <row r="82" spans="1:89" ht="15.75" customHeight="1">
      <c r="A82" s="26" t="s">
        <v>169</v>
      </c>
      <c r="B82" s="26"/>
      <c r="C82" s="27"/>
      <c r="D82" s="28">
        <v>1</v>
      </c>
      <c r="E82" s="28"/>
      <c r="F82" s="26" t="s">
        <v>24</v>
      </c>
      <c r="G82" s="29" t="s">
        <v>19</v>
      </c>
      <c r="H82" s="29" t="s">
        <v>32</v>
      </c>
      <c r="I82" s="29" t="s">
        <v>21</v>
      </c>
      <c r="J82" s="30">
        <v>2.5031203515311096</v>
      </c>
      <c r="K82" s="31">
        <v>120</v>
      </c>
      <c r="L82" s="32">
        <v>0.26500000000000001</v>
      </c>
      <c r="M82" s="33">
        <v>0.376</v>
      </c>
      <c r="N82" s="32">
        <v>0.105</v>
      </c>
      <c r="O82" s="29" t="s">
        <v>22</v>
      </c>
      <c r="P82" s="29"/>
      <c r="Q82" s="34"/>
      <c r="R82" s="34"/>
      <c r="S82" s="34"/>
      <c r="T82" s="34"/>
      <c r="U82" s="34"/>
      <c r="V82" s="34"/>
      <c r="W82" s="34"/>
      <c r="X82" s="34"/>
      <c r="Y82" s="34"/>
      <c r="Z82" s="34"/>
      <c r="AA82" s="34"/>
      <c r="AB82" s="34"/>
    </row>
    <row r="83" spans="1:89" ht="15.75" customHeight="1">
      <c r="A83" s="26" t="s">
        <v>170</v>
      </c>
      <c r="B83" s="26"/>
      <c r="C83" s="27"/>
      <c r="D83" s="28">
        <v>1</v>
      </c>
      <c r="E83" s="28"/>
      <c r="F83" s="26" t="s">
        <v>24</v>
      </c>
      <c r="G83" s="29" t="s">
        <v>19</v>
      </c>
      <c r="H83" s="29" t="s">
        <v>171</v>
      </c>
      <c r="I83" s="29" t="s">
        <v>28</v>
      </c>
      <c r="J83" s="30">
        <v>2.1132901328500351</v>
      </c>
      <c r="K83" s="31">
        <v>176</v>
      </c>
      <c r="L83" s="32">
        <v>8.7499999999999994E-2</v>
      </c>
      <c r="M83" s="33">
        <v>0.30099999999999999</v>
      </c>
      <c r="N83" s="32">
        <v>5.67E-2</v>
      </c>
      <c r="O83" s="29" t="s">
        <v>22</v>
      </c>
      <c r="P83" s="29"/>
      <c r="Q83" s="34"/>
      <c r="R83" s="34"/>
      <c r="S83" s="34"/>
      <c r="T83" s="34"/>
      <c r="U83" s="34"/>
      <c r="V83" s="34"/>
      <c r="W83" s="34"/>
      <c r="X83" s="34"/>
      <c r="Y83" s="34"/>
      <c r="Z83" s="34"/>
      <c r="AA83" s="34"/>
      <c r="AB83" s="34"/>
    </row>
    <row r="84" spans="1:89" ht="15.75" customHeight="1">
      <c r="A84" s="26" t="s">
        <v>172</v>
      </c>
      <c r="B84" s="26"/>
      <c r="C84" s="27"/>
      <c r="D84" s="28">
        <v>1</v>
      </c>
      <c r="E84" s="28"/>
      <c r="F84" s="26" t="s">
        <v>53</v>
      </c>
      <c r="G84" s="29" t="s">
        <v>19</v>
      </c>
      <c r="H84" s="29" t="s">
        <v>128</v>
      </c>
      <c r="I84" s="29" t="s">
        <v>21</v>
      </c>
      <c r="J84" s="30">
        <v>21.702258621574025</v>
      </c>
      <c r="K84" s="31">
        <v>107</v>
      </c>
      <c r="L84" s="32">
        <v>0.65400000000000003</v>
      </c>
      <c r="M84" s="33">
        <v>3.55</v>
      </c>
      <c r="N84" s="32">
        <v>7.1599999999999995E-4</v>
      </c>
      <c r="O84" s="29" t="s">
        <v>47</v>
      </c>
      <c r="P84" s="29"/>
      <c r="Q84" s="34"/>
      <c r="R84" s="34"/>
      <c r="S84" s="34"/>
      <c r="T84" s="34"/>
      <c r="U84" s="34"/>
      <c r="V84" s="34"/>
      <c r="W84" s="34"/>
      <c r="X84" s="34"/>
      <c r="Y84" s="34"/>
      <c r="Z84" s="34"/>
      <c r="AA84" s="34"/>
      <c r="AB84" s="34"/>
    </row>
    <row r="85" spans="1:89" ht="15.75" customHeight="1">
      <c r="A85" s="26" t="s">
        <v>173</v>
      </c>
      <c r="B85" s="26"/>
      <c r="C85" s="27"/>
      <c r="D85" s="28">
        <v>1</v>
      </c>
      <c r="E85" s="28"/>
      <c r="F85" s="26" t="s">
        <v>53</v>
      </c>
      <c r="G85" s="29" t="s">
        <v>19</v>
      </c>
      <c r="H85" s="29" t="s">
        <v>49</v>
      </c>
      <c r="I85" s="29" t="s">
        <v>21</v>
      </c>
      <c r="J85" s="30">
        <v>9.6387825762177783</v>
      </c>
      <c r="K85" s="35">
        <v>7102100</v>
      </c>
      <c r="L85" s="32">
        <v>0.35899999999999999</v>
      </c>
      <c r="M85" s="33">
        <v>3.88</v>
      </c>
      <c r="N85" s="32">
        <v>6.1499999999999999E-4</v>
      </c>
      <c r="O85" s="29" t="s">
        <v>47</v>
      </c>
      <c r="P85" s="29"/>
      <c r="Q85" s="34"/>
      <c r="R85" s="34"/>
      <c r="S85" s="34"/>
      <c r="T85" s="34"/>
      <c r="U85" s="34"/>
      <c r="V85" s="34"/>
      <c r="W85" s="34"/>
      <c r="X85" s="34"/>
      <c r="Y85" s="34"/>
      <c r="Z85" s="34"/>
      <c r="AA85" s="34"/>
      <c r="AB85" s="34"/>
    </row>
    <row r="86" spans="1:89" ht="15.75" customHeight="1">
      <c r="A86" s="26" t="s">
        <v>174</v>
      </c>
      <c r="B86" s="26"/>
      <c r="C86" s="27"/>
      <c r="D86" s="28">
        <v>1</v>
      </c>
      <c r="E86" s="28"/>
      <c r="F86" s="26" t="s">
        <v>53</v>
      </c>
      <c r="G86" s="29" t="s">
        <v>19</v>
      </c>
      <c r="H86" s="29" t="s">
        <v>27</v>
      </c>
      <c r="I86" s="29" t="s">
        <v>21</v>
      </c>
      <c r="J86" s="30">
        <v>2.6339186485885757</v>
      </c>
      <c r="K86" s="35">
        <v>134</v>
      </c>
      <c r="L86" s="32">
        <v>0.20300000000000001</v>
      </c>
      <c r="M86" s="33">
        <v>2.36</v>
      </c>
      <c r="N86" s="32">
        <v>2.23E-2</v>
      </c>
      <c r="O86" s="29" t="s">
        <v>29</v>
      </c>
      <c r="P86" s="29"/>
      <c r="Q86" s="34"/>
      <c r="R86" s="34"/>
      <c r="S86" s="34"/>
      <c r="T86" s="34"/>
      <c r="U86" s="34"/>
      <c r="V86" s="34"/>
      <c r="W86" s="34"/>
      <c r="X86" s="34"/>
      <c r="Y86" s="34"/>
      <c r="Z86" s="34"/>
      <c r="AA86" s="34"/>
      <c r="AB86" s="34"/>
    </row>
    <row r="87" spans="1:89" ht="15.75" customHeight="1">
      <c r="A87" s="26" t="s">
        <v>175</v>
      </c>
      <c r="B87" s="26"/>
      <c r="C87" s="27"/>
      <c r="D87" s="28">
        <v>1</v>
      </c>
      <c r="E87" s="28"/>
      <c r="F87" s="26" t="s">
        <v>53</v>
      </c>
      <c r="G87" s="29" t="s">
        <v>19</v>
      </c>
      <c r="H87" s="29" t="s">
        <v>27</v>
      </c>
      <c r="I87" s="29" t="s">
        <v>21</v>
      </c>
      <c r="J87" s="30">
        <v>2.6339186485885757</v>
      </c>
      <c r="K87" s="35">
        <v>134</v>
      </c>
      <c r="L87" s="32">
        <v>0.221</v>
      </c>
      <c r="M87" s="33">
        <v>2.81</v>
      </c>
      <c r="N87" s="32">
        <v>1.8100000000000002E-2</v>
      </c>
      <c r="O87" s="29" t="s">
        <v>29</v>
      </c>
      <c r="P87" s="29"/>
      <c r="Q87" s="34"/>
      <c r="R87" s="34"/>
      <c r="S87" s="34"/>
      <c r="T87" s="34"/>
      <c r="U87" s="34"/>
      <c r="V87" s="34"/>
      <c r="W87" s="34"/>
      <c r="X87" s="34"/>
      <c r="Y87" s="34"/>
      <c r="Z87" s="34"/>
      <c r="AA87" s="34"/>
      <c r="AB87" s="34"/>
    </row>
    <row r="88" spans="1:89" ht="15.75" customHeight="1">
      <c r="A88" s="26" t="s">
        <v>176</v>
      </c>
      <c r="B88" s="26"/>
      <c r="C88" s="27"/>
      <c r="D88" s="28">
        <v>1</v>
      </c>
      <c r="E88" s="28"/>
      <c r="F88" s="26" t="s">
        <v>24</v>
      </c>
      <c r="G88" s="29" t="s">
        <v>19</v>
      </c>
      <c r="H88" s="29" t="s">
        <v>32</v>
      </c>
      <c r="I88" s="29" t="s">
        <v>21</v>
      </c>
      <c r="J88" s="30">
        <v>5.6576675158582246</v>
      </c>
      <c r="K88" s="31">
        <v>121</v>
      </c>
      <c r="L88" s="32">
        <v>0.17</v>
      </c>
      <c r="M88" s="33">
        <v>0.46200000000000002</v>
      </c>
      <c r="N88" s="32">
        <v>0.21299999999999999</v>
      </c>
      <c r="O88" s="29" t="s">
        <v>22</v>
      </c>
      <c r="P88" s="29"/>
      <c r="Q88" s="34"/>
      <c r="R88" s="34"/>
      <c r="S88" s="34"/>
      <c r="T88" s="34"/>
      <c r="U88" s="34"/>
      <c r="V88" s="34"/>
      <c r="W88" s="34"/>
      <c r="X88" s="34"/>
      <c r="Y88" s="34"/>
      <c r="Z88" s="34"/>
      <c r="AA88" s="34"/>
      <c r="AB88" s="34"/>
    </row>
    <row r="89" spans="1:89" s="130" customFormat="1">
      <c r="A89" s="26" t="s">
        <v>177</v>
      </c>
      <c r="B89" s="26"/>
      <c r="C89" s="27"/>
      <c r="D89" s="28">
        <v>1</v>
      </c>
      <c r="E89" s="28"/>
      <c r="F89" s="26" t="s">
        <v>24</v>
      </c>
      <c r="G89" s="29" t="s">
        <v>19</v>
      </c>
      <c r="H89" s="29" t="s">
        <v>27</v>
      </c>
      <c r="I89" s="29" t="s">
        <v>21</v>
      </c>
      <c r="J89" s="74">
        <v>20.213893685776327</v>
      </c>
      <c r="K89" s="138">
        <v>135</v>
      </c>
      <c r="L89" s="85">
        <v>0.189</v>
      </c>
      <c r="M89" s="145">
        <v>0.44700000000000001</v>
      </c>
      <c r="N89" s="85">
        <v>0.28999999999999998</v>
      </c>
      <c r="O89" s="147" t="s">
        <v>29</v>
      </c>
      <c r="P89" s="147"/>
      <c r="Q89" s="149"/>
      <c r="R89" s="149"/>
      <c r="S89" s="149"/>
      <c r="T89" s="149"/>
      <c r="U89" s="149"/>
      <c r="V89" s="149"/>
      <c r="W89" s="149"/>
      <c r="X89" s="149"/>
      <c r="Y89" s="149"/>
      <c r="Z89" s="149"/>
      <c r="AA89" s="149"/>
      <c r="AB89" s="14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row>
    <row r="90" spans="1:89" ht="15.75" customHeight="1">
      <c r="A90" s="26" t="s">
        <v>178</v>
      </c>
      <c r="B90" s="26"/>
      <c r="C90" s="27"/>
      <c r="D90" s="28">
        <v>1</v>
      </c>
      <c r="E90" s="28"/>
      <c r="F90" s="26" t="s">
        <v>24</v>
      </c>
      <c r="G90" s="29" t="s">
        <v>19</v>
      </c>
      <c r="H90" s="29" t="s">
        <v>179</v>
      </c>
      <c r="I90" s="29" t="s">
        <v>28</v>
      </c>
      <c r="J90" s="30">
        <v>4.4505616632756002</v>
      </c>
      <c r="K90" s="31">
        <v>98</v>
      </c>
      <c r="L90" s="32">
        <v>7.2599999999999998E-2</v>
      </c>
      <c r="M90" s="33">
        <v>0.26300000000000001</v>
      </c>
      <c r="N90" s="32">
        <v>2.7E-2</v>
      </c>
      <c r="O90" s="29" t="s">
        <v>22</v>
      </c>
      <c r="P90" s="29"/>
      <c r="Q90" s="34"/>
      <c r="R90" s="34"/>
      <c r="S90" s="34"/>
      <c r="T90" s="34"/>
      <c r="U90" s="34"/>
      <c r="V90" s="34"/>
      <c r="W90" s="34"/>
      <c r="X90" s="34"/>
      <c r="Y90" s="34"/>
      <c r="Z90" s="34"/>
      <c r="AA90" s="34"/>
      <c r="AB90" s="34"/>
    </row>
    <row r="91" spans="1:89" ht="15.75" customHeight="1">
      <c r="A91" s="26" t="s">
        <v>180</v>
      </c>
      <c r="B91" s="26"/>
      <c r="C91" s="27"/>
      <c r="D91" s="28">
        <v>1</v>
      </c>
      <c r="E91" s="28"/>
      <c r="F91" s="26" t="s">
        <v>53</v>
      </c>
      <c r="G91" s="29" t="s">
        <v>19</v>
      </c>
      <c r="H91" s="29" t="s">
        <v>85</v>
      </c>
      <c r="I91" s="29" t="s">
        <v>21</v>
      </c>
      <c r="J91" s="30">
        <v>7.3144459452527908</v>
      </c>
      <c r="K91" s="38">
        <v>187</v>
      </c>
      <c r="L91" s="32">
        <v>1.66</v>
      </c>
      <c r="M91" s="33">
        <v>16</v>
      </c>
      <c r="N91" s="32">
        <v>9.74E-2</v>
      </c>
      <c r="O91" s="29" t="s">
        <v>47</v>
      </c>
      <c r="P91" s="29"/>
      <c r="Q91" s="34"/>
      <c r="R91" s="34"/>
      <c r="S91" s="34"/>
      <c r="T91" s="34"/>
      <c r="U91" s="34"/>
      <c r="V91" s="34"/>
      <c r="W91" s="34"/>
      <c r="X91" s="34"/>
      <c r="Y91" s="34"/>
      <c r="Z91" s="34"/>
      <c r="AA91" s="34"/>
      <c r="AB91" s="34"/>
    </row>
    <row r="92" spans="1:89" ht="15.75" customHeight="1">
      <c r="A92" s="26" t="s">
        <v>181</v>
      </c>
      <c r="B92" s="26" t="s">
        <v>55</v>
      </c>
      <c r="C92" s="27" t="s">
        <v>56</v>
      </c>
      <c r="D92" s="28">
        <v>1</v>
      </c>
      <c r="E92" s="28"/>
      <c r="F92" s="26" t="s">
        <v>57</v>
      </c>
      <c r="G92" s="29" t="s">
        <v>19</v>
      </c>
      <c r="H92" s="29" t="s">
        <v>46</v>
      </c>
      <c r="I92" s="29" t="s">
        <v>21</v>
      </c>
      <c r="J92" s="30">
        <v>15.564997349838427</v>
      </c>
      <c r="K92" s="35">
        <v>155</v>
      </c>
      <c r="L92" s="32">
        <v>7.560199909132213</v>
      </c>
      <c r="M92" s="33">
        <v>5.931849159472967</v>
      </c>
      <c r="N92" s="32">
        <v>4.3761926397092234E-2</v>
      </c>
      <c r="O92" s="29" t="s">
        <v>47</v>
      </c>
      <c r="P92" s="29" t="s">
        <v>58</v>
      </c>
      <c r="Q92" s="34"/>
      <c r="R92" s="34"/>
      <c r="S92" s="34"/>
      <c r="T92" s="34"/>
      <c r="U92" s="34"/>
      <c r="V92" s="34"/>
      <c r="W92" s="34"/>
      <c r="X92" s="34"/>
      <c r="Y92" s="34"/>
      <c r="Z92" s="34"/>
      <c r="AA92" s="34"/>
      <c r="AB92" s="34"/>
    </row>
    <row r="93" spans="1:89" ht="15.75" customHeight="1">
      <c r="A93" s="26" t="s">
        <v>182</v>
      </c>
      <c r="B93" s="26" t="s">
        <v>55</v>
      </c>
      <c r="C93" s="27" t="s">
        <v>56</v>
      </c>
      <c r="D93" s="28">
        <v>1</v>
      </c>
      <c r="E93" s="28"/>
      <c r="F93" s="26" t="s">
        <v>57</v>
      </c>
      <c r="G93" s="29" t="s">
        <v>19</v>
      </c>
      <c r="H93" s="29" t="s">
        <v>27</v>
      </c>
      <c r="I93" s="29" t="s">
        <v>21</v>
      </c>
      <c r="J93" s="30">
        <v>12.545522936720982</v>
      </c>
      <c r="K93" s="31">
        <v>136</v>
      </c>
      <c r="L93" s="32">
        <v>5.0159018627896401</v>
      </c>
      <c r="M93" s="33">
        <v>5.979100408905043</v>
      </c>
      <c r="N93" s="32">
        <v>8.232621535665606E-2</v>
      </c>
      <c r="O93" s="29" t="s">
        <v>29</v>
      </c>
      <c r="P93" s="29" t="s">
        <v>58</v>
      </c>
      <c r="Q93" s="34"/>
      <c r="R93" s="34"/>
      <c r="S93" s="34"/>
      <c r="T93" s="34"/>
      <c r="U93" s="34"/>
      <c r="V93" s="34"/>
      <c r="W93" s="34"/>
      <c r="X93" s="34"/>
      <c r="Y93" s="34"/>
      <c r="Z93" s="34"/>
      <c r="AA93" s="34"/>
      <c r="AB93" s="34"/>
    </row>
    <row r="94" spans="1:89" ht="15.75" customHeight="1">
      <c r="A94" s="26" t="s">
        <v>183</v>
      </c>
      <c r="B94" s="26" t="s">
        <v>55</v>
      </c>
      <c r="C94" s="27" t="s">
        <v>56</v>
      </c>
      <c r="D94" s="28">
        <v>1</v>
      </c>
      <c r="E94" s="28"/>
      <c r="F94" s="26" t="s">
        <v>57</v>
      </c>
      <c r="G94" s="29" t="s">
        <v>19</v>
      </c>
      <c r="H94" s="29" t="s">
        <v>46</v>
      </c>
      <c r="I94" s="29" t="s">
        <v>21</v>
      </c>
      <c r="J94" s="30">
        <v>15.564997349838427</v>
      </c>
      <c r="K94" s="35">
        <v>155</v>
      </c>
      <c r="L94" s="32">
        <v>7.051340299863698</v>
      </c>
      <c r="M94" s="33">
        <v>6.1426624261699221</v>
      </c>
      <c r="N94" s="32">
        <v>4.0345297592003636E-2</v>
      </c>
      <c r="O94" s="29" t="s">
        <v>47</v>
      </c>
      <c r="P94" s="29" t="s">
        <v>58</v>
      </c>
      <c r="Q94" s="34"/>
      <c r="R94" s="34"/>
      <c r="S94" s="34"/>
      <c r="T94" s="34"/>
      <c r="U94" s="34"/>
      <c r="V94" s="34"/>
      <c r="W94" s="34"/>
      <c r="X94" s="34"/>
      <c r="Y94" s="34"/>
      <c r="Z94" s="34"/>
      <c r="AA94" s="34"/>
      <c r="AB94" s="34"/>
    </row>
    <row r="95" spans="1:89" ht="15.75" customHeight="1">
      <c r="A95" s="26" t="s">
        <v>184</v>
      </c>
      <c r="B95" s="26" t="s">
        <v>55</v>
      </c>
      <c r="C95" s="27" t="s">
        <v>62</v>
      </c>
      <c r="D95" s="28">
        <v>1</v>
      </c>
      <c r="E95" s="28"/>
      <c r="F95" s="26" t="s">
        <v>57</v>
      </c>
      <c r="G95" s="29" t="s">
        <v>19</v>
      </c>
      <c r="H95" s="29" t="s">
        <v>27</v>
      </c>
      <c r="I95" s="29" t="s">
        <v>21</v>
      </c>
      <c r="J95" s="30">
        <v>12.545522936720982</v>
      </c>
      <c r="K95" s="35">
        <v>136</v>
      </c>
      <c r="L95" s="32">
        <v>5.7589984350547727</v>
      </c>
      <c r="M95" s="33">
        <v>6.8648930620761606</v>
      </c>
      <c r="N95" s="32">
        <v>9.4522691705790293E-2</v>
      </c>
      <c r="O95" s="29" t="s">
        <v>29</v>
      </c>
      <c r="P95" s="29" t="s">
        <v>58</v>
      </c>
      <c r="Q95" s="34"/>
      <c r="R95" s="34"/>
      <c r="S95" s="34"/>
      <c r="T95" s="34"/>
      <c r="U95" s="34"/>
      <c r="V95" s="34"/>
      <c r="W95" s="34"/>
      <c r="X95" s="34"/>
      <c r="Y95" s="34"/>
      <c r="Z95" s="34"/>
      <c r="AA95" s="34"/>
      <c r="AB95" s="34"/>
    </row>
    <row r="96" spans="1:89" ht="15.75" customHeight="1">
      <c r="A96" s="26" t="s">
        <v>185</v>
      </c>
      <c r="B96" s="26" t="s">
        <v>55</v>
      </c>
      <c r="C96" s="27" t="s">
        <v>62</v>
      </c>
      <c r="D96" s="28">
        <v>1</v>
      </c>
      <c r="E96" s="28"/>
      <c r="F96" s="26" t="s">
        <v>57</v>
      </c>
      <c r="G96" s="29" t="s">
        <v>19</v>
      </c>
      <c r="H96" s="29" t="s">
        <v>46</v>
      </c>
      <c r="I96" s="29" t="s">
        <v>21</v>
      </c>
      <c r="J96" s="30">
        <v>15.564997349838427</v>
      </c>
      <c r="K96" s="35">
        <v>155</v>
      </c>
      <c r="L96" s="32">
        <v>8.0959833072509131</v>
      </c>
      <c r="M96" s="33">
        <v>7.0526864893062076</v>
      </c>
      <c r="N96" s="32">
        <v>4.6322378716744918E-2</v>
      </c>
      <c r="O96" s="29" t="s">
        <v>47</v>
      </c>
      <c r="P96" s="29" t="s">
        <v>58</v>
      </c>
      <c r="Q96" s="34"/>
      <c r="R96" s="34"/>
      <c r="S96" s="34"/>
      <c r="T96" s="34"/>
      <c r="U96" s="34"/>
      <c r="V96" s="34"/>
      <c r="W96" s="34"/>
      <c r="X96" s="34"/>
      <c r="Y96" s="34"/>
      <c r="Z96" s="34"/>
      <c r="AA96" s="34"/>
      <c r="AB96" s="34"/>
    </row>
    <row r="97" spans="1:89" ht="15.75" customHeight="1">
      <c r="A97" s="26" t="s">
        <v>186</v>
      </c>
      <c r="B97" s="26"/>
      <c r="C97" s="27"/>
      <c r="D97" s="28">
        <v>1</v>
      </c>
      <c r="E97" s="28"/>
      <c r="F97" s="26" t="s">
        <v>34</v>
      </c>
      <c r="G97" s="29" t="s">
        <v>19</v>
      </c>
      <c r="H97" s="29" t="s">
        <v>92</v>
      </c>
      <c r="I97" s="29" t="s">
        <v>21</v>
      </c>
      <c r="J97" s="30">
        <v>2.2047634517072168</v>
      </c>
      <c r="K97" s="31">
        <v>112</v>
      </c>
      <c r="L97" s="32">
        <v>7.9899999999999999E-2</v>
      </c>
      <c r="M97" s="33">
        <v>0.26800000000000002</v>
      </c>
      <c r="N97" s="32">
        <v>1.7500000000000002E-2</v>
      </c>
      <c r="O97" s="29" t="s">
        <v>47</v>
      </c>
      <c r="P97" s="29"/>
      <c r="Q97" s="34"/>
      <c r="R97" s="34"/>
      <c r="S97" s="34"/>
      <c r="T97" s="34"/>
      <c r="U97" s="34"/>
      <c r="V97" s="34"/>
      <c r="W97" s="34"/>
      <c r="X97" s="34"/>
      <c r="Y97" s="34"/>
      <c r="Z97" s="34"/>
      <c r="AA97" s="34"/>
      <c r="AB97" s="34"/>
    </row>
    <row r="98" spans="1:89" ht="15.75" customHeight="1">
      <c r="A98" s="26" t="s">
        <v>187</v>
      </c>
      <c r="B98" s="26"/>
      <c r="C98" s="27"/>
      <c r="D98" s="28">
        <v>1</v>
      </c>
      <c r="E98" s="28"/>
      <c r="F98" s="26" t="s">
        <v>34</v>
      </c>
      <c r="G98" s="29" t="s">
        <v>19</v>
      </c>
      <c r="H98" s="29" t="s">
        <v>46</v>
      </c>
      <c r="I98" s="29" t="s">
        <v>21</v>
      </c>
      <c r="J98" s="30">
        <v>1.6200181236856055</v>
      </c>
      <c r="K98" s="31">
        <v>156</v>
      </c>
      <c r="L98" s="32">
        <v>0.10100000000000001</v>
      </c>
      <c r="M98" s="33">
        <v>0.23499999999999999</v>
      </c>
      <c r="N98" s="32">
        <v>2.8400000000000001E-3</v>
      </c>
      <c r="O98" s="29" t="s">
        <v>47</v>
      </c>
      <c r="P98" s="29"/>
      <c r="Q98" s="34"/>
      <c r="R98" s="34"/>
      <c r="S98" s="34"/>
      <c r="T98" s="34"/>
      <c r="U98" s="34"/>
      <c r="V98" s="34"/>
      <c r="W98" s="34"/>
      <c r="X98" s="34"/>
      <c r="Y98" s="34"/>
      <c r="Z98" s="34"/>
      <c r="AA98" s="34"/>
      <c r="AB98" s="34"/>
    </row>
    <row r="99" spans="1:89" ht="13.5" customHeight="1">
      <c r="A99" s="26" t="s">
        <v>188</v>
      </c>
      <c r="B99" s="26"/>
      <c r="C99" s="27"/>
      <c r="D99" s="28">
        <v>1</v>
      </c>
      <c r="E99" s="28"/>
      <c r="F99" s="26" t="s">
        <v>34</v>
      </c>
      <c r="G99" s="29" t="s">
        <v>19</v>
      </c>
      <c r="H99" s="29" t="s">
        <v>49</v>
      </c>
      <c r="I99" s="29" t="s">
        <v>28</v>
      </c>
      <c r="J99" s="30">
        <v>2.8108810504898529</v>
      </c>
      <c r="K99" s="31">
        <v>163</v>
      </c>
      <c r="L99" s="32">
        <v>6.5500000000000003E-2</v>
      </c>
      <c r="M99" s="33">
        <v>0.33</v>
      </c>
      <c r="N99" s="32">
        <v>9.8399999999999998E-3</v>
      </c>
      <c r="O99" s="29" t="s">
        <v>47</v>
      </c>
      <c r="P99" s="29"/>
      <c r="Q99" s="34"/>
      <c r="R99" s="34"/>
      <c r="S99" s="34"/>
      <c r="T99" s="34"/>
      <c r="U99" s="34"/>
      <c r="V99" s="34"/>
      <c r="W99" s="34"/>
      <c r="X99" s="34"/>
      <c r="Y99" s="34"/>
      <c r="Z99" s="34"/>
      <c r="AA99" s="34"/>
      <c r="AB99" s="34"/>
    </row>
    <row r="100" spans="1:89" ht="15.75" customHeight="1">
      <c r="A100" s="26" t="s">
        <v>189</v>
      </c>
      <c r="B100" s="26" t="s">
        <v>55</v>
      </c>
      <c r="C100" s="27" t="s">
        <v>56</v>
      </c>
      <c r="D100" s="28">
        <v>1</v>
      </c>
      <c r="E100" s="28"/>
      <c r="F100" s="26" t="s">
        <v>57</v>
      </c>
      <c r="G100" s="29" t="s">
        <v>19</v>
      </c>
      <c r="H100" s="29" t="s">
        <v>27</v>
      </c>
      <c r="I100" s="29" t="s">
        <v>21</v>
      </c>
      <c r="J100" s="30">
        <v>30.00495836681656</v>
      </c>
      <c r="K100" s="31">
        <v>137</v>
      </c>
      <c r="L100" s="32">
        <v>4.666666666666667</v>
      </c>
      <c r="M100" s="33">
        <v>4.833333333333333</v>
      </c>
      <c r="N100" s="32">
        <v>9.4E-2</v>
      </c>
      <c r="O100" s="29" t="s">
        <v>29</v>
      </c>
      <c r="P100" s="29" t="s">
        <v>58</v>
      </c>
      <c r="Q100" s="34"/>
      <c r="R100" s="34"/>
      <c r="S100" s="34"/>
      <c r="T100" s="34"/>
      <c r="U100" s="34"/>
      <c r="V100" s="34"/>
      <c r="W100" s="34"/>
      <c r="X100" s="34"/>
      <c r="Y100" s="34"/>
      <c r="Z100" s="34"/>
      <c r="AA100" s="34"/>
      <c r="AB100" s="34"/>
    </row>
    <row r="101" spans="1:89" ht="15.75" customHeight="1">
      <c r="A101" s="26" t="s">
        <v>190</v>
      </c>
      <c r="B101" s="26"/>
      <c r="C101" s="27"/>
      <c r="D101" s="28">
        <v>1</v>
      </c>
      <c r="E101" s="28"/>
      <c r="F101" s="26" t="s">
        <v>18</v>
      </c>
      <c r="G101" s="29" t="s">
        <v>19</v>
      </c>
      <c r="H101" s="29" t="s">
        <v>92</v>
      </c>
      <c r="I101" s="29" t="s">
        <v>21</v>
      </c>
      <c r="J101" s="30">
        <v>3.4007557234941097</v>
      </c>
      <c r="K101" s="31">
        <v>113</v>
      </c>
      <c r="L101" s="32">
        <v>0.71099999999999997</v>
      </c>
      <c r="M101" s="33">
        <v>2.71</v>
      </c>
      <c r="N101" s="32">
        <v>6.5300000000000004E-4</v>
      </c>
      <c r="O101" s="29" t="s">
        <v>47</v>
      </c>
      <c r="P101" s="29"/>
      <c r="Q101" s="34"/>
      <c r="R101" s="34"/>
      <c r="S101" s="34"/>
      <c r="T101" s="34"/>
      <c r="U101" s="34"/>
      <c r="V101" s="34"/>
      <c r="W101" s="34"/>
      <c r="X101" s="34"/>
      <c r="Y101" s="34"/>
      <c r="Z101" s="34"/>
      <c r="AA101" s="34"/>
      <c r="AB101" s="34"/>
    </row>
    <row r="102" spans="1:89" s="130" customFormat="1">
      <c r="A102" s="26" t="s">
        <v>191</v>
      </c>
      <c r="B102" s="26"/>
      <c r="C102" s="27"/>
      <c r="D102" s="28">
        <v>1</v>
      </c>
      <c r="E102" s="28"/>
      <c r="F102" s="26" t="s">
        <v>18</v>
      </c>
      <c r="G102" s="29" t="s">
        <v>19</v>
      </c>
      <c r="H102" s="29" t="s">
        <v>46</v>
      </c>
      <c r="I102" s="29" t="s">
        <v>21</v>
      </c>
      <c r="J102" s="74">
        <v>3.1519824918357924</v>
      </c>
      <c r="K102" s="138">
        <v>157</v>
      </c>
      <c r="L102" s="85">
        <v>1.28</v>
      </c>
      <c r="M102" s="145">
        <v>2.86</v>
      </c>
      <c r="N102" s="85">
        <v>4.08E-4</v>
      </c>
      <c r="O102" s="147" t="s">
        <v>47</v>
      </c>
      <c r="P102" s="147"/>
      <c r="Q102" s="149"/>
      <c r="R102" s="149"/>
      <c r="S102" s="149"/>
      <c r="T102" s="149"/>
      <c r="U102" s="149"/>
      <c r="V102" s="149"/>
      <c r="W102" s="149"/>
      <c r="X102" s="149"/>
      <c r="Y102" s="149"/>
      <c r="Z102" s="149"/>
      <c r="AA102" s="149"/>
      <c r="AB102" s="149"/>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row>
    <row r="103" spans="1:89" ht="15.75" customHeight="1">
      <c r="A103" s="26" t="s">
        <v>192</v>
      </c>
      <c r="B103" s="26"/>
      <c r="C103" s="27"/>
      <c r="D103" s="28">
        <v>1</v>
      </c>
      <c r="E103" s="28"/>
      <c r="F103" s="26" t="s">
        <v>18</v>
      </c>
      <c r="G103" s="29" t="s">
        <v>19</v>
      </c>
      <c r="H103" s="29" t="s">
        <v>49</v>
      </c>
      <c r="I103" s="29" t="s">
        <v>21</v>
      </c>
      <c r="J103" s="30">
        <v>3.3289448937370696</v>
      </c>
      <c r="K103" s="31">
        <v>164</v>
      </c>
      <c r="L103" s="32">
        <v>0.91800000000000004</v>
      </c>
      <c r="M103" s="33">
        <v>3.53</v>
      </c>
      <c r="N103" s="32">
        <v>8.7399999999999999E-4</v>
      </c>
      <c r="O103" s="29" t="s">
        <v>47</v>
      </c>
      <c r="P103" s="29"/>
      <c r="Q103" s="34"/>
      <c r="R103" s="34"/>
      <c r="S103" s="34"/>
      <c r="T103" s="34"/>
      <c r="U103" s="34"/>
      <c r="V103" s="34"/>
      <c r="W103" s="34"/>
      <c r="X103" s="34"/>
      <c r="Y103" s="34"/>
      <c r="Z103" s="34"/>
      <c r="AA103" s="34"/>
      <c r="AB103" s="34"/>
    </row>
    <row r="104" spans="1:89" ht="15.75" customHeight="1">
      <c r="A104" s="26" t="s">
        <v>193</v>
      </c>
      <c r="B104" s="26"/>
      <c r="C104" s="27"/>
      <c r="D104" s="28">
        <v>1</v>
      </c>
      <c r="E104" s="28"/>
      <c r="F104" s="26" t="s">
        <v>45</v>
      </c>
      <c r="G104" s="29" t="s">
        <v>19</v>
      </c>
      <c r="H104" s="29" t="s">
        <v>194</v>
      </c>
      <c r="I104" s="29" t="s">
        <v>21</v>
      </c>
      <c r="J104" s="30">
        <v>4.7865337596388935</v>
      </c>
      <c r="K104" s="31">
        <v>104</v>
      </c>
      <c r="L104" s="32">
        <v>1.7</v>
      </c>
      <c r="M104" s="33">
        <v>1.41</v>
      </c>
      <c r="N104" s="32">
        <v>8.3599999999999999E-5</v>
      </c>
      <c r="O104" s="29" t="s">
        <v>47</v>
      </c>
      <c r="P104" s="29" t="s">
        <v>195</v>
      </c>
      <c r="Q104" s="34"/>
      <c r="R104" s="34"/>
      <c r="S104" s="34"/>
      <c r="T104" s="34"/>
      <c r="U104" s="34"/>
      <c r="V104" s="34"/>
      <c r="W104" s="34"/>
      <c r="X104" s="34"/>
      <c r="Y104" s="34"/>
      <c r="Z104" s="34"/>
      <c r="AA104" s="34"/>
      <c r="AB104" s="34"/>
    </row>
    <row r="105" spans="1:89" ht="15.75" customHeight="1">
      <c r="A105" s="26" t="s">
        <v>196</v>
      </c>
      <c r="B105" s="26"/>
      <c r="C105" s="27"/>
      <c r="D105" s="28">
        <v>1</v>
      </c>
      <c r="E105" s="28"/>
      <c r="F105" s="26" t="s">
        <v>45</v>
      </c>
      <c r="G105" s="29" t="s">
        <v>19</v>
      </c>
      <c r="H105" s="29" t="s">
        <v>197</v>
      </c>
      <c r="I105" s="29" t="s">
        <v>21</v>
      </c>
      <c r="J105" s="30">
        <v>1.9577000017097819</v>
      </c>
      <c r="K105" s="31">
        <v>175</v>
      </c>
      <c r="L105" s="32">
        <v>0.39400000000000002</v>
      </c>
      <c r="M105" s="42">
        <v>0</v>
      </c>
      <c r="N105" s="32">
        <v>3.21E-4</v>
      </c>
      <c r="O105" s="29" t="s">
        <v>47</v>
      </c>
      <c r="P105" s="29" t="s">
        <v>198</v>
      </c>
      <c r="Q105" s="34"/>
      <c r="R105" s="34"/>
      <c r="S105" s="34"/>
      <c r="T105" s="34"/>
      <c r="U105" s="34"/>
      <c r="V105" s="34"/>
      <c r="W105" s="34"/>
      <c r="X105" s="34"/>
      <c r="Y105" s="34"/>
      <c r="Z105" s="34"/>
      <c r="AA105" s="34"/>
      <c r="AB105" s="34"/>
    </row>
    <row r="106" spans="1:89" ht="15.75" customHeight="1">
      <c r="A106" s="26" t="s">
        <v>199</v>
      </c>
      <c r="B106" s="26"/>
      <c r="C106" s="27"/>
      <c r="D106" s="28">
        <v>1</v>
      </c>
      <c r="E106" s="28"/>
      <c r="F106" s="26" t="s">
        <v>45</v>
      </c>
      <c r="G106" s="29" t="s">
        <v>19</v>
      </c>
      <c r="H106" s="29" t="s">
        <v>200</v>
      </c>
      <c r="I106" s="29" t="s">
        <v>21</v>
      </c>
      <c r="J106" s="30">
        <v>1.9508608750662539</v>
      </c>
      <c r="K106" s="31">
        <v>169</v>
      </c>
      <c r="L106" s="32">
        <v>4.57</v>
      </c>
      <c r="M106" s="33">
        <v>1.38</v>
      </c>
      <c r="N106" s="32">
        <v>0.22900000000000001</v>
      </c>
      <c r="O106" s="29" t="s">
        <v>29</v>
      </c>
      <c r="P106" s="29"/>
      <c r="Q106" s="34"/>
      <c r="R106" s="34"/>
      <c r="S106" s="34"/>
      <c r="T106" s="34"/>
      <c r="U106" s="34"/>
      <c r="V106" s="34"/>
      <c r="W106" s="34"/>
      <c r="X106" s="34"/>
      <c r="Y106" s="34"/>
      <c r="Z106" s="34"/>
      <c r="AA106" s="34"/>
      <c r="AB106" s="34"/>
    </row>
    <row r="107" spans="1:89" ht="15.75" customHeight="1">
      <c r="A107" s="26" t="s">
        <v>201</v>
      </c>
      <c r="B107" s="26"/>
      <c r="C107" s="27"/>
      <c r="D107" s="28">
        <v>1</v>
      </c>
      <c r="E107" s="28"/>
      <c r="F107" s="26" t="s">
        <v>18</v>
      </c>
      <c r="G107" s="29" t="s">
        <v>19</v>
      </c>
      <c r="H107" s="29" t="s">
        <v>27</v>
      </c>
      <c r="I107" s="29" t="s">
        <v>21</v>
      </c>
      <c r="J107" s="47">
        <v>568.31083999999998</v>
      </c>
      <c r="K107" s="31">
        <v>248</v>
      </c>
      <c r="L107" s="32">
        <v>37.166666666666664</v>
      </c>
      <c r="M107" s="33">
        <v>0.47083333333333327</v>
      </c>
      <c r="N107" s="32">
        <v>0.70416666666666661</v>
      </c>
      <c r="O107" s="29" t="s">
        <v>29</v>
      </c>
      <c r="P107" s="29" t="s">
        <v>202</v>
      </c>
      <c r="Q107" s="34"/>
      <c r="R107" s="34"/>
      <c r="S107" s="34"/>
      <c r="T107" s="34"/>
      <c r="U107" s="34"/>
      <c r="V107" s="34"/>
      <c r="W107" s="34"/>
      <c r="X107" s="34"/>
      <c r="Y107" s="34"/>
      <c r="Z107" s="34"/>
      <c r="AA107" s="34"/>
      <c r="AB107" s="34"/>
    </row>
    <row r="108" spans="1:89" ht="15.75" customHeight="1">
      <c r="A108" s="26" t="s">
        <v>1086</v>
      </c>
      <c r="B108" s="26"/>
      <c r="C108" s="27"/>
      <c r="D108" s="28">
        <v>1</v>
      </c>
      <c r="E108" s="28"/>
      <c r="F108" s="26" t="s">
        <v>45</v>
      </c>
      <c r="G108" s="29" t="s">
        <v>19</v>
      </c>
      <c r="H108" s="29" t="s">
        <v>49</v>
      </c>
      <c r="I108" s="29" t="s">
        <v>21</v>
      </c>
      <c r="J108" s="131">
        <v>1.1748000000000001</v>
      </c>
      <c r="K108" s="134">
        <v>47</v>
      </c>
      <c r="L108" s="143">
        <v>0.307</v>
      </c>
      <c r="M108" s="144">
        <v>1.39</v>
      </c>
      <c r="N108" s="143">
        <v>3.2600000000000001E-4</v>
      </c>
      <c r="O108" s="146" t="s">
        <v>47</v>
      </c>
      <c r="P108" s="146"/>
      <c r="Q108" s="148" t="str">
        <f>CONCATENATE("Location: ",G108, ", Country/Region: ", H108, ", ",P108)</f>
        <v xml:space="preserve">Location: at farm, Country/Region: SE, </v>
      </c>
      <c r="R108" s="148"/>
      <c r="S108" s="148"/>
      <c r="T108" s="148"/>
      <c r="U108" s="148"/>
      <c r="V108" s="148"/>
      <c r="W108" s="148"/>
      <c r="X108" s="148"/>
      <c r="Y108" s="148"/>
      <c r="Z108" s="148"/>
      <c r="AA108" s="148"/>
      <c r="AB108" s="148"/>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row>
    <row r="109" spans="1:89" ht="15.75" customHeight="1">
      <c r="A109" s="26" t="s">
        <v>1087</v>
      </c>
      <c r="B109" s="26"/>
      <c r="C109" s="27"/>
      <c r="D109" s="28">
        <v>1</v>
      </c>
      <c r="E109" s="28"/>
      <c r="F109" s="26" t="s">
        <v>45</v>
      </c>
      <c r="G109" s="29" t="s">
        <v>19</v>
      </c>
      <c r="H109" s="29" t="s">
        <v>128</v>
      </c>
      <c r="I109" s="29" t="s">
        <v>21</v>
      </c>
      <c r="J109" s="131">
        <v>1.0498059397814898</v>
      </c>
      <c r="K109" s="134">
        <v>108</v>
      </c>
      <c r="L109" s="143">
        <v>0.40100000000000002</v>
      </c>
      <c r="M109" s="144">
        <v>1.49</v>
      </c>
      <c r="N109" s="143">
        <v>3.5399999999999999E-4</v>
      </c>
      <c r="O109" s="146" t="s">
        <v>47</v>
      </c>
      <c r="P109" s="146"/>
      <c r="Q109" s="148" t="str">
        <f>CONCATENATE("Location: ",G109, ", Country/Region: ", H109, ", ",P109)</f>
        <v xml:space="preserve">Location: at farm, Country/Region: DE, </v>
      </c>
      <c r="R109" s="148"/>
      <c r="S109" s="148"/>
      <c r="T109" s="148"/>
      <c r="U109" s="148"/>
      <c r="V109" s="148"/>
      <c r="W109" s="148"/>
      <c r="X109" s="148"/>
      <c r="Y109" s="148"/>
      <c r="Z109" s="148"/>
      <c r="AA109" s="148"/>
      <c r="AB109" s="148"/>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row>
    <row r="110" spans="1:89" ht="15.75" customHeight="1">
      <c r="A110" s="26" t="s">
        <v>1088</v>
      </c>
      <c r="B110" s="26"/>
      <c r="C110" s="27"/>
      <c r="D110" s="28">
        <v>1</v>
      </c>
      <c r="E110" s="28"/>
      <c r="F110" s="26" t="s">
        <v>45</v>
      </c>
      <c r="G110" s="29" t="s">
        <v>19</v>
      </c>
      <c r="H110" s="29" t="s">
        <v>92</v>
      </c>
      <c r="I110" s="29" t="s">
        <v>21</v>
      </c>
      <c r="J110" s="131">
        <v>1.1712004377041054</v>
      </c>
      <c r="K110" s="134">
        <v>114</v>
      </c>
      <c r="L110" s="143">
        <v>0.34200000000000003</v>
      </c>
      <c r="M110" s="144">
        <v>1.39</v>
      </c>
      <c r="N110" s="143">
        <v>3.2400000000000001E-4</v>
      </c>
      <c r="O110" s="146" t="s">
        <v>47</v>
      </c>
      <c r="P110" s="146"/>
      <c r="Q110" s="148" t="str">
        <f>CONCATENATE("Location: ",G110, ", Country/Region: ", H110, ", ",P110)</f>
        <v xml:space="preserve">Location: at farm, Country/Region: DK, </v>
      </c>
      <c r="R110" s="148"/>
      <c r="S110" s="148"/>
      <c r="T110" s="148"/>
      <c r="U110" s="148"/>
      <c r="V110" s="148"/>
      <c r="W110" s="148"/>
      <c r="X110" s="148"/>
      <c r="Y110" s="148"/>
      <c r="Z110" s="148"/>
      <c r="AA110" s="148"/>
      <c r="AB110" s="148"/>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row>
    <row r="111" spans="1:89" ht="15.75" customHeight="1">
      <c r="A111" s="26" t="s">
        <v>203</v>
      </c>
      <c r="B111" s="26" t="s">
        <v>43</v>
      </c>
      <c r="C111" s="27" t="s">
        <v>44</v>
      </c>
      <c r="D111" s="28">
        <v>1</v>
      </c>
      <c r="E111" s="28"/>
      <c r="F111" s="26" t="s">
        <v>45</v>
      </c>
      <c r="G111" s="29" t="s">
        <v>19</v>
      </c>
      <c r="H111" s="29" t="s">
        <v>128</v>
      </c>
      <c r="I111" s="29" t="s">
        <v>21</v>
      </c>
      <c r="J111" s="30">
        <v>1.0916934585757636</v>
      </c>
      <c r="K111" s="37">
        <v>108</v>
      </c>
      <c r="L111" s="32">
        <v>0.41699999999999998</v>
      </c>
      <c r="M111" s="33">
        <v>1.49</v>
      </c>
      <c r="N111" s="32">
        <v>3.19E-4</v>
      </c>
      <c r="O111" s="29" t="s">
        <v>47</v>
      </c>
      <c r="P111" s="29"/>
      <c r="Q111" s="34"/>
      <c r="R111" s="34"/>
      <c r="S111" s="34"/>
      <c r="T111" s="34"/>
      <c r="U111" s="34"/>
      <c r="V111" s="34"/>
      <c r="W111" s="34"/>
      <c r="X111" s="34"/>
      <c r="Y111" s="34"/>
      <c r="Z111" s="34"/>
      <c r="AA111" s="34"/>
      <c r="AB111" s="34"/>
    </row>
    <row r="112" spans="1:89" ht="15.75" customHeight="1">
      <c r="A112" s="26" t="s">
        <v>204</v>
      </c>
      <c r="B112" s="26" t="s">
        <v>43</v>
      </c>
      <c r="C112" s="27" t="s">
        <v>44</v>
      </c>
      <c r="D112" s="28">
        <v>1</v>
      </c>
      <c r="E112" s="28"/>
      <c r="F112" s="26" t="s">
        <v>45</v>
      </c>
      <c r="G112" s="29" t="s">
        <v>19</v>
      </c>
      <c r="H112" s="29" t="s">
        <v>92</v>
      </c>
      <c r="I112" s="29" t="s">
        <v>21</v>
      </c>
      <c r="J112" s="30">
        <v>1.2294180033209758</v>
      </c>
      <c r="K112" s="37">
        <v>114</v>
      </c>
      <c r="L112" s="32">
        <v>0.35899999999999999</v>
      </c>
      <c r="M112" s="33">
        <v>1.39</v>
      </c>
      <c r="N112" s="32">
        <v>2.8499999999999999E-4</v>
      </c>
      <c r="O112" s="29" t="s">
        <v>47</v>
      </c>
      <c r="P112" s="29"/>
      <c r="Q112" s="34"/>
      <c r="R112" s="34"/>
      <c r="S112" s="34"/>
      <c r="T112" s="34"/>
      <c r="U112" s="34"/>
      <c r="V112" s="34"/>
      <c r="W112" s="34"/>
      <c r="X112" s="34"/>
      <c r="Y112" s="34"/>
      <c r="Z112" s="34"/>
      <c r="AA112" s="34"/>
      <c r="AB112" s="34"/>
    </row>
    <row r="113" spans="1:89" ht="15.75" customHeight="1">
      <c r="A113" s="26" t="s">
        <v>205</v>
      </c>
      <c r="B113" s="26" t="s">
        <v>43</v>
      </c>
      <c r="C113" s="27" t="s">
        <v>44</v>
      </c>
      <c r="D113" s="28">
        <v>1</v>
      </c>
      <c r="E113" s="28"/>
      <c r="F113" s="26" t="s">
        <v>45</v>
      </c>
      <c r="G113" s="29" t="s">
        <v>19</v>
      </c>
      <c r="H113" s="29" t="s">
        <v>49</v>
      </c>
      <c r="I113" s="29" t="s">
        <v>21</v>
      </c>
      <c r="J113" s="30">
        <v>1.1901068403908797</v>
      </c>
      <c r="K113" s="37">
        <v>47</v>
      </c>
      <c r="L113" s="32">
        <v>0.311</v>
      </c>
      <c r="M113" s="33">
        <v>1.39</v>
      </c>
      <c r="N113" s="32">
        <v>2.7700000000000001E-4</v>
      </c>
      <c r="O113" s="29" t="s">
        <v>47</v>
      </c>
      <c r="P113" s="29"/>
      <c r="Q113" s="34"/>
      <c r="R113" s="34"/>
      <c r="S113" s="34"/>
      <c r="T113" s="34"/>
      <c r="U113" s="34"/>
      <c r="V113" s="34"/>
      <c r="W113" s="34"/>
      <c r="X113" s="34"/>
      <c r="Y113" s="34"/>
      <c r="Z113" s="34"/>
      <c r="AA113" s="34"/>
      <c r="AB113" s="34"/>
    </row>
    <row r="114" spans="1:89" ht="15.75" customHeight="1">
      <c r="A114" s="26" t="s">
        <v>206</v>
      </c>
      <c r="B114" s="26"/>
      <c r="C114" s="27"/>
      <c r="D114" s="28">
        <v>1</v>
      </c>
      <c r="E114" s="28"/>
      <c r="F114" s="26" t="s">
        <v>45</v>
      </c>
      <c r="G114" s="29" t="s">
        <v>19</v>
      </c>
      <c r="H114" s="29" t="s">
        <v>128</v>
      </c>
      <c r="I114" s="29" t="s">
        <v>21</v>
      </c>
      <c r="J114" s="30">
        <v>0.52621195485306593</v>
      </c>
      <c r="K114" s="37">
        <v>108</v>
      </c>
      <c r="L114" s="32">
        <v>0.20100000000000001</v>
      </c>
      <c r="M114" s="33">
        <v>0.74399999999999999</v>
      </c>
      <c r="N114" s="32">
        <v>1.7699999999999999E-4</v>
      </c>
      <c r="O114" s="29" t="s">
        <v>47</v>
      </c>
      <c r="P114" s="29"/>
      <c r="Q114" s="34"/>
      <c r="R114" s="34"/>
      <c r="S114" s="34"/>
      <c r="T114" s="34"/>
      <c r="U114" s="34"/>
      <c r="V114" s="34"/>
      <c r="W114" s="34"/>
      <c r="X114" s="34"/>
      <c r="Y114" s="34"/>
      <c r="Z114" s="34"/>
      <c r="AA114" s="34"/>
      <c r="AB114" s="34"/>
    </row>
    <row r="115" spans="1:89" ht="15.75" customHeight="1">
      <c r="A115" s="26" t="s">
        <v>207</v>
      </c>
      <c r="B115" s="26"/>
      <c r="C115" s="27"/>
      <c r="D115" s="28">
        <v>1</v>
      </c>
      <c r="E115" s="28"/>
      <c r="F115" s="26" t="s">
        <v>45</v>
      </c>
      <c r="G115" s="29" t="s">
        <v>19</v>
      </c>
      <c r="H115" s="29" t="s">
        <v>92</v>
      </c>
      <c r="I115" s="29" t="s">
        <v>21</v>
      </c>
      <c r="J115" s="30">
        <v>0.58560021885205271</v>
      </c>
      <c r="K115" s="37">
        <v>114</v>
      </c>
      <c r="L115" s="32">
        <v>0.17100000000000001</v>
      </c>
      <c r="M115" s="33">
        <v>0.69599999999999995</v>
      </c>
      <c r="N115" s="32">
        <v>1.6699999999999999E-4</v>
      </c>
      <c r="O115" s="29" t="s">
        <v>47</v>
      </c>
      <c r="P115" s="29"/>
      <c r="Q115" s="34"/>
      <c r="R115" s="34"/>
      <c r="S115" s="34"/>
      <c r="T115" s="34"/>
      <c r="U115" s="34"/>
      <c r="V115" s="34"/>
      <c r="W115" s="34"/>
      <c r="X115" s="34"/>
      <c r="Y115" s="34"/>
      <c r="Z115" s="34"/>
      <c r="AA115" s="34"/>
      <c r="AB115" s="34"/>
    </row>
    <row r="116" spans="1:89" ht="15.75" customHeight="1">
      <c r="A116" s="26" t="s">
        <v>208</v>
      </c>
      <c r="B116" s="26"/>
      <c r="C116" s="27"/>
      <c r="D116" s="28">
        <v>1</v>
      </c>
      <c r="E116" s="28"/>
      <c r="F116" s="26" t="s">
        <v>45</v>
      </c>
      <c r="G116" s="29" t="s">
        <v>19</v>
      </c>
      <c r="H116" s="29" t="s">
        <v>49</v>
      </c>
      <c r="I116" s="29" t="s">
        <v>21</v>
      </c>
      <c r="J116" s="30">
        <v>0.58931335504885995</v>
      </c>
      <c r="K116" s="37">
        <v>47</v>
      </c>
      <c r="L116" s="32">
        <v>0.154</v>
      </c>
      <c r="M116" s="33">
        <v>0.69499999999999995</v>
      </c>
      <c r="N116" s="32">
        <v>1.63E-4</v>
      </c>
      <c r="O116" s="29" t="s">
        <v>47</v>
      </c>
      <c r="P116" s="29"/>
      <c r="Q116" s="34"/>
      <c r="R116" s="34"/>
      <c r="S116" s="34"/>
      <c r="T116" s="34"/>
      <c r="U116" s="34"/>
      <c r="V116" s="34"/>
      <c r="W116" s="34"/>
      <c r="X116" s="34"/>
      <c r="Y116" s="34"/>
      <c r="Z116" s="34"/>
      <c r="AA116" s="34"/>
      <c r="AB116" s="34"/>
    </row>
    <row r="117" spans="1:89" ht="15.75" customHeight="1">
      <c r="A117" s="26" t="s">
        <v>209</v>
      </c>
      <c r="B117" s="26" t="s">
        <v>55</v>
      </c>
      <c r="C117" s="27" t="s">
        <v>56</v>
      </c>
      <c r="D117" s="28">
        <v>1</v>
      </c>
      <c r="E117" s="28"/>
      <c r="F117" s="26" t="s">
        <v>57</v>
      </c>
      <c r="G117" s="29" t="s">
        <v>19</v>
      </c>
      <c r="H117" s="29" t="s">
        <v>20</v>
      </c>
      <c r="I117" s="29" t="s">
        <v>21</v>
      </c>
      <c r="J117" s="30">
        <v>28.971395352813445</v>
      </c>
      <c r="K117" s="38">
        <v>200</v>
      </c>
      <c r="L117" s="32">
        <f>5.41/(0.5*0.725)</f>
        <v>14.924137931034483</v>
      </c>
      <c r="M117" s="33">
        <f>12/(0.5*0.725)</f>
        <v>33.103448275862071</v>
      </c>
      <c r="N117" s="32">
        <f>1.69/(0.5*0.725)</f>
        <v>4.6620689655172418</v>
      </c>
      <c r="O117" s="29" t="s">
        <v>22</v>
      </c>
      <c r="P117" s="29" t="s">
        <v>58</v>
      </c>
      <c r="Q117" s="34"/>
      <c r="R117" s="34"/>
      <c r="S117" s="34"/>
      <c r="T117" s="34"/>
      <c r="U117" s="34"/>
      <c r="V117" s="34"/>
      <c r="W117" s="34"/>
      <c r="X117" s="34"/>
      <c r="Y117" s="34"/>
      <c r="Z117" s="34"/>
      <c r="AA117" s="34"/>
      <c r="AB117" s="34"/>
    </row>
    <row r="118" spans="1:89" ht="15.75" customHeight="1">
      <c r="A118" s="26" t="s">
        <v>210</v>
      </c>
      <c r="B118" s="26" t="s">
        <v>55</v>
      </c>
      <c r="C118" s="27" t="s">
        <v>56</v>
      </c>
      <c r="D118" s="28">
        <v>1</v>
      </c>
      <c r="E118" s="28"/>
      <c r="F118" s="26" t="s">
        <v>57</v>
      </c>
      <c r="G118" s="29" t="s">
        <v>19</v>
      </c>
      <c r="H118" s="29" t="s">
        <v>46</v>
      </c>
      <c r="I118" s="29" t="s">
        <v>21</v>
      </c>
      <c r="J118" s="30">
        <v>15.564997349838427</v>
      </c>
      <c r="K118" s="35">
        <v>155</v>
      </c>
      <c r="L118" s="32">
        <v>4.416174466151749</v>
      </c>
      <c r="M118" s="33">
        <v>3.452975920036347</v>
      </c>
      <c r="N118" s="32">
        <v>2.5442980463425715E-2</v>
      </c>
      <c r="O118" s="29" t="s">
        <v>47</v>
      </c>
      <c r="P118" s="29" t="s">
        <v>58</v>
      </c>
      <c r="Q118" s="34"/>
      <c r="R118" s="34"/>
      <c r="S118" s="34"/>
      <c r="T118" s="34"/>
      <c r="U118" s="34"/>
      <c r="V118" s="34"/>
      <c r="W118" s="34"/>
      <c r="X118" s="34"/>
      <c r="Y118" s="34"/>
      <c r="Z118" s="34"/>
      <c r="AA118" s="34"/>
      <c r="AB118" s="34"/>
    </row>
    <row r="119" spans="1:89" ht="15.75" customHeight="1">
      <c r="A119" s="26" t="s">
        <v>211</v>
      </c>
      <c r="B119" s="26" t="s">
        <v>55</v>
      </c>
      <c r="C119" s="27" t="s">
        <v>62</v>
      </c>
      <c r="D119" s="28">
        <v>1</v>
      </c>
      <c r="E119" s="28"/>
      <c r="F119" s="26" t="s">
        <v>57</v>
      </c>
      <c r="G119" s="29" t="s">
        <v>19</v>
      </c>
      <c r="H119" s="29" t="s">
        <v>46</v>
      </c>
      <c r="I119" s="29" t="s">
        <v>21</v>
      </c>
      <c r="J119" s="30">
        <v>15.564997349838427</v>
      </c>
      <c r="K119" s="35">
        <v>155</v>
      </c>
      <c r="L119" s="32">
        <v>5.070422535211268</v>
      </c>
      <c r="M119" s="33">
        <v>3.9645279081898797</v>
      </c>
      <c r="N119" s="32">
        <v>2.9212310902451747E-2</v>
      </c>
      <c r="O119" s="29" t="s">
        <v>47</v>
      </c>
      <c r="P119" s="29" t="s">
        <v>58</v>
      </c>
      <c r="Q119" s="34"/>
      <c r="R119" s="34"/>
      <c r="S119" s="34"/>
      <c r="T119" s="34"/>
      <c r="U119" s="34"/>
      <c r="V119" s="34"/>
      <c r="W119" s="34"/>
      <c r="X119" s="34"/>
      <c r="Y119" s="34"/>
      <c r="Z119" s="34"/>
      <c r="AA119" s="34"/>
      <c r="AB119" s="34"/>
    </row>
    <row r="120" spans="1:89" ht="15.75" customHeight="1">
      <c r="A120" s="26" t="s">
        <v>212</v>
      </c>
      <c r="B120" s="26"/>
      <c r="C120" s="27"/>
      <c r="D120" s="28">
        <v>1</v>
      </c>
      <c r="E120" s="28"/>
      <c r="F120" s="26" t="s">
        <v>53</v>
      </c>
      <c r="G120" s="29" t="s">
        <v>19</v>
      </c>
      <c r="H120" s="29" t="s">
        <v>83</v>
      </c>
      <c r="I120" s="29" t="s">
        <v>21</v>
      </c>
      <c r="J120" s="30">
        <v>2.9399695658864364</v>
      </c>
      <c r="K120" s="31">
        <v>100</v>
      </c>
      <c r="L120" s="32">
        <v>5.2</v>
      </c>
      <c r="M120" s="33">
        <v>3.52</v>
      </c>
      <c r="N120" s="32">
        <v>2.0899999999999998E-3</v>
      </c>
      <c r="O120" s="29" t="s">
        <v>47</v>
      </c>
      <c r="P120" s="29"/>
      <c r="Q120" s="34"/>
      <c r="R120" s="34"/>
      <c r="S120" s="34"/>
      <c r="T120" s="34"/>
      <c r="U120" s="34"/>
      <c r="V120" s="34"/>
      <c r="W120" s="34"/>
      <c r="X120" s="34"/>
      <c r="Y120" s="34"/>
      <c r="Z120" s="34"/>
      <c r="AA120" s="34"/>
      <c r="AB120" s="34"/>
    </row>
    <row r="121" spans="1:89" ht="15.75" customHeight="1">
      <c r="A121" s="26" t="s">
        <v>213</v>
      </c>
      <c r="B121" s="26"/>
      <c r="C121" s="27"/>
      <c r="D121" s="28">
        <v>1</v>
      </c>
      <c r="E121" s="28"/>
      <c r="F121" s="26" t="s">
        <v>53</v>
      </c>
      <c r="G121" s="29" t="s">
        <v>19</v>
      </c>
      <c r="H121" s="29" t="s">
        <v>27</v>
      </c>
      <c r="I121" s="29" t="s">
        <v>21</v>
      </c>
      <c r="J121" s="30">
        <v>3.2502949373365015</v>
      </c>
      <c r="K121" s="31">
        <v>188</v>
      </c>
      <c r="L121" s="32">
        <v>0.57699999999999996</v>
      </c>
      <c r="M121" s="33">
        <v>3.65</v>
      </c>
      <c r="N121" s="32">
        <v>0.45800000000000002</v>
      </c>
      <c r="O121" s="29" t="s">
        <v>47</v>
      </c>
      <c r="P121" s="29"/>
      <c r="Q121" s="34"/>
      <c r="R121" s="34"/>
      <c r="S121" s="34"/>
      <c r="T121" s="34"/>
      <c r="U121" s="34"/>
      <c r="V121" s="34"/>
      <c r="W121" s="34"/>
      <c r="X121" s="34"/>
      <c r="Y121" s="34"/>
      <c r="Z121" s="34"/>
      <c r="AA121" s="34"/>
      <c r="AB121" s="34"/>
    </row>
    <row r="122" spans="1:89" ht="15.75" customHeight="1">
      <c r="A122" s="26" t="s">
        <v>214</v>
      </c>
      <c r="B122" s="26"/>
      <c r="C122" s="27"/>
      <c r="D122" s="28">
        <v>1</v>
      </c>
      <c r="E122" s="28"/>
      <c r="F122" s="26" t="s">
        <v>34</v>
      </c>
      <c r="G122" s="29" t="s">
        <v>19</v>
      </c>
      <c r="H122" s="29" t="s">
        <v>46</v>
      </c>
      <c r="I122" s="29" t="s">
        <v>21</v>
      </c>
      <c r="J122" s="30">
        <v>16.452928870292887</v>
      </c>
      <c r="K122" s="48">
        <v>7103000</v>
      </c>
      <c r="L122" s="32">
        <v>0.29299999999999998</v>
      </c>
      <c r="M122" s="33">
        <v>0.60199999999999998</v>
      </c>
      <c r="N122" s="32">
        <v>6.0499999999999998E-3</v>
      </c>
      <c r="O122" s="29" t="s">
        <v>47</v>
      </c>
      <c r="P122" s="29"/>
      <c r="Q122" s="34"/>
      <c r="R122" s="34"/>
      <c r="S122" s="34"/>
      <c r="T122" s="34"/>
      <c r="U122" s="34"/>
      <c r="V122" s="34"/>
      <c r="W122" s="34"/>
      <c r="X122" s="34"/>
      <c r="Y122" s="34"/>
      <c r="Z122" s="34"/>
      <c r="AA122" s="34"/>
      <c r="AB122" s="34"/>
    </row>
    <row r="123" spans="1:89" ht="15.75" customHeight="1">
      <c r="A123" s="26" t="s">
        <v>215</v>
      </c>
      <c r="B123" s="26"/>
      <c r="C123" s="27"/>
      <c r="D123" s="28">
        <v>1</v>
      </c>
      <c r="E123" s="28"/>
      <c r="F123" s="26" t="s">
        <v>24</v>
      </c>
      <c r="G123" s="29" t="s">
        <v>19</v>
      </c>
      <c r="H123" s="29" t="s">
        <v>152</v>
      </c>
      <c r="I123" s="29" t="s">
        <v>21</v>
      </c>
      <c r="J123" s="30">
        <v>55.246465026416125</v>
      </c>
      <c r="K123" s="31">
        <v>103</v>
      </c>
      <c r="L123" s="32">
        <v>2.89</v>
      </c>
      <c r="M123" s="33">
        <v>0.16600000000000001</v>
      </c>
      <c r="N123" s="32">
        <v>3.27E-2</v>
      </c>
      <c r="O123" s="29" t="s">
        <v>22</v>
      </c>
      <c r="P123" s="29"/>
      <c r="Q123" s="34"/>
      <c r="R123" s="34"/>
      <c r="S123" s="34"/>
      <c r="T123" s="34"/>
      <c r="U123" s="34"/>
      <c r="V123" s="34"/>
      <c r="W123" s="34"/>
      <c r="X123" s="34"/>
      <c r="Y123" s="34"/>
      <c r="Z123" s="34"/>
      <c r="AA123" s="34"/>
      <c r="AB123" s="34"/>
    </row>
    <row r="124" spans="1:89" s="130" customFormat="1">
      <c r="A124" s="26" t="s">
        <v>216</v>
      </c>
      <c r="B124" s="26"/>
      <c r="C124" s="27"/>
      <c r="D124" s="28">
        <v>1</v>
      </c>
      <c r="E124" s="28"/>
      <c r="F124" s="26" t="s">
        <v>24</v>
      </c>
      <c r="G124" s="29" t="s">
        <v>19</v>
      </c>
      <c r="H124" s="29" t="s">
        <v>32</v>
      </c>
      <c r="I124" s="29" t="s">
        <v>21</v>
      </c>
      <c r="J124" s="74">
        <v>9.8081624976490502</v>
      </c>
      <c r="K124" s="138">
        <v>122</v>
      </c>
      <c r="L124" s="85">
        <v>0.375</v>
      </c>
      <c r="M124" s="145">
        <v>0.24399999999999999</v>
      </c>
      <c r="N124" s="85">
        <v>0.112</v>
      </c>
      <c r="O124" s="147" t="s">
        <v>22</v>
      </c>
      <c r="P124" s="147"/>
      <c r="Q124" s="149"/>
      <c r="R124" s="149"/>
      <c r="S124" s="149"/>
      <c r="T124" s="149"/>
      <c r="U124" s="149"/>
      <c r="V124" s="149"/>
      <c r="W124" s="149"/>
      <c r="X124" s="149"/>
      <c r="Y124" s="149"/>
      <c r="Z124" s="149"/>
      <c r="AA124" s="149"/>
      <c r="AB124" s="149"/>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row>
    <row r="125" spans="1:89" ht="15.75" customHeight="1">
      <c r="A125" s="26" t="s">
        <v>217</v>
      </c>
      <c r="B125" s="26"/>
      <c r="C125" s="27"/>
      <c r="D125" s="28">
        <v>1</v>
      </c>
      <c r="E125" s="28"/>
      <c r="F125" s="26" t="s">
        <v>24</v>
      </c>
      <c r="G125" s="29" t="s">
        <v>19</v>
      </c>
      <c r="H125" s="29" t="s">
        <v>20</v>
      </c>
      <c r="I125" s="29" t="s">
        <v>28</v>
      </c>
      <c r="J125" s="30">
        <v>20.919178620890115</v>
      </c>
      <c r="K125" s="31">
        <v>173</v>
      </c>
      <c r="L125" s="32">
        <v>0.42399999999999999</v>
      </c>
      <c r="M125" s="33">
        <v>0.215</v>
      </c>
      <c r="N125" s="32">
        <v>0.16700000000000001</v>
      </c>
      <c r="O125" s="29" t="s">
        <v>22</v>
      </c>
      <c r="P125" s="29"/>
      <c r="Q125" s="34"/>
      <c r="R125" s="34"/>
      <c r="S125" s="34"/>
      <c r="T125" s="34"/>
      <c r="U125" s="34"/>
      <c r="V125" s="34"/>
      <c r="W125" s="34"/>
      <c r="X125" s="34"/>
      <c r="Y125" s="34"/>
      <c r="Z125" s="34"/>
      <c r="AA125" s="34"/>
      <c r="AB125" s="34"/>
    </row>
    <row r="126" spans="1:89" ht="15.75" customHeight="1">
      <c r="A126" s="26" t="s">
        <v>218</v>
      </c>
      <c r="B126" s="26"/>
      <c r="C126" s="27"/>
      <c r="D126" s="28">
        <v>1</v>
      </c>
      <c r="E126" s="28"/>
      <c r="F126" s="26" t="s">
        <v>24</v>
      </c>
      <c r="G126" s="29" t="s">
        <v>19</v>
      </c>
      <c r="H126" s="29" t="s">
        <v>152</v>
      </c>
      <c r="I126" s="29" t="s">
        <v>21</v>
      </c>
      <c r="J126" s="30">
        <v>55.246465026416125</v>
      </c>
      <c r="K126" s="35">
        <v>103</v>
      </c>
      <c r="L126" s="32">
        <v>0.79200000000000004</v>
      </c>
      <c r="M126" s="33">
        <v>0.23400000000000001</v>
      </c>
      <c r="N126" s="32">
        <v>3.39E-2</v>
      </c>
      <c r="O126" s="29" t="s">
        <v>22</v>
      </c>
      <c r="P126" s="29"/>
      <c r="Q126" s="34"/>
      <c r="R126" s="34"/>
      <c r="S126" s="34"/>
      <c r="T126" s="34"/>
      <c r="U126" s="34"/>
      <c r="V126" s="34"/>
      <c r="W126" s="34"/>
      <c r="X126" s="34"/>
      <c r="Y126" s="34"/>
      <c r="Z126" s="34"/>
      <c r="AA126" s="34"/>
      <c r="AB126" s="34"/>
    </row>
    <row r="127" spans="1:89" ht="15.75" customHeight="1">
      <c r="A127" s="26" t="s">
        <v>219</v>
      </c>
      <c r="B127" s="26"/>
      <c r="C127" s="27"/>
      <c r="D127" s="28">
        <v>1</v>
      </c>
      <c r="E127" s="28"/>
      <c r="F127" s="26" t="s">
        <v>18</v>
      </c>
      <c r="G127" s="29" t="s">
        <v>19</v>
      </c>
      <c r="H127" s="29" t="s">
        <v>92</v>
      </c>
      <c r="I127" s="29" t="s">
        <v>21</v>
      </c>
      <c r="J127" s="30">
        <v>0.31118026228050683</v>
      </c>
      <c r="K127" s="31">
        <v>115</v>
      </c>
      <c r="L127" s="32">
        <v>5.1299999999999998E-2</v>
      </c>
      <c r="M127" s="33">
        <v>0.153</v>
      </c>
      <c r="N127" s="32">
        <v>4.3999999999999999E-5</v>
      </c>
      <c r="O127" s="29" t="s">
        <v>47</v>
      </c>
      <c r="P127" s="29"/>
      <c r="Q127" s="34"/>
      <c r="R127" s="34"/>
      <c r="S127" s="34"/>
      <c r="T127" s="34"/>
      <c r="U127" s="34"/>
      <c r="V127" s="34"/>
      <c r="W127" s="34"/>
      <c r="X127" s="34"/>
      <c r="Y127" s="34"/>
      <c r="Z127" s="34"/>
      <c r="AA127" s="34"/>
      <c r="AB127" s="34"/>
    </row>
    <row r="128" spans="1:89" ht="15.75" customHeight="1">
      <c r="A128" s="26" t="s">
        <v>220</v>
      </c>
      <c r="B128" s="26"/>
      <c r="C128" s="27"/>
      <c r="D128" s="28">
        <v>1</v>
      </c>
      <c r="E128" s="28"/>
      <c r="F128" s="26" t="s">
        <v>18</v>
      </c>
      <c r="G128" s="29" t="s">
        <v>19</v>
      </c>
      <c r="H128" s="29" t="s">
        <v>46</v>
      </c>
      <c r="I128" s="29" t="s">
        <v>21</v>
      </c>
      <c r="J128" s="30">
        <v>0.32742318805888482</v>
      </c>
      <c r="K128" s="31">
        <v>158</v>
      </c>
      <c r="L128" s="32">
        <v>5.8299999999999998E-2</v>
      </c>
      <c r="M128" s="33">
        <v>0.124</v>
      </c>
      <c r="N128" s="32">
        <v>2.63E-4</v>
      </c>
      <c r="O128" s="29" t="s">
        <v>47</v>
      </c>
      <c r="P128" s="29"/>
      <c r="Q128" s="34"/>
      <c r="R128" s="34"/>
      <c r="S128" s="34"/>
      <c r="T128" s="34"/>
      <c r="U128" s="34"/>
      <c r="V128" s="34"/>
      <c r="W128" s="34"/>
      <c r="X128" s="34"/>
      <c r="Y128" s="34"/>
      <c r="Z128" s="34"/>
      <c r="AA128" s="34"/>
      <c r="AB128" s="34"/>
    </row>
    <row r="129" spans="1:89" s="130" customFormat="1">
      <c r="A129" s="26" t="s">
        <v>221</v>
      </c>
      <c r="B129" s="26"/>
      <c r="C129" s="27"/>
      <c r="D129" s="28">
        <v>1</v>
      </c>
      <c r="E129" s="28"/>
      <c r="F129" s="26" t="s">
        <v>18</v>
      </c>
      <c r="G129" s="29" t="s">
        <v>19</v>
      </c>
      <c r="H129" s="29" t="s">
        <v>49</v>
      </c>
      <c r="I129" s="29" t="s">
        <v>21</v>
      </c>
      <c r="J129" s="74">
        <v>0.25390257664096294</v>
      </c>
      <c r="K129" s="138">
        <v>166</v>
      </c>
      <c r="L129" s="85">
        <v>5.1499999999999997E-2</v>
      </c>
      <c r="M129" s="145">
        <v>0.17</v>
      </c>
      <c r="N129" s="85">
        <v>3.32E-3</v>
      </c>
      <c r="O129" s="147" t="s">
        <v>47</v>
      </c>
      <c r="P129" s="147"/>
      <c r="Q129" s="149"/>
      <c r="R129" s="149"/>
      <c r="S129" s="149"/>
      <c r="T129" s="149"/>
      <c r="U129" s="149"/>
      <c r="V129" s="149"/>
      <c r="W129" s="149"/>
      <c r="X129" s="149"/>
      <c r="Y129" s="149"/>
      <c r="Z129" s="149"/>
      <c r="AA129" s="149"/>
      <c r="AB129" s="14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row>
    <row r="130" spans="1:89" s="130" customFormat="1">
      <c r="A130" s="26" t="s">
        <v>222</v>
      </c>
      <c r="B130" s="26"/>
      <c r="C130" s="27"/>
      <c r="D130" s="28">
        <v>1</v>
      </c>
      <c r="E130" s="28"/>
      <c r="F130" s="26" t="s">
        <v>18</v>
      </c>
      <c r="G130" s="29" t="s">
        <v>19</v>
      </c>
      <c r="H130" s="29" t="s">
        <v>83</v>
      </c>
      <c r="I130" s="29" t="s">
        <v>21</v>
      </c>
      <c r="J130" s="74">
        <v>0.17525262024039531</v>
      </c>
      <c r="K130" s="138">
        <v>101</v>
      </c>
      <c r="L130" s="85">
        <v>0.20699999999999999</v>
      </c>
      <c r="M130" s="145">
        <v>0.13600000000000001</v>
      </c>
      <c r="N130" s="85">
        <v>5.5500000000000002E-3</v>
      </c>
      <c r="O130" s="147" t="s">
        <v>47</v>
      </c>
      <c r="P130" s="147"/>
      <c r="Q130" s="149"/>
      <c r="R130" s="149"/>
      <c r="S130" s="149"/>
      <c r="T130" s="149"/>
      <c r="U130" s="149"/>
      <c r="V130" s="149"/>
      <c r="W130" s="149"/>
      <c r="X130" s="149"/>
      <c r="Y130" s="149"/>
      <c r="Z130" s="149"/>
      <c r="AA130" s="149"/>
      <c r="AB130" s="149"/>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row>
    <row r="131" spans="1:89" ht="15.75" customHeight="1">
      <c r="A131" s="26" t="s">
        <v>223</v>
      </c>
      <c r="B131" s="26"/>
      <c r="C131" s="27"/>
      <c r="D131" s="28">
        <v>1</v>
      </c>
      <c r="E131" s="28"/>
      <c r="F131" s="26" t="s">
        <v>18</v>
      </c>
      <c r="G131" s="29" t="s">
        <v>19</v>
      </c>
      <c r="H131" s="29" t="s">
        <v>32</v>
      </c>
      <c r="I131" s="29" t="s">
        <v>21</v>
      </c>
      <c r="J131" s="30">
        <v>3.29303947885855</v>
      </c>
      <c r="K131" s="31">
        <v>123</v>
      </c>
      <c r="L131" s="32">
        <v>1.18</v>
      </c>
      <c r="M131" s="33">
        <v>10.8</v>
      </c>
      <c r="N131" s="32">
        <v>0.90900000000000003</v>
      </c>
      <c r="O131" s="29" t="s">
        <v>47</v>
      </c>
      <c r="P131" s="29"/>
      <c r="Q131" s="34"/>
      <c r="R131" s="34"/>
      <c r="S131" s="34"/>
      <c r="T131" s="34"/>
      <c r="U131" s="34"/>
      <c r="V131" s="34"/>
      <c r="W131" s="34"/>
      <c r="X131" s="34"/>
      <c r="Y131" s="34"/>
      <c r="Z131" s="34"/>
      <c r="AA131" s="34"/>
      <c r="AB131" s="34"/>
    </row>
    <row r="132" spans="1:89" ht="15.75" customHeight="1">
      <c r="A132" s="26" t="s">
        <v>224</v>
      </c>
      <c r="B132" s="26"/>
      <c r="C132" s="27"/>
      <c r="D132" s="28">
        <v>1</v>
      </c>
      <c r="E132" s="28"/>
      <c r="F132" s="26" t="s">
        <v>18</v>
      </c>
      <c r="G132" s="29" t="s">
        <v>19</v>
      </c>
      <c r="H132" s="29" t="s">
        <v>27</v>
      </c>
      <c r="I132" s="29" t="s">
        <v>21</v>
      </c>
      <c r="J132" s="30">
        <v>3.29303947885855</v>
      </c>
      <c r="K132" s="38">
        <v>123</v>
      </c>
      <c r="L132" s="32">
        <v>1.67</v>
      </c>
      <c r="M132" s="33">
        <v>13.8</v>
      </c>
      <c r="N132" s="32">
        <v>4.1700000000000001E-2</v>
      </c>
      <c r="O132" s="29" t="s">
        <v>29</v>
      </c>
      <c r="P132" s="29"/>
      <c r="Q132" s="34"/>
      <c r="R132" s="34"/>
      <c r="S132" s="34"/>
      <c r="T132" s="34"/>
      <c r="U132" s="34"/>
      <c r="V132" s="34"/>
      <c r="W132" s="34"/>
      <c r="X132" s="34"/>
      <c r="Y132" s="34"/>
      <c r="Z132" s="34"/>
      <c r="AA132" s="34"/>
      <c r="AB132" s="34"/>
    </row>
    <row r="133" spans="1:89" ht="15.75" customHeight="1">
      <c r="A133" s="26" t="s">
        <v>225</v>
      </c>
      <c r="B133" s="26"/>
      <c r="C133" s="27"/>
      <c r="D133" s="28">
        <v>1</v>
      </c>
      <c r="E133" s="28"/>
      <c r="F133" s="26" t="s">
        <v>45</v>
      </c>
      <c r="G133" s="29" t="s">
        <v>19</v>
      </c>
      <c r="H133" s="29" t="s">
        <v>20</v>
      </c>
      <c r="I133" s="29" t="s">
        <v>28</v>
      </c>
      <c r="J133" s="30">
        <v>21.431924882629108</v>
      </c>
      <c r="K133" s="38">
        <v>7104000</v>
      </c>
      <c r="L133" s="32">
        <v>0.25700000000000001</v>
      </c>
      <c r="M133" s="33">
        <v>0.25600000000000001</v>
      </c>
      <c r="N133" s="32">
        <v>4.1000000000000002E-2</v>
      </c>
      <c r="O133" s="29" t="s">
        <v>22</v>
      </c>
      <c r="P133" s="29"/>
      <c r="Q133" s="34"/>
      <c r="R133" s="34"/>
      <c r="S133" s="34"/>
      <c r="T133" s="34"/>
      <c r="U133" s="34"/>
      <c r="V133" s="34"/>
      <c r="W133" s="34"/>
      <c r="X133" s="34"/>
      <c r="Y133" s="34"/>
      <c r="Z133" s="34"/>
      <c r="AA133" s="34"/>
      <c r="AB133" s="34"/>
    </row>
    <row r="134" spans="1:89" ht="15.75" customHeight="1">
      <c r="A134" s="26" t="s">
        <v>226</v>
      </c>
      <c r="B134" s="26"/>
      <c r="C134" s="27"/>
      <c r="D134" s="28">
        <v>1</v>
      </c>
      <c r="E134" s="28"/>
      <c r="F134" s="26" t="s">
        <v>18</v>
      </c>
      <c r="G134" s="29" t="s">
        <v>19</v>
      </c>
      <c r="H134" s="29" t="s">
        <v>194</v>
      </c>
      <c r="I134" s="29" t="s">
        <v>21</v>
      </c>
      <c r="J134" s="30">
        <v>20.736666666666668</v>
      </c>
      <c r="K134" s="38">
        <v>17</v>
      </c>
      <c r="L134" s="32">
        <v>5.07</v>
      </c>
      <c r="M134" s="33">
        <v>9.39</v>
      </c>
      <c r="N134" s="32">
        <v>4.13</v>
      </c>
      <c r="O134" s="29" t="s">
        <v>22</v>
      </c>
      <c r="P134" s="29"/>
      <c r="Q134" s="34"/>
      <c r="R134" s="34"/>
      <c r="S134" s="34"/>
      <c r="T134" s="34"/>
      <c r="U134" s="34"/>
      <c r="V134" s="34"/>
      <c r="W134" s="34"/>
      <c r="X134" s="34"/>
      <c r="Y134" s="34"/>
      <c r="Z134" s="34"/>
      <c r="AA134" s="34"/>
      <c r="AB134" s="34"/>
    </row>
    <row r="135" spans="1:89" ht="15.75" customHeight="1">
      <c r="A135" s="26" t="s">
        <v>227</v>
      </c>
      <c r="B135" s="26"/>
      <c r="C135" s="27"/>
      <c r="D135" s="28">
        <v>1</v>
      </c>
      <c r="E135" s="28"/>
      <c r="F135" s="26" t="s">
        <v>34</v>
      </c>
      <c r="G135" s="29" t="s">
        <v>19</v>
      </c>
      <c r="H135" s="29" t="s">
        <v>46</v>
      </c>
      <c r="I135" s="29" t="s">
        <v>21</v>
      </c>
      <c r="J135" s="30">
        <v>5.7243490006326194</v>
      </c>
      <c r="K135" s="31">
        <v>159</v>
      </c>
      <c r="L135" s="32">
        <v>0.92600000000000005</v>
      </c>
      <c r="M135" s="33">
        <v>5.5800000000000002E-2</v>
      </c>
      <c r="N135" s="32">
        <v>1.7299999999999999E-2</v>
      </c>
      <c r="O135" s="29" t="s">
        <v>22</v>
      </c>
      <c r="P135" s="29"/>
      <c r="Q135" s="34"/>
      <c r="R135" s="34"/>
      <c r="S135" s="34"/>
      <c r="T135" s="34"/>
      <c r="U135" s="34"/>
      <c r="V135" s="34"/>
      <c r="W135" s="34"/>
      <c r="X135" s="34"/>
      <c r="Y135" s="34"/>
      <c r="Z135" s="34"/>
      <c r="AA135" s="34"/>
      <c r="AB135" s="34"/>
    </row>
    <row r="136" spans="1:89" ht="15.75" customHeight="1">
      <c r="A136" s="26" t="s">
        <v>228</v>
      </c>
      <c r="B136" s="26"/>
      <c r="C136" s="27"/>
      <c r="D136" s="28">
        <v>1</v>
      </c>
      <c r="E136" s="28"/>
      <c r="F136" s="26" t="s">
        <v>34</v>
      </c>
      <c r="G136" s="29" t="s">
        <v>19</v>
      </c>
      <c r="H136" s="29" t="s">
        <v>229</v>
      </c>
      <c r="I136" s="29" t="s">
        <v>21</v>
      </c>
      <c r="J136" s="30">
        <v>3.2648280814539983</v>
      </c>
      <c r="K136" s="31">
        <v>145</v>
      </c>
      <c r="L136" s="32">
        <v>0.19800000000000001</v>
      </c>
      <c r="M136" s="33">
        <v>0.35399999999999998</v>
      </c>
      <c r="N136" s="32">
        <v>0.126</v>
      </c>
      <c r="O136" s="29" t="s">
        <v>22</v>
      </c>
      <c r="P136" s="29"/>
      <c r="Q136" s="34"/>
      <c r="R136" s="34"/>
      <c r="S136" s="34"/>
      <c r="T136" s="34"/>
      <c r="U136" s="34"/>
      <c r="V136" s="34"/>
      <c r="W136" s="34"/>
      <c r="X136" s="34"/>
      <c r="Y136" s="34"/>
      <c r="Z136" s="34"/>
      <c r="AA136" s="34"/>
      <c r="AB136" s="34"/>
    </row>
    <row r="137" spans="1:89" ht="15.75" customHeight="1">
      <c r="A137" s="26" t="s">
        <v>230</v>
      </c>
      <c r="B137" s="26"/>
      <c r="C137" s="27"/>
      <c r="D137" s="28">
        <v>1</v>
      </c>
      <c r="E137" s="28"/>
      <c r="F137" s="26" t="s">
        <v>34</v>
      </c>
      <c r="G137" s="29" t="s">
        <v>19</v>
      </c>
      <c r="H137" s="29" t="s">
        <v>32</v>
      </c>
      <c r="I137" s="29" t="s">
        <v>28</v>
      </c>
      <c r="J137" s="30">
        <v>2.658710482671363</v>
      </c>
      <c r="K137" s="31">
        <v>124</v>
      </c>
      <c r="L137" s="32">
        <v>0.33300000000000002</v>
      </c>
      <c r="M137" s="33">
        <v>7.8600000000000003E-2</v>
      </c>
      <c r="N137" s="32">
        <v>2.9700000000000001E-2</v>
      </c>
      <c r="O137" s="29" t="s">
        <v>22</v>
      </c>
      <c r="P137" s="29"/>
      <c r="Q137" s="34"/>
      <c r="R137" s="34"/>
      <c r="S137" s="34"/>
      <c r="T137" s="34"/>
      <c r="U137" s="34"/>
      <c r="V137" s="34"/>
      <c r="W137" s="34"/>
      <c r="X137" s="34"/>
      <c r="Y137" s="34"/>
      <c r="Z137" s="34"/>
      <c r="AA137" s="34"/>
      <c r="AB137" s="34"/>
    </row>
    <row r="138" spans="1:89" ht="15.75" customHeight="1">
      <c r="A138" s="26" t="s">
        <v>231</v>
      </c>
      <c r="B138" s="26"/>
      <c r="C138" s="27"/>
      <c r="D138" s="28">
        <v>1</v>
      </c>
      <c r="E138" s="28"/>
      <c r="F138" s="26" t="s">
        <v>34</v>
      </c>
      <c r="G138" s="29" t="s">
        <v>19</v>
      </c>
      <c r="H138" s="29" t="s">
        <v>27</v>
      </c>
      <c r="I138" s="29" t="s">
        <v>21</v>
      </c>
      <c r="J138" s="30">
        <v>7.9376613606442463</v>
      </c>
      <c r="K138" s="31">
        <v>138</v>
      </c>
      <c r="L138" s="32">
        <v>2.29</v>
      </c>
      <c r="M138" s="33">
        <v>2.8400000000000002E-2</v>
      </c>
      <c r="N138" s="32">
        <v>3.4099999999999998E-2</v>
      </c>
      <c r="O138" s="29" t="s">
        <v>29</v>
      </c>
      <c r="P138" s="29"/>
      <c r="Q138" s="34"/>
      <c r="R138" s="34"/>
      <c r="S138" s="34"/>
      <c r="T138" s="34"/>
      <c r="U138" s="34"/>
      <c r="V138" s="34"/>
      <c r="W138" s="34"/>
      <c r="X138" s="34"/>
      <c r="Y138" s="34"/>
      <c r="Z138" s="34"/>
      <c r="AA138" s="34"/>
      <c r="AB138" s="34"/>
    </row>
    <row r="139" spans="1:89" ht="15.75" customHeight="1">
      <c r="A139" s="26" t="s">
        <v>232</v>
      </c>
      <c r="B139" s="26"/>
      <c r="C139" s="27"/>
      <c r="D139" s="28">
        <v>1</v>
      </c>
      <c r="E139" s="28"/>
      <c r="F139" s="26" t="s">
        <v>45</v>
      </c>
      <c r="G139" s="29" t="s">
        <v>19</v>
      </c>
      <c r="H139" s="29" t="s">
        <v>49</v>
      </c>
      <c r="I139" s="29" t="s">
        <v>21</v>
      </c>
      <c r="J139" s="30">
        <v>1.1250363328602937</v>
      </c>
      <c r="K139" s="31">
        <v>167</v>
      </c>
      <c r="L139" s="32">
        <v>0.33500000000000002</v>
      </c>
      <c r="M139" s="33">
        <v>1.55</v>
      </c>
      <c r="N139" s="32">
        <v>2.5600000000000002E-3</v>
      </c>
      <c r="O139" s="29" t="s">
        <v>47</v>
      </c>
      <c r="P139" s="29"/>
      <c r="Q139" s="34"/>
      <c r="R139" s="34"/>
      <c r="S139" s="34"/>
      <c r="T139" s="34"/>
      <c r="U139" s="34"/>
      <c r="V139" s="34"/>
      <c r="W139" s="34"/>
      <c r="X139" s="34"/>
      <c r="Y139" s="34"/>
      <c r="Z139" s="34"/>
      <c r="AA139" s="34"/>
      <c r="AB139" s="34"/>
    </row>
    <row r="140" spans="1:89" ht="15.75" customHeight="1">
      <c r="A140" s="26" t="s">
        <v>233</v>
      </c>
      <c r="B140" s="26"/>
      <c r="C140" s="27"/>
      <c r="D140" s="28">
        <v>1</v>
      </c>
      <c r="E140" s="28"/>
      <c r="F140" s="26" t="s">
        <v>45</v>
      </c>
      <c r="G140" s="29" t="s">
        <v>19</v>
      </c>
      <c r="H140" s="29" t="s">
        <v>49</v>
      </c>
      <c r="I140" s="29" t="s">
        <v>21</v>
      </c>
      <c r="J140" s="30">
        <v>0.56083900772438522</v>
      </c>
      <c r="K140" s="37">
        <v>167</v>
      </c>
      <c r="L140" s="32">
        <v>0.16700000000000001</v>
      </c>
      <c r="M140" s="33">
        <v>0.77400000000000002</v>
      </c>
      <c r="N140" s="32">
        <v>1.2800000000000001E-3</v>
      </c>
      <c r="O140" s="29" t="s">
        <v>47</v>
      </c>
      <c r="P140" s="29"/>
      <c r="Q140" s="34"/>
      <c r="R140" s="34"/>
      <c r="S140" s="34"/>
      <c r="T140" s="34"/>
      <c r="U140" s="34"/>
      <c r="V140" s="34"/>
      <c r="W140" s="34"/>
      <c r="X140" s="34"/>
      <c r="Y140" s="34"/>
      <c r="Z140" s="34"/>
      <c r="AA140" s="34"/>
      <c r="AB140" s="34"/>
    </row>
    <row r="141" spans="1:89" ht="15.75" customHeight="1">
      <c r="A141" s="26" t="s">
        <v>234</v>
      </c>
      <c r="B141" s="26" t="s">
        <v>43</v>
      </c>
      <c r="C141" s="27" t="s">
        <v>44</v>
      </c>
      <c r="D141" s="28">
        <v>1</v>
      </c>
      <c r="E141" s="28"/>
      <c r="F141" s="26" t="s">
        <v>45</v>
      </c>
      <c r="G141" s="29" t="s">
        <v>19</v>
      </c>
      <c r="H141" s="29" t="s">
        <v>49</v>
      </c>
      <c r="I141" s="29" t="s">
        <v>21</v>
      </c>
      <c r="J141" s="30">
        <v>1.1351112850948635</v>
      </c>
      <c r="K141" s="37">
        <v>167</v>
      </c>
      <c r="L141" s="32">
        <v>0.33800000000000002</v>
      </c>
      <c r="M141" s="33">
        <v>1.55</v>
      </c>
      <c r="N141" s="32">
        <v>2.5100000000000001E-3</v>
      </c>
      <c r="O141" s="29" t="s">
        <v>47</v>
      </c>
      <c r="P141" s="29"/>
      <c r="Q141" s="34"/>
      <c r="R141" s="34"/>
      <c r="S141" s="34"/>
      <c r="T141" s="34"/>
      <c r="U141" s="34"/>
      <c r="V141" s="34"/>
      <c r="W141" s="34"/>
      <c r="X141" s="34"/>
      <c r="Y141" s="34"/>
      <c r="Z141" s="34"/>
      <c r="AA141" s="34"/>
      <c r="AB141" s="34"/>
    </row>
    <row r="142" spans="1:89" ht="15.75" customHeight="1">
      <c r="A142" s="26" t="s">
        <v>235</v>
      </c>
      <c r="B142" s="26" t="s">
        <v>55</v>
      </c>
      <c r="C142" s="27" t="s">
        <v>56</v>
      </c>
      <c r="D142" s="28">
        <v>1</v>
      </c>
      <c r="E142" s="28"/>
      <c r="F142" s="26" t="s">
        <v>57</v>
      </c>
      <c r="G142" s="29" t="s">
        <v>19</v>
      </c>
      <c r="H142" s="29" t="s">
        <v>27</v>
      </c>
      <c r="I142" s="29" t="s">
        <v>21</v>
      </c>
      <c r="J142" s="30">
        <v>14.971703113512405</v>
      </c>
      <c r="K142" s="31">
        <v>139</v>
      </c>
      <c r="L142" s="32">
        <v>4.2191780821917808</v>
      </c>
      <c r="M142" s="33">
        <v>5.8356164383561646</v>
      </c>
      <c r="N142" s="32">
        <v>8.5342465753424662E-2</v>
      </c>
      <c r="O142" s="29" t="s">
        <v>29</v>
      </c>
      <c r="P142" s="29" t="s">
        <v>58</v>
      </c>
      <c r="Q142" s="34"/>
      <c r="R142" s="34"/>
      <c r="S142" s="34"/>
      <c r="T142" s="34"/>
      <c r="U142" s="34"/>
      <c r="V142" s="34"/>
      <c r="W142" s="34"/>
      <c r="X142" s="34"/>
      <c r="Y142" s="34"/>
      <c r="Z142" s="34"/>
      <c r="AA142" s="34"/>
      <c r="AB142" s="34"/>
    </row>
    <row r="143" spans="1:89" ht="15.75" customHeight="1">
      <c r="A143" s="26" t="s">
        <v>1094</v>
      </c>
      <c r="B143" s="26"/>
      <c r="C143" s="27"/>
      <c r="D143" s="28">
        <v>1</v>
      </c>
      <c r="E143" s="28"/>
      <c r="F143" s="26" t="s">
        <v>45</v>
      </c>
      <c r="G143" s="29" t="s">
        <v>19</v>
      </c>
      <c r="H143" s="29" t="s">
        <v>49</v>
      </c>
      <c r="I143" s="29" t="s">
        <v>21</v>
      </c>
      <c r="J143" s="131">
        <v>1.2668000000000001</v>
      </c>
      <c r="K143" s="134">
        <v>43</v>
      </c>
      <c r="L143" s="143">
        <v>0.434</v>
      </c>
      <c r="M143" s="144">
        <v>1.34</v>
      </c>
      <c r="N143" s="143">
        <v>2.8899999999999998E-4</v>
      </c>
      <c r="O143" s="146" t="s">
        <v>47</v>
      </c>
      <c r="P143" s="146"/>
      <c r="Q143" s="148" t="str">
        <f>CONCATENATE("Location: ",G143, ", Country/Region: ", H143, ", ",P143)</f>
        <v xml:space="preserve">Location: at farm, Country/Region: SE, </v>
      </c>
      <c r="R143" s="148"/>
      <c r="S143" s="148"/>
      <c r="T143" s="148"/>
      <c r="U143" s="148"/>
      <c r="V143" s="148"/>
      <c r="W143" s="148"/>
      <c r="X143" s="148"/>
      <c r="Y143" s="148"/>
      <c r="Z143" s="148"/>
      <c r="AA143" s="148"/>
      <c r="AB143" s="148"/>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c r="CF143" s="130"/>
      <c r="CG143" s="130"/>
      <c r="CH143" s="130"/>
      <c r="CI143" s="130"/>
      <c r="CJ143" s="130"/>
      <c r="CK143" s="130"/>
    </row>
    <row r="144" spans="1:89" ht="15.75" customHeight="1">
      <c r="A144" s="26" t="s">
        <v>1096</v>
      </c>
      <c r="B144" s="26"/>
      <c r="C144" s="27"/>
      <c r="D144" s="28">
        <v>1</v>
      </c>
      <c r="E144" s="28"/>
      <c r="F144" s="26" t="s">
        <v>45</v>
      </c>
      <c r="G144" s="29" t="s">
        <v>19</v>
      </c>
      <c r="H144" s="29" t="s">
        <v>92</v>
      </c>
      <c r="I144" s="29" t="s">
        <v>21</v>
      </c>
      <c r="J144" s="131">
        <v>1.3336296954878899</v>
      </c>
      <c r="K144" s="134">
        <v>116</v>
      </c>
      <c r="L144" s="143">
        <v>0.375</v>
      </c>
      <c r="M144" s="144">
        <v>1.1100000000000001</v>
      </c>
      <c r="N144" s="143">
        <v>5.2500000000000003E-3</v>
      </c>
      <c r="O144" s="146" t="s">
        <v>47</v>
      </c>
      <c r="P144" s="146"/>
      <c r="Q144" s="148" t="str">
        <f>CONCATENATE("Location: ",G144, ", Country/Region: ", H144, ", ",P144)</f>
        <v xml:space="preserve">Location: at farm, Country/Region: DK, </v>
      </c>
      <c r="R144" s="148"/>
      <c r="S144" s="148"/>
      <c r="T144" s="148"/>
      <c r="U144" s="148"/>
      <c r="V144" s="148"/>
      <c r="W144" s="148"/>
      <c r="X144" s="148"/>
      <c r="Y144" s="148"/>
      <c r="Z144" s="148"/>
      <c r="AA144" s="148"/>
      <c r="AB144" s="148"/>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c r="BX144" s="130"/>
      <c r="BY144" s="130"/>
      <c r="BZ144" s="130"/>
      <c r="CA144" s="130"/>
      <c r="CB144" s="130"/>
      <c r="CC144" s="130"/>
      <c r="CD144" s="130"/>
      <c r="CE144" s="130"/>
      <c r="CF144" s="130"/>
      <c r="CG144" s="130"/>
      <c r="CH144" s="130"/>
      <c r="CI144" s="130"/>
      <c r="CJ144" s="130"/>
      <c r="CK144" s="130"/>
    </row>
    <row r="145" spans="1:89" ht="15.75" customHeight="1">
      <c r="A145" s="26" t="s">
        <v>1095</v>
      </c>
      <c r="B145" s="26"/>
      <c r="C145" s="27"/>
      <c r="D145" s="28">
        <v>1</v>
      </c>
      <c r="E145" s="28"/>
      <c r="F145" s="26" t="s">
        <v>45</v>
      </c>
      <c r="G145" s="29" t="s">
        <v>19</v>
      </c>
      <c r="H145" s="29" t="s">
        <v>46</v>
      </c>
      <c r="I145" s="29" t="s">
        <v>21</v>
      </c>
      <c r="J145" s="131">
        <v>1.38321336365346</v>
      </c>
      <c r="K145" s="134">
        <v>160</v>
      </c>
      <c r="L145" s="143">
        <v>0.55000000000000004</v>
      </c>
      <c r="M145" s="144">
        <v>0.95699999999999996</v>
      </c>
      <c r="N145" s="143">
        <v>2.5700000000000001E-4</v>
      </c>
      <c r="O145" s="146" t="s">
        <v>47</v>
      </c>
      <c r="P145" s="146"/>
      <c r="Q145" s="148" t="str">
        <f>CONCATENATE("Location: ",G145, ", Country/Region: ", H145, ", ",P145)</f>
        <v xml:space="preserve">Location: at farm, Country/Region: NL, </v>
      </c>
      <c r="R145" s="148"/>
      <c r="S145" s="148"/>
      <c r="T145" s="148"/>
      <c r="U145" s="148"/>
      <c r="V145" s="148"/>
      <c r="W145" s="148"/>
      <c r="X145" s="148"/>
      <c r="Y145" s="148"/>
      <c r="Z145" s="148"/>
      <c r="AA145" s="148"/>
      <c r="AB145" s="148"/>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c r="CA145" s="130"/>
      <c r="CB145" s="130"/>
      <c r="CC145" s="130"/>
      <c r="CD145" s="130"/>
      <c r="CE145" s="130"/>
      <c r="CF145" s="130"/>
      <c r="CG145" s="130"/>
      <c r="CH145" s="130"/>
      <c r="CI145" s="130"/>
      <c r="CJ145" s="130"/>
      <c r="CK145" s="130"/>
    </row>
    <row r="146" spans="1:89" ht="15.75" customHeight="1">
      <c r="A146" s="26" t="s">
        <v>236</v>
      </c>
      <c r="B146" s="26" t="s">
        <v>43</v>
      </c>
      <c r="C146" s="27" t="s">
        <v>44</v>
      </c>
      <c r="D146" s="28">
        <v>1</v>
      </c>
      <c r="E146" s="28"/>
      <c r="F146" s="26" t="s">
        <v>45</v>
      </c>
      <c r="G146" s="29" t="s">
        <v>19</v>
      </c>
      <c r="H146" s="29" t="s">
        <v>92</v>
      </c>
      <c r="I146" s="29" t="s">
        <v>21</v>
      </c>
      <c r="J146" s="30">
        <v>1.3940875750166744</v>
      </c>
      <c r="K146" s="37">
        <v>116</v>
      </c>
      <c r="L146" s="32">
        <v>0.39200000000000002</v>
      </c>
      <c r="M146" s="33">
        <v>1.1100000000000001</v>
      </c>
      <c r="N146" s="32">
        <v>5.1999999999999998E-3</v>
      </c>
      <c r="O146" s="29" t="s">
        <v>47</v>
      </c>
      <c r="P146" s="29"/>
      <c r="Q146" s="34"/>
      <c r="R146" s="34"/>
      <c r="S146" s="34"/>
      <c r="T146" s="34"/>
      <c r="U146" s="34"/>
      <c r="V146" s="34"/>
      <c r="W146" s="34"/>
      <c r="X146" s="34"/>
      <c r="Y146" s="34"/>
      <c r="Z146" s="34"/>
      <c r="AA146" s="34"/>
      <c r="AB146" s="34"/>
    </row>
    <row r="147" spans="1:89" ht="15.75" customHeight="1">
      <c r="A147" s="26" t="s">
        <v>237</v>
      </c>
      <c r="B147" s="26" t="s">
        <v>43</v>
      </c>
      <c r="C147" s="27" t="s">
        <v>44</v>
      </c>
      <c r="D147" s="28">
        <v>1</v>
      </c>
      <c r="E147" s="28"/>
      <c r="F147" s="26" t="s">
        <v>45</v>
      </c>
      <c r="G147" s="29" t="s">
        <v>19</v>
      </c>
      <c r="H147" s="29" t="s">
        <v>46</v>
      </c>
      <c r="I147" s="29" t="s">
        <v>21</v>
      </c>
      <c r="J147" s="30">
        <v>1.4234522978688331</v>
      </c>
      <c r="K147" s="37">
        <v>160</v>
      </c>
      <c r="L147" s="32">
        <v>0.56599999999999995</v>
      </c>
      <c r="M147" s="33">
        <v>0.95699999999999996</v>
      </c>
      <c r="N147" s="32">
        <v>2.1599999999999999E-4</v>
      </c>
      <c r="O147" s="29" t="s">
        <v>47</v>
      </c>
      <c r="P147" s="29"/>
      <c r="Q147" s="34"/>
      <c r="R147" s="34"/>
      <c r="S147" s="34"/>
      <c r="T147" s="34"/>
      <c r="U147" s="34"/>
      <c r="V147" s="34"/>
      <c r="W147" s="34"/>
      <c r="X147" s="34"/>
      <c r="Y147" s="34"/>
      <c r="Z147" s="34"/>
      <c r="AA147" s="34"/>
      <c r="AB147" s="34"/>
    </row>
    <row r="148" spans="1:89" ht="15.75" customHeight="1">
      <c r="A148" s="26" t="s">
        <v>238</v>
      </c>
      <c r="B148" s="26" t="s">
        <v>43</v>
      </c>
      <c r="C148" s="27" t="s">
        <v>44</v>
      </c>
      <c r="D148" s="28">
        <v>1</v>
      </c>
      <c r="E148" s="28"/>
      <c r="F148" s="26" t="s">
        <v>45</v>
      </c>
      <c r="G148" s="29" t="s">
        <v>19</v>
      </c>
      <c r="H148" s="29" t="s">
        <v>49</v>
      </c>
      <c r="I148" s="29" t="s">
        <v>21</v>
      </c>
      <c r="J148" s="30">
        <v>1.27555668202765</v>
      </c>
      <c r="K148" s="37">
        <v>43</v>
      </c>
      <c r="L148" s="32">
        <v>0.437</v>
      </c>
      <c r="M148" s="33">
        <v>1.34</v>
      </c>
      <c r="N148" s="32">
        <v>2.4000000000000001E-4</v>
      </c>
      <c r="O148" s="29" t="s">
        <v>47</v>
      </c>
      <c r="P148" s="29"/>
      <c r="Q148" s="34"/>
      <c r="R148" s="34"/>
      <c r="S148" s="34"/>
      <c r="T148" s="34"/>
      <c r="U148" s="34"/>
      <c r="V148" s="34"/>
      <c r="W148" s="34"/>
      <c r="X148" s="34"/>
      <c r="Y148" s="34"/>
      <c r="Z148" s="34"/>
      <c r="AA148" s="34"/>
      <c r="AB148" s="34"/>
    </row>
    <row r="149" spans="1:89" ht="15.75" customHeight="1">
      <c r="A149" s="26" t="s">
        <v>239</v>
      </c>
      <c r="B149" s="26"/>
      <c r="C149" s="27"/>
      <c r="D149" s="28">
        <v>1</v>
      </c>
      <c r="E149" s="28"/>
      <c r="F149" s="26" t="s">
        <v>45</v>
      </c>
      <c r="G149" s="29" t="s">
        <v>19</v>
      </c>
      <c r="H149" s="29" t="s">
        <v>92</v>
      </c>
      <c r="I149" s="29" t="s">
        <v>21</v>
      </c>
      <c r="J149" s="30">
        <v>0.66503667481662776</v>
      </c>
      <c r="K149" s="37">
        <v>116</v>
      </c>
      <c r="L149" s="32">
        <v>0.187</v>
      </c>
      <c r="M149" s="33">
        <v>0.55600000000000005</v>
      </c>
      <c r="N149" s="32">
        <v>2.6199999999999999E-3</v>
      </c>
      <c r="O149" s="29" t="s">
        <v>47</v>
      </c>
      <c r="P149" s="29"/>
      <c r="Q149" s="34"/>
      <c r="R149" s="34"/>
      <c r="S149" s="34"/>
      <c r="T149" s="34"/>
      <c r="U149" s="34"/>
      <c r="V149" s="34"/>
      <c r="W149" s="34"/>
      <c r="X149" s="34"/>
      <c r="Y149" s="34"/>
      <c r="Z149" s="34"/>
      <c r="AA149" s="34"/>
      <c r="AB149" s="34"/>
    </row>
    <row r="150" spans="1:89" ht="15.75" customHeight="1">
      <c r="A150" s="26" t="s">
        <v>240</v>
      </c>
      <c r="B150" s="26"/>
      <c r="C150" s="27"/>
      <c r="D150" s="28">
        <v>1</v>
      </c>
      <c r="E150" s="28"/>
      <c r="F150" s="26" t="s">
        <v>45</v>
      </c>
      <c r="G150" s="29" t="s">
        <v>19</v>
      </c>
      <c r="H150" s="29" t="s">
        <v>46</v>
      </c>
      <c r="I150" s="29" t="s">
        <v>21</v>
      </c>
      <c r="J150" s="30">
        <v>0.69160668182673002</v>
      </c>
      <c r="K150" s="37">
        <v>160</v>
      </c>
      <c r="L150" s="32">
        <v>0.27500000000000002</v>
      </c>
      <c r="M150" s="33">
        <v>0.47899999999999998</v>
      </c>
      <c r="N150" s="32">
        <v>1.2899999999999999E-4</v>
      </c>
      <c r="O150" s="29" t="s">
        <v>47</v>
      </c>
      <c r="P150" s="29"/>
      <c r="Q150" s="34"/>
      <c r="R150" s="34"/>
      <c r="S150" s="34"/>
      <c r="T150" s="34"/>
      <c r="U150" s="34"/>
      <c r="V150" s="34"/>
      <c r="W150" s="34"/>
      <c r="X150" s="34"/>
      <c r="Y150" s="34"/>
      <c r="Z150" s="34"/>
      <c r="AA150" s="34"/>
      <c r="AB150" s="34"/>
    </row>
    <row r="151" spans="1:89" ht="15.75" customHeight="1">
      <c r="A151" s="26" t="s">
        <v>241</v>
      </c>
      <c r="B151" s="26"/>
      <c r="C151" s="27"/>
      <c r="D151" s="28">
        <v>1</v>
      </c>
      <c r="E151" s="28"/>
      <c r="F151" s="26" t="s">
        <v>45</v>
      </c>
      <c r="G151" s="29" t="s">
        <v>19</v>
      </c>
      <c r="H151" s="29" t="s">
        <v>49</v>
      </c>
      <c r="I151" s="29" t="s">
        <v>21</v>
      </c>
      <c r="J151" s="30">
        <v>0.63340000000000007</v>
      </c>
      <c r="K151" s="37">
        <v>43</v>
      </c>
      <c r="L151" s="32">
        <v>0.217</v>
      </c>
      <c r="M151" s="33">
        <v>0.67100000000000004</v>
      </c>
      <c r="N151" s="32">
        <v>1.45E-4</v>
      </c>
      <c r="O151" s="29" t="s">
        <v>47</v>
      </c>
      <c r="P151" s="29"/>
      <c r="Q151" s="34"/>
      <c r="R151" s="34"/>
      <c r="S151" s="34"/>
      <c r="T151" s="34"/>
      <c r="U151" s="34"/>
      <c r="V151" s="34"/>
      <c r="W151" s="34"/>
      <c r="X151" s="34"/>
      <c r="Y151" s="34"/>
      <c r="Z151" s="34"/>
      <c r="AA151" s="34"/>
      <c r="AB151" s="34"/>
    </row>
    <row r="152" spans="1:89" ht="15.75" customHeight="1">
      <c r="A152" s="26" t="s">
        <v>243</v>
      </c>
      <c r="B152" s="26" t="s">
        <v>244</v>
      </c>
      <c r="C152" s="27" t="s">
        <v>245</v>
      </c>
      <c r="D152" s="28">
        <v>1</v>
      </c>
      <c r="E152" s="28"/>
      <c r="F152" s="26" t="s">
        <v>246</v>
      </c>
      <c r="G152" s="29" t="s">
        <v>19</v>
      </c>
      <c r="H152" s="29" t="s">
        <v>27</v>
      </c>
      <c r="I152" s="29" t="s">
        <v>21</v>
      </c>
      <c r="J152" s="30">
        <v>7.1494520149776859</v>
      </c>
      <c r="K152" s="38">
        <v>191</v>
      </c>
      <c r="L152" s="32">
        <v>4.92</v>
      </c>
      <c r="M152" s="33">
        <v>8.4700000000000006</v>
      </c>
      <c r="N152" s="32">
        <v>1.41E-2</v>
      </c>
      <c r="O152" s="29" t="s">
        <v>29</v>
      </c>
      <c r="P152" s="29"/>
      <c r="Q152" s="34"/>
      <c r="R152" s="34"/>
      <c r="S152" s="34"/>
      <c r="T152" s="34"/>
      <c r="U152" s="34"/>
      <c r="V152" s="34"/>
      <c r="W152" s="34"/>
      <c r="X152" s="34"/>
      <c r="Y152" s="34"/>
      <c r="Z152" s="34"/>
      <c r="AA152" s="34"/>
      <c r="AB152" s="34"/>
    </row>
    <row r="153" spans="1:89" ht="15.75" customHeight="1">
      <c r="A153" s="26" t="s">
        <v>247</v>
      </c>
      <c r="B153" s="26" t="s">
        <v>244</v>
      </c>
      <c r="C153" s="27" t="s">
        <v>245</v>
      </c>
      <c r="D153" s="28">
        <v>1</v>
      </c>
      <c r="E153" s="28"/>
      <c r="F153" s="26" t="s">
        <v>246</v>
      </c>
      <c r="G153" s="29" t="s">
        <v>19</v>
      </c>
      <c r="H153" s="29" t="s">
        <v>20</v>
      </c>
      <c r="I153" s="29" t="s">
        <v>21</v>
      </c>
      <c r="J153" s="30">
        <v>7.1494520149776859</v>
      </c>
      <c r="K153" s="38">
        <v>191</v>
      </c>
      <c r="L153" s="32">
        <v>24.2</v>
      </c>
      <c r="M153" s="33">
        <v>53.5</v>
      </c>
      <c r="N153" s="32">
        <v>7.55</v>
      </c>
      <c r="O153" s="29" t="s">
        <v>22</v>
      </c>
      <c r="P153" s="29"/>
      <c r="Q153" s="34"/>
      <c r="R153" s="34"/>
      <c r="S153" s="34"/>
      <c r="T153" s="34"/>
      <c r="U153" s="34"/>
      <c r="V153" s="34"/>
      <c r="W153" s="34"/>
      <c r="X153" s="34"/>
      <c r="Y153" s="34"/>
      <c r="Z153" s="34"/>
      <c r="AA153" s="34"/>
      <c r="AB153" s="34"/>
    </row>
    <row r="154" spans="1:89" ht="15.75" customHeight="1">
      <c r="A154" s="26" t="s">
        <v>242</v>
      </c>
      <c r="B154" s="26"/>
      <c r="C154" s="27"/>
      <c r="D154" s="28">
        <v>1</v>
      </c>
      <c r="E154" s="28"/>
      <c r="F154" s="26" t="s">
        <v>34</v>
      </c>
      <c r="G154" s="29" t="s">
        <v>19</v>
      </c>
      <c r="H154" s="29" t="s">
        <v>35</v>
      </c>
      <c r="I154" s="29" t="s">
        <v>21</v>
      </c>
      <c r="J154" s="30">
        <v>4.3462649819618031</v>
      </c>
      <c r="K154" s="36">
        <v>206</v>
      </c>
      <c r="L154" s="32">
        <v>0.191</v>
      </c>
      <c r="M154" s="33">
        <v>0.122</v>
      </c>
      <c r="N154" s="32">
        <v>1.0800000000000001E-2</v>
      </c>
      <c r="O154" s="29" t="s">
        <v>22</v>
      </c>
      <c r="P154" s="29"/>
      <c r="Q154" s="34"/>
      <c r="R154" s="34"/>
      <c r="S154" s="34"/>
      <c r="T154" s="34"/>
      <c r="U154" s="34"/>
      <c r="V154" s="34"/>
      <c r="W154" s="34"/>
      <c r="X154" s="34"/>
      <c r="Y154" s="34"/>
      <c r="Z154" s="34"/>
      <c r="AA154" s="34"/>
      <c r="AB154" s="34"/>
    </row>
    <row r="155" spans="1:89" ht="15.75" customHeight="1">
      <c r="A155" s="26" t="s">
        <v>248</v>
      </c>
      <c r="B155" s="26"/>
      <c r="C155" s="27"/>
      <c r="D155" s="28">
        <v>2</v>
      </c>
      <c r="E155" s="28"/>
      <c r="F155" s="26" t="s">
        <v>249</v>
      </c>
      <c r="G155" s="29" t="s">
        <v>250</v>
      </c>
      <c r="H155" s="29" t="s">
        <v>46</v>
      </c>
      <c r="I155" s="29" t="s">
        <v>21</v>
      </c>
      <c r="J155" s="47">
        <v>3.6935093896713611</v>
      </c>
      <c r="K155" s="38">
        <v>44039210</v>
      </c>
      <c r="L155" s="32">
        <v>-0.111</v>
      </c>
      <c r="M155" s="33">
        <v>-4.6999999999999997E-5</v>
      </c>
      <c r="N155" s="32">
        <v>6.3200000000000001E-3</v>
      </c>
      <c r="O155" s="29" t="s">
        <v>129</v>
      </c>
      <c r="P155" s="29" t="s">
        <v>251</v>
      </c>
      <c r="Q155" s="34"/>
      <c r="R155" s="34"/>
      <c r="S155" s="34"/>
      <c r="T155" s="34"/>
      <c r="U155" s="34"/>
      <c r="V155" s="34"/>
      <c r="W155" s="34"/>
      <c r="X155" s="34"/>
      <c r="Y155" s="34"/>
      <c r="Z155" s="34"/>
      <c r="AA155" s="34"/>
      <c r="AB155" s="34"/>
    </row>
    <row r="156" spans="1:89" ht="15.75" customHeight="1">
      <c r="A156" s="26" t="s">
        <v>252</v>
      </c>
      <c r="B156" s="26"/>
      <c r="C156" s="27"/>
      <c r="D156" s="28">
        <v>2</v>
      </c>
      <c r="E156" s="28"/>
      <c r="F156" s="26" t="s">
        <v>249</v>
      </c>
      <c r="G156" s="29" t="s">
        <v>250</v>
      </c>
      <c r="H156" s="29" t="s">
        <v>46</v>
      </c>
      <c r="I156" s="29" t="s">
        <v>21</v>
      </c>
      <c r="J156" s="30">
        <v>0.69104081167846787</v>
      </c>
      <c r="K156" s="38">
        <v>44039959</v>
      </c>
      <c r="L156" s="32">
        <v>-4.9299999999999997E-2</v>
      </c>
      <c r="M156" s="33">
        <v>-8.7000000000000001E-4</v>
      </c>
      <c r="N156" s="32">
        <v>1.7999999999999999E-2</v>
      </c>
      <c r="O156" s="29" t="s">
        <v>129</v>
      </c>
      <c r="P156" s="29" t="s">
        <v>253</v>
      </c>
      <c r="Q156" s="34"/>
      <c r="R156" s="34"/>
      <c r="S156" s="34"/>
      <c r="T156" s="34"/>
      <c r="U156" s="34"/>
      <c r="V156" s="34"/>
      <c r="W156" s="34"/>
      <c r="X156" s="34"/>
      <c r="Y156" s="34"/>
      <c r="Z156" s="34"/>
      <c r="AA156" s="34"/>
      <c r="AB156" s="34"/>
    </row>
    <row r="157" spans="1:89" ht="15.75" customHeight="1">
      <c r="A157" s="26" t="s">
        <v>254</v>
      </c>
      <c r="B157" s="26"/>
      <c r="C157" s="27"/>
      <c r="D157" s="28">
        <v>2</v>
      </c>
      <c r="E157" s="28"/>
      <c r="F157" s="26" t="s">
        <v>249</v>
      </c>
      <c r="G157" s="29" t="s">
        <v>250</v>
      </c>
      <c r="H157" s="29" t="s">
        <v>46</v>
      </c>
      <c r="I157" s="29" t="s">
        <v>21</v>
      </c>
      <c r="J157" s="30">
        <v>5.6354081938439142</v>
      </c>
      <c r="K157" s="38">
        <v>44039110</v>
      </c>
      <c r="L157" s="32">
        <v>-0.17</v>
      </c>
      <c r="M157" s="33">
        <v>-8.8800000000000001E-4</v>
      </c>
      <c r="N157" s="32">
        <v>1.17E-3</v>
      </c>
      <c r="O157" s="29" t="s">
        <v>129</v>
      </c>
      <c r="P157" s="29" t="s">
        <v>255</v>
      </c>
      <c r="Q157" s="34"/>
      <c r="R157" s="34"/>
      <c r="S157" s="34"/>
      <c r="T157" s="34"/>
      <c r="U157" s="34"/>
      <c r="V157" s="34"/>
      <c r="W157" s="34"/>
      <c r="X157" s="34"/>
      <c r="Y157" s="34"/>
      <c r="Z157" s="34"/>
      <c r="AA157" s="34"/>
      <c r="AB157" s="34"/>
    </row>
    <row r="158" spans="1:89" ht="15.75" customHeight="1">
      <c r="A158" s="26" t="s">
        <v>256</v>
      </c>
      <c r="B158" s="26"/>
      <c r="C158" s="27"/>
      <c r="D158" s="28">
        <v>2</v>
      </c>
      <c r="E158" s="28"/>
      <c r="F158" s="26" t="s">
        <v>249</v>
      </c>
      <c r="G158" s="29" t="s">
        <v>250</v>
      </c>
      <c r="H158" s="29" t="s">
        <v>46</v>
      </c>
      <c r="I158" s="29" t="s">
        <v>21</v>
      </c>
      <c r="J158" s="30">
        <v>3.0588889634110736</v>
      </c>
      <c r="K158" s="38">
        <v>44071033</v>
      </c>
      <c r="L158" s="32">
        <v>0.14599999999999999</v>
      </c>
      <c r="M158" s="33">
        <v>-3.0899999999999998E-4</v>
      </c>
      <c r="N158" s="32">
        <v>8.5800000000000008E-3</v>
      </c>
      <c r="O158" s="29" t="s">
        <v>129</v>
      </c>
      <c r="P158" s="29" t="s">
        <v>257</v>
      </c>
      <c r="Q158" s="34"/>
      <c r="R158" s="34"/>
      <c r="S158" s="34"/>
      <c r="T158" s="34"/>
      <c r="U158" s="34"/>
      <c r="V158" s="34"/>
      <c r="W158" s="34"/>
      <c r="X158" s="34"/>
      <c r="Y158" s="34"/>
      <c r="Z158" s="34"/>
      <c r="AA158" s="34"/>
      <c r="AB158" s="34"/>
    </row>
    <row r="159" spans="1:89" ht="15.75" customHeight="1">
      <c r="A159" s="26" t="s">
        <v>258</v>
      </c>
      <c r="B159" s="26"/>
      <c r="C159" s="27"/>
      <c r="D159" s="28">
        <v>2</v>
      </c>
      <c r="E159" s="28"/>
      <c r="F159" s="26" t="s">
        <v>249</v>
      </c>
      <c r="G159" s="29" t="s">
        <v>250</v>
      </c>
      <c r="H159" s="29" t="s">
        <v>46</v>
      </c>
      <c r="I159" s="29" t="s">
        <v>21</v>
      </c>
      <c r="J159" s="30">
        <v>1.3212292427478811</v>
      </c>
      <c r="K159" s="38">
        <v>44032011</v>
      </c>
      <c r="L159" s="32">
        <v>-0.17</v>
      </c>
      <c r="M159" s="33">
        <v>-6.4599999999999998E-4</v>
      </c>
      <c r="N159" s="32">
        <v>1.8500000000000001E-3</v>
      </c>
      <c r="O159" s="29" t="s">
        <v>129</v>
      </c>
      <c r="P159" s="29" t="s">
        <v>259</v>
      </c>
      <c r="Q159" s="34"/>
      <c r="R159" s="34"/>
      <c r="S159" s="34"/>
      <c r="T159" s="34"/>
      <c r="U159" s="34"/>
      <c r="V159" s="34"/>
      <c r="W159" s="34"/>
      <c r="X159" s="34"/>
      <c r="Y159" s="34"/>
      <c r="Z159" s="34"/>
      <c r="AA159" s="34"/>
      <c r="AB159" s="34"/>
    </row>
    <row r="160" spans="1:89" ht="15.75" customHeight="1">
      <c r="A160" s="26" t="s">
        <v>260</v>
      </c>
      <c r="B160" s="26"/>
      <c r="C160" s="27"/>
      <c r="D160" s="28">
        <v>2</v>
      </c>
      <c r="E160" s="28"/>
      <c r="F160" s="26" t="s">
        <v>249</v>
      </c>
      <c r="G160" s="29" t="s">
        <v>250</v>
      </c>
      <c r="H160" s="29" t="s">
        <v>46</v>
      </c>
      <c r="I160" s="29" t="s">
        <v>21</v>
      </c>
      <c r="J160" s="30">
        <v>18.479594859569186</v>
      </c>
      <c r="K160" s="38">
        <v>44072925</v>
      </c>
      <c r="L160" s="32">
        <v>0.22700000000000001</v>
      </c>
      <c r="M160" s="33">
        <v>3.4900000000000003E-4</v>
      </c>
      <c r="N160" s="32">
        <v>7.9000000000000008E-3</v>
      </c>
      <c r="O160" s="29" t="s">
        <v>129</v>
      </c>
      <c r="P160" s="29" t="s">
        <v>261</v>
      </c>
      <c r="Q160" s="34"/>
      <c r="R160" s="34"/>
      <c r="S160" s="34"/>
      <c r="T160" s="34"/>
      <c r="U160" s="34"/>
      <c r="V160" s="34"/>
      <c r="W160" s="34"/>
      <c r="X160" s="34"/>
      <c r="Y160" s="34"/>
      <c r="Z160" s="34"/>
      <c r="AA160" s="34"/>
      <c r="AB160" s="34"/>
    </row>
    <row r="161" spans="1:28" ht="15.75" customHeight="1">
      <c r="A161" s="26" t="s">
        <v>262</v>
      </c>
      <c r="B161" s="26"/>
      <c r="C161" s="27"/>
      <c r="D161" s="28">
        <v>3</v>
      </c>
      <c r="E161" s="28"/>
      <c r="F161" s="26" t="s">
        <v>263</v>
      </c>
      <c r="G161" s="29" t="s">
        <v>250</v>
      </c>
      <c r="H161" s="29" t="s">
        <v>92</v>
      </c>
      <c r="I161" s="29" t="s">
        <v>21</v>
      </c>
      <c r="J161" s="30">
        <v>53.975609756097562</v>
      </c>
      <c r="K161" s="38">
        <v>3036310</v>
      </c>
      <c r="L161" s="32">
        <v>1.18</v>
      </c>
      <c r="M161" s="42">
        <v>0</v>
      </c>
      <c r="N161" s="32">
        <v>0.13700000000000001</v>
      </c>
      <c r="O161" s="29" t="s">
        <v>93</v>
      </c>
      <c r="P161" s="29"/>
      <c r="Q161" s="34"/>
      <c r="R161" s="34"/>
      <c r="S161" s="34"/>
      <c r="T161" s="34"/>
      <c r="U161" s="34"/>
      <c r="V161" s="34"/>
      <c r="W161" s="34"/>
      <c r="X161" s="34"/>
      <c r="Y161" s="34"/>
      <c r="Z161" s="34"/>
      <c r="AA161" s="34"/>
      <c r="AB161" s="34"/>
    </row>
    <row r="162" spans="1:28" ht="15.75" customHeight="1">
      <c r="A162" s="26" t="s">
        <v>264</v>
      </c>
      <c r="B162" s="26"/>
      <c r="C162" s="27"/>
      <c r="D162" s="28">
        <v>3</v>
      </c>
      <c r="E162" s="28"/>
      <c r="F162" s="26" t="s">
        <v>263</v>
      </c>
      <c r="G162" s="29" t="s">
        <v>250</v>
      </c>
      <c r="H162" s="29" t="s">
        <v>92</v>
      </c>
      <c r="I162" s="29" t="s">
        <v>21</v>
      </c>
      <c r="J162" s="47">
        <v>112.39210666666668</v>
      </c>
      <c r="K162" s="38">
        <v>246</v>
      </c>
      <c r="L162" s="32">
        <v>3.28</v>
      </c>
      <c r="M162" s="42">
        <v>0</v>
      </c>
      <c r="N162" s="32">
        <v>0.38400000000000001</v>
      </c>
      <c r="O162" s="29" t="s">
        <v>93</v>
      </c>
      <c r="P162" s="29"/>
      <c r="Q162" s="34"/>
      <c r="R162" s="34"/>
      <c r="S162" s="34"/>
      <c r="T162" s="34"/>
      <c r="U162" s="34"/>
      <c r="V162" s="34"/>
      <c r="W162" s="34"/>
      <c r="X162" s="34"/>
      <c r="Y162" s="34"/>
      <c r="Z162" s="34"/>
      <c r="AA162" s="34"/>
      <c r="AB162" s="34"/>
    </row>
    <row r="163" spans="1:28" ht="15.75" customHeight="1">
      <c r="A163" s="26" t="s">
        <v>265</v>
      </c>
      <c r="B163" s="26"/>
      <c r="C163" s="27"/>
      <c r="D163" s="28">
        <v>3</v>
      </c>
      <c r="E163" s="28"/>
      <c r="F163" s="26" t="s">
        <v>263</v>
      </c>
      <c r="G163" s="29" t="s">
        <v>250</v>
      </c>
      <c r="H163" s="29" t="s">
        <v>92</v>
      </c>
      <c r="I163" s="29" t="s">
        <v>21</v>
      </c>
      <c r="J163" s="30">
        <v>10.202786826531135</v>
      </c>
      <c r="K163" s="38">
        <v>3035100</v>
      </c>
      <c r="L163" s="32">
        <v>0.58099999999999996</v>
      </c>
      <c r="M163" s="42">
        <v>0</v>
      </c>
      <c r="N163" s="32">
        <v>6.8199999999999997E-2</v>
      </c>
      <c r="O163" s="29" t="s">
        <v>93</v>
      </c>
      <c r="P163" s="29"/>
      <c r="Q163" s="34"/>
      <c r="R163" s="34"/>
      <c r="S163" s="34"/>
      <c r="T163" s="34"/>
      <c r="U163" s="34"/>
      <c r="V163" s="34"/>
      <c r="W163" s="34"/>
      <c r="X163" s="34"/>
      <c r="Y163" s="34"/>
      <c r="Z163" s="34"/>
      <c r="AA163" s="34"/>
      <c r="AB163" s="34"/>
    </row>
    <row r="164" spans="1:28" ht="15.75" customHeight="1">
      <c r="A164" s="26" t="s">
        <v>266</v>
      </c>
      <c r="B164" s="26"/>
      <c r="C164" s="27"/>
      <c r="D164" s="28">
        <v>3</v>
      </c>
      <c r="E164" s="28"/>
      <c r="F164" s="26" t="s">
        <v>263</v>
      </c>
      <c r="G164" s="29" t="s">
        <v>250</v>
      </c>
      <c r="H164" s="29" t="s">
        <v>92</v>
      </c>
      <c r="I164" s="29" t="s">
        <v>21</v>
      </c>
      <c r="J164" s="30">
        <v>30</v>
      </c>
      <c r="K164" s="38">
        <v>3073910</v>
      </c>
      <c r="L164" s="32">
        <v>3.95E-2</v>
      </c>
      <c r="M164" s="42">
        <v>0</v>
      </c>
      <c r="N164" s="32">
        <v>4.64E-3</v>
      </c>
      <c r="O164" s="29" t="s">
        <v>93</v>
      </c>
      <c r="P164" s="29"/>
      <c r="Q164" s="34"/>
      <c r="R164" s="34"/>
      <c r="S164" s="34"/>
      <c r="T164" s="34"/>
      <c r="U164" s="34"/>
      <c r="V164" s="34"/>
      <c r="W164" s="34"/>
      <c r="X164" s="34"/>
      <c r="Y164" s="34"/>
      <c r="Z164" s="34"/>
      <c r="AA164" s="34"/>
      <c r="AB164" s="34"/>
    </row>
    <row r="165" spans="1:28" ht="15.75" customHeight="1">
      <c r="A165" s="26" t="s">
        <v>267</v>
      </c>
      <c r="B165" s="26"/>
      <c r="C165" s="27"/>
      <c r="D165" s="28">
        <v>3</v>
      </c>
      <c r="E165" s="28"/>
      <c r="F165" s="26" t="s">
        <v>263</v>
      </c>
      <c r="G165" s="29" t="s">
        <v>250</v>
      </c>
      <c r="H165" s="29" t="s">
        <v>92</v>
      </c>
      <c r="I165" s="29" t="s">
        <v>21</v>
      </c>
      <c r="J165" s="30">
        <v>88.620689655172399</v>
      </c>
      <c r="K165" s="38">
        <v>3061610</v>
      </c>
      <c r="L165" s="32">
        <v>2.95</v>
      </c>
      <c r="M165" s="42">
        <v>0</v>
      </c>
      <c r="N165" s="32">
        <v>0.35699999999999998</v>
      </c>
      <c r="O165" s="29" t="s">
        <v>93</v>
      </c>
      <c r="P165" s="29"/>
      <c r="Q165" s="34"/>
      <c r="R165" s="34"/>
      <c r="S165" s="34"/>
      <c r="T165" s="34"/>
      <c r="U165" s="34"/>
      <c r="V165" s="34"/>
      <c r="W165" s="34"/>
      <c r="X165" s="34"/>
      <c r="Y165" s="34"/>
      <c r="Z165" s="34"/>
      <c r="AA165" s="34"/>
      <c r="AB165" s="34"/>
    </row>
    <row r="166" spans="1:28" ht="15.75" customHeight="1">
      <c r="A166" s="26" t="s">
        <v>268</v>
      </c>
      <c r="B166" s="26"/>
      <c r="C166" s="27"/>
      <c r="D166" s="28">
        <v>3</v>
      </c>
      <c r="E166" s="28"/>
      <c r="F166" s="26" t="s">
        <v>263</v>
      </c>
      <c r="G166" s="29" t="s">
        <v>269</v>
      </c>
      <c r="H166" s="29" t="s">
        <v>92</v>
      </c>
      <c r="I166" s="29" t="s">
        <v>21</v>
      </c>
      <c r="J166" s="47">
        <v>144.90688</v>
      </c>
      <c r="K166" s="38">
        <v>245</v>
      </c>
      <c r="L166" s="32">
        <v>1.8</v>
      </c>
      <c r="M166" s="33">
        <v>0.81100000000000005</v>
      </c>
      <c r="N166" s="32">
        <v>0.33500000000000002</v>
      </c>
      <c r="O166" s="29" t="s">
        <v>93</v>
      </c>
      <c r="P166" s="29"/>
      <c r="Q166" s="34"/>
      <c r="R166" s="34"/>
      <c r="S166" s="34"/>
      <c r="T166" s="34"/>
      <c r="U166" s="34"/>
      <c r="V166" s="34"/>
      <c r="W166" s="34"/>
      <c r="X166" s="34"/>
      <c r="Y166" s="34"/>
      <c r="Z166" s="34"/>
      <c r="AA166" s="34"/>
      <c r="AB166" s="34"/>
    </row>
    <row r="167" spans="1:28" ht="15.75" customHeight="1">
      <c r="A167" s="26" t="s">
        <v>270</v>
      </c>
      <c r="B167" s="26"/>
      <c r="C167" s="27"/>
      <c r="D167" s="28">
        <v>3</v>
      </c>
      <c r="E167" s="28"/>
      <c r="F167" s="26" t="s">
        <v>263</v>
      </c>
      <c r="G167" s="29" t="s">
        <v>269</v>
      </c>
      <c r="H167" s="29" t="s">
        <v>27</v>
      </c>
      <c r="I167" s="29" t="s">
        <v>21</v>
      </c>
      <c r="J167" s="47">
        <v>144.90688</v>
      </c>
      <c r="K167" s="38">
        <v>245</v>
      </c>
      <c r="L167" s="32">
        <v>3.18</v>
      </c>
      <c r="M167" s="33">
        <v>1.48</v>
      </c>
      <c r="N167" s="32">
        <v>1.6</v>
      </c>
      <c r="O167" s="29" t="s">
        <v>29</v>
      </c>
      <c r="P167" s="29"/>
      <c r="Q167" s="34"/>
      <c r="R167" s="34"/>
      <c r="S167" s="34"/>
      <c r="T167" s="34"/>
      <c r="U167" s="34"/>
      <c r="V167" s="34"/>
      <c r="W167" s="34"/>
      <c r="X167" s="34"/>
      <c r="Y167" s="34"/>
      <c r="Z167" s="34"/>
      <c r="AA167" s="34"/>
      <c r="AB167" s="34"/>
    </row>
    <row r="168" spans="1:28" ht="15.75" customHeight="1">
      <c r="A168" s="26" t="s">
        <v>271</v>
      </c>
      <c r="B168" s="26"/>
      <c r="C168" s="27"/>
      <c r="D168" s="28">
        <v>5</v>
      </c>
      <c r="E168" s="28">
        <v>1</v>
      </c>
      <c r="F168" s="26" t="s">
        <v>57</v>
      </c>
      <c r="G168" s="29" t="s">
        <v>272</v>
      </c>
      <c r="H168" s="29" t="s">
        <v>60</v>
      </c>
      <c r="I168" s="29" t="s">
        <v>21</v>
      </c>
      <c r="J168" s="30">
        <v>37.622035666045448</v>
      </c>
      <c r="K168" s="35">
        <v>142</v>
      </c>
      <c r="L168" s="32">
        <v>40.1</v>
      </c>
      <c r="M168" s="33">
        <v>10.8</v>
      </c>
      <c r="N168" s="32">
        <v>0.28799999999999998</v>
      </c>
      <c r="O168" s="29" t="s">
        <v>47</v>
      </c>
      <c r="P168" s="29"/>
      <c r="Q168" s="34"/>
      <c r="R168" s="34"/>
      <c r="S168" s="34"/>
      <c r="T168" s="34"/>
      <c r="U168" s="34"/>
      <c r="V168" s="34"/>
      <c r="W168" s="34"/>
      <c r="X168" s="34"/>
      <c r="Y168" s="34"/>
      <c r="Z168" s="34"/>
      <c r="AA168" s="34"/>
      <c r="AB168" s="34"/>
    </row>
    <row r="169" spans="1:28" ht="15.75" customHeight="1">
      <c r="A169" s="26" t="s">
        <v>273</v>
      </c>
      <c r="B169" s="26"/>
      <c r="C169" s="27"/>
      <c r="D169" s="28">
        <v>5</v>
      </c>
      <c r="E169" s="28">
        <v>1</v>
      </c>
      <c r="F169" s="26" t="s">
        <v>57</v>
      </c>
      <c r="G169" s="29" t="s">
        <v>272</v>
      </c>
      <c r="H169" s="29" t="s">
        <v>46</v>
      </c>
      <c r="I169" s="29" t="s">
        <v>21</v>
      </c>
      <c r="J169" s="30">
        <v>20.882418315181152</v>
      </c>
      <c r="K169" s="31">
        <v>148</v>
      </c>
      <c r="L169" s="32">
        <v>11.1</v>
      </c>
      <c r="M169" s="33">
        <v>1.77</v>
      </c>
      <c r="N169" s="32">
        <v>6.13E-2</v>
      </c>
      <c r="O169" s="29" t="s">
        <v>47</v>
      </c>
      <c r="P169" s="29"/>
      <c r="Q169" s="34"/>
      <c r="R169" s="34"/>
      <c r="S169" s="34"/>
      <c r="T169" s="34"/>
      <c r="U169" s="34"/>
      <c r="V169" s="34"/>
      <c r="W169" s="34"/>
      <c r="X169" s="34"/>
      <c r="Y169" s="34"/>
      <c r="Z169" s="34"/>
      <c r="AA169" s="34"/>
      <c r="AB169" s="34"/>
    </row>
    <row r="170" spans="1:28" ht="15.75" customHeight="1">
      <c r="A170" s="26" t="s">
        <v>274</v>
      </c>
      <c r="B170" s="26"/>
      <c r="C170" s="27"/>
      <c r="D170" s="28">
        <v>5</v>
      </c>
      <c r="E170" s="28">
        <v>1</v>
      </c>
      <c r="F170" s="26" t="s">
        <v>57</v>
      </c>
      <c r="G170" s="29" t="s">
        <v>272</v>
      </c>
      <c r="H170" s="29" t="s">
        <v>92</v>
      </c>
      <c r="I170" s="29" t="s">
        <v>21</v>
      </c>
      <c r="J170" s="47">
        <v>271.95882666666671</v>
      </c>
      <c r="K170" s="38">
        <v>236</v>
      </c>
      <c r="L170" s="32">
        <v>50.8</v>
      </c>
      <c r="M170" s="33">
        <v>60</v>
      </c>
      <c r="N170" s="32">
        <v>0.42699999999999999</v>
      </c>
      <c r="O170" s="29" t="s">
        <v>93</v>
      </c>
      <c r="P170" s="29" t="s">
        <v>275</v>
      </c>
      <c r="Q170" s="34"/>
      <c r="R170" s="34"/>
      <c r="S170" s="34"/>
      <c r="T170" s="34"/>
      <c r="U170" s="34"/>
      <c r="V170" s="34"/>
      <c r="W170" s="34"/>
      <c r="X170" s="34"/>
      <c r="Y170" s="34"/>
      <c r="Z170" s="34"/>
      <c r="AA170" s="34"/>
      <c r="AB170" s="34"/>
    </row>
    <row r="171" spans="1:28" ht="15.75" customHeight="1">
      <c r="A171" s="26" t="s">
        <v>276</v>
      </c>
      <c r="B171" s="26"/>
      <c r="C171" s="27"/>
      <c r="D171" s="28">
        <v>5</v>
      </c>
      <c r="E171" s="28">
        <v>1</v>
      </c>
      <c r="F171" s="26" t="s">
        <v>57</v>
      </c>
      <c r="G171" s="29" t="s">
        <v>272</v>
      </c>
      <c r="H171" s="29" t="s">
        <v>92</v>
      </c>
      <c r="I171" s="29" t="s">
        <v>21</v>
      </c>
      <c r="J171" s="47">
        <v>86.831360000000004</v>
      </c>
      <c r="K171" s="38">
        <v>237</v>
      </c>
      <c r="L171" s="32">
        <v>25.4</v>
      </c>
      <c r="M171" s="33">
        <v>29.9</v>
      </c>
      <c r="N171" s="32">
        <v>0.21299999999999999</v>
      </c>
      <c r="O171" s="29" t="s">
        <v>93</v>
      </c>
      <c r="P171" s="29"/>
      <c r="Q171" s="34"/>
      <c r="R171" s="34"/>
      <c r="S171" s="34"/>
      <c r="T171" s="34"/>
      <c r="U171" s="34"/>
      <c r="V171" s="34"/>
      <c r="W171" s="34"/>
      <c r="X171" s="34"/>
      <c r="Y171" s="34"/>
      <c r="Z171" s="34"/>
      <c r="AA171" s="34"/>
      <c r="AB171" s="34"/>
    </row>
    <row r="172" spans="1:28" ht="15.75" customHeight="1">
      <c r="A172" s="26" t="s">
        <v>277</v>
      </c>
      <c r="B172" s="26"/>
      <c r="C172" s="27"/>
      <c r="D172" s="28">
        <v>5</v>
      </c>
      <c r="E172" s="28">
        <v>1</v>
      </c>
      <c r="F172" s="26" t="s">
        <v>57</v>
      </c>
      <c r="G172" s="29" t="s">
        <v>272</v>
      </c>
      <c r="H172" s="29" t="s">
        <v>92</v>
      </c>
      <c r="I172" s="29" t="s">
        <v>21</v>
      </c>
      <c r="J172" s="47">
        <v>36.6496</v>
      </c>
      <c r="K172" s="38">
        <v>238</v>
      </c>
      <c r="L172" s="32">
        <v>27.8</v>
      </c>
      <c r="M172" s="33">
        <v>32.9</v>
      </c>
      <c r="N172" s="32">
        <v>0.23400000000000001</v>
      </c>
      <c r="O172" s="29" t="s">
        <v>93</v>
      </c>
      <c r="P172" s="29"/>
      <c r="Q172" s="34"/>
      <c r="R172" s="34"/>
      <c r="S172" s="34"/>
      <c r="T172" s="34"/>
      <c r="U172" s="34"/>
      <c r="V172" s="34"/>
      <c r="W172" s="34"/>
      <c r="X172" s="34"/>
      <c r="Y172" s="34"/>
      <c r="Z172" s="34"/>
      <c r="AA172" s="34"/>
      <c r="AB172" s="34"/>
    </row>
    <row r="173" spans="1:28" ht="15.75" customHeight="1">
      <c r="A173" s="26" t="s">
        <v>278</v>
      </c>
      <c r="B173" s="26"/>
      <c r="C173" s="27"/>
      <c r="D173" s="28">
        <v>5</v>
      </c>
      <c r="E173" s="28">
        <v>1</v>
      </c>
      <c r="F173" s="26" t="s">
        <v>57</v>
      </c>
      <c r="G173" s="29" t="s">
        <v>272</v>
      </c>
      <c r="H173" s="29" t="s">
        <v>92</v>
      </c>
      <c r="I173" s="29" t="s">
        <v>21</v>
      </c>
      <c r="J173" s="47">
        <v>62.569324799999997</v>
      </c>
      <c r="K173" s="38">
        <v>239</v>
      </c>
      <c r="L173" s="32">
        <v>4.47</v>
      </c>
      <c r="M173" s="33">
        <v>6.08</v>
      </c>
      <c r="N173" s="32">
        <v>0.25800000000000001</v>
      </c>
      <c r="O173" s="29" t="s">
        <v>93</v>
      </c>
      <c r="P173" s="29"/>
      <c r="Q173" s="34"/>
      <c r="R173" s="34"/>
      <c r="S173" s="34"/>
      <c r="T173" s="34"/>
      <c r="U173" s="34"/>
      <c r="V173" s="34"/>
      <c r="W173" s="34"/>
      <c r="X173" s="34"/>
      <c r="Y173" s="34"/>
      <c r="Z173" s="34"/>
      <c r="AA173" s="34"/>
      <c r="AB173" s="34"/>
    </row>
    <row r="174" spans="1:28" ht="15.75" customHeight="1">
      <c r="A174" s="26" t="s">
        <v>279</v>
      </c>
      <c r="B174" s="26"/>
      <c r="C174" s="27"/>
      <c r="D174" s="28">
        <v>5</v>
      </c>
      <c r="E174" s="28">
        <v>1</v>
      </c>
      <c r="F174" s="26" t="s">
        <v>57</v>
      </c>
      <c r="G174" s="29" t="s">
        <v>272</v>
      </c>
      <c r="H174" s="29" t="s">
        <v>92</v>
      </c>
      <c r="I174" s="29" t="s">
        <v>21</v>
      </c>
      <c r="J174" s="47">
        <v>154.16325333333336</v>
      </c>
      <c r="K174" s="38">
        <v>240</v>
      </c>
      <c r="L174" s="32">
        <v>48</v>
      </c>
      <c r="M174" s="33">
        <v>56.7</v>
      </c>
      <c r="N174" s="32">
        <v>0.40400000000000003</v>
      </c>
      <c r="O174" s="29" t="s">
        <v>93</v>
      </c>
      <c r="P174" s="29"/>
      <c r="Q174" s="34"/>
      <c r="R174" s="34"/>
      <c r="S174" s="34"/>
      <c r="T174" s="34"/>
      <c r="U174" s="34"/>
      <c r="V174" s="34"/>
      <c r="W174" s="34"/>
      <c r="X174" s="34"/>
      <c r="Y174" s="34"/>
      <c r="Z174" s="34"/>
      <c r="AA174" s="34"/>
      <c r="AB174" s="34"/>
    </row>
    <row r="175" spans="1:28" ht="15.75" customHeight="1">
      <c r="A175" s="26" t="s">
        <v>280</v>
      </c>
      <c r="B175" s="26"/>
      <c r="C175" s="27"/>
      <c r="D175" s="28">
        <v>5</v>
      </c>
      <c r="E175" s="28">
        <v>1</v>
      </c>
      <c r="F175" s="26" t="s">
        <v>142</v>
      </c>
      <c r="G175" s="29" t="s">
        <v>125</v>
      </c>
      <c r="H175" s="29" t="s">
        <v>46</v>
      </c>
      <c r="I175" s="29" t="s">
        <v>21</v>
      </c>
      <c r="J175" s="47">
        <v>66.456967741935486</v>
      </c>
      <c r="K175" s="38">
        <v>4063010</v>
      </c>
      <c r="L175" s="32">
        <v>12</v>
      </c>
      <c r="M175" s="33">
        <v>2</v>
      </c>
      <c r="N175" s="32">
        <v>6.7199999999999996E-2</v>
      </c>
      <c r="O175" s="29" t="s">
        <v>47</v>
      </c>
      <c r="P175" s="29"/>
      <c r="Q175" s="34"/>
      <c r="R175" s="34"/>
      <c r="S175" s="34"/>
      <c r="T175" s="34"/>
      <c r="U175" s="34"/>
      <c r="V175" s="34"/>
      <c r="W175" s="34"/>
      <c r="X175" s="34"/>
      <c r="Y175" s="34"/>
      <c r="Z175" s="34"/>
      <c r="AA175" s="34"/>
      <c r="AB175" s="34"/>
    </row>
    <row r="176" spans="1:28" ht="15.75" customHeight="1">
      <c r="A176" s="26" t="s">
        <v>281</v>
      </c>
      <c r="B176" s="26"/>
      <c r="C176" s="27"/>
      <c r="D176" s="28">
        <v>5</v>
      </c>
      <c r="E176" s="28">
        <v>1</v>
      </c>
      <c r="F176" s="26" t="s">
        <v>57</v>
      </c>
      <c r="G176" s="29" t="s">
        <v>272</v>
      </c>
      <c r="H176" s="29" t="s">
        <v>46</v>
      </c>
      <c r="I176" s="29" t="s">
        <v>21</v>
      </c>
      <c r="J176" s="30">
        <v>10.193718262177921</v>
      </c>
      <c r="K176" s="31">
        <v>152</v>
      </c>
      <c r="L176" s="32">
        <v>6.45</v>
      </c>
      <c r="M176" s="33">
        <v>4.38</v>
      </c>
      <c r="N176" s="32">
        <v>4.6100000000000002E-2</v>
      </c>
      <c r="O176" s="29" t="s">
        <v>47</v>
      </c>
      <c r="P176" s="29"/>
      <c r="Q176" s="34"/>
      <c r="R176" s="34"/>
      <c r="S176" s="34"/>
      <c r="T176" s="34"/>
      <c r="U176" s="34"/>
      <c r="V176" s="34"/>
      <c r="W176" s="34"/>
      <c r="X176" s="34"/>
      <c r="Y176" s="34"/>
      <c r="Z176" s="34"/>
      <c r="AA176" s="34"/>
      <c r="AB176" s="34"/>
    </row>
    <row r="177" spans="1:89" ht="15.75" customHeight="1">
      <c r="A177" s="26" t="s">
        <v>282</v>
      </c>
      <c r="B177" s="26"/>
      <c r="C177" s="27"/>
      <c r="D177" s="28">
        <v>5</v>
      </c>
      <c r="E177" s="28">
        <v>1</v>
      </c>
      <c r="F177" s="26" t="s">
        <v>57</v>
      </c>
      <c r="G177" s="29" t="s">
        <v>272</v>
      </c>
      <c r="H177" s="29" t="s">
        <v>92</v>
      </c>
      <c r="I177" s="29" t="s">
        <v>21</v>
      </c>
      <c r="J177" s="30">
        <v>10.197992716330125</v>
      </c>
      <c r="K177" s="31">
        <v>110</v>
      </c>
      <c r="L177" s="32">
        <v>3.07</v>
      </c>
      <c r="M177" s="33">
        <v>1.26</v>
      </c>
      <c r="N177" s="32">
        <v>0.14499999999999999</v>
      </c>
      <c r="O177" s="29" t="s">
        <v>93</v>
      </c>
      <c r="P177" s="29"/>
      <c r="Q177" s="34"/>
      <c r="R177" s="34"/>
      <c r="S177" s="34"/>
      <c r="T177" s="34"/>
      <c r="U177" s="34"/>
      <c r="V177" s="34"/>
      <c r="W177" s="34"/>
      <c r="X177" s="34"/>
      <c r="Y177" s="34"/>
      <c r="Z177" s="34"/>
      <c r="AA177" s="34"/>
      <c r="AB177" s="34"/>
    </row>
    <row r="178" spans="1:89" ht="15.75" customHeight="1">
      <c r="A178" s="26" t="s">
        <v>283</v>
      </c>
      <c r="B178" s="26"/>
      <c r="C178" s="27"/>
      <c r="D178" s="28">
        <v>5</v>
      </c>
      <c r="E178" s="28">
        <v>1</v>
      </c>
      <c r="F178" s="26" t="s">
        <v>57</v>
      </c>
      <c r="G178" s="29" t="s">
        <v>272</v>
      </c>
      <c r="H178" s="29" t="s">
        <v>92</v>
      </c>
      <c r="I178" s="29" t="s">
        <v>21</v>
      </c>
      <c r="J178" s="30">
        <v>10.197992716330125</v>
      </c>
      <c r="K178" s="35">
        <v>110</v>
      </c>
      <c r="L178" s="32">
        <v>3.24</v>
      </c>
      <c r="M178" s="33">
        <v>1.26</v>
      </c>
      <c r="N178" s="32">
        <v>0.14799999999999999</v>
      </c>
      <c r="O178" s="29" t="s">
        <v>93</v>
      </c>
      <c r="P178" s="29"/>
      <c r="Q178" s="34"/>
      <c r="R178" s="34"/>
      <c r="S178" s="34"/>
      <c r="T178" s="34"/>
      <c r="U178" s="34"/>
      <c r="V178" s="34"/>
      <c r="W178" s="34"/>
      <c r="X178" s="34"/>
      <c r="Y178" s="34"/>
      <c r="Z178" s="34"/>
      <c r="AA178" s="34"/>
      <c r="AB178" s="34"/>
    </row>
    <row r="179" spans="1:89" s="130" customFormat="1">
      <c r="A179" s="26" t="s">
        <v>284</v>
      </c>
      <c r="B179" s="26"/>
      <c r="C179" s="27"/>
      <c r="D179" s="28">
        <v>5</v>
      </c>
      <c r="E179" s="28">
        <v>1</v>
      </c>
      <c r="F179" s="26" t="s">
        <v>18</v>
      </c>
      <c r="G179" s="29" t="s">
        <v>125</v>
      </c>
      <c r="H179" s="29" t="s">
        <v>85</v>
      </c>
      <c r="I179" s="29" t="s">
        <v>21</v>
      </c>
      <c r="J179" s="133">
        <f>J178*L179/L178</f>
        <v>1.715403095802444</v>
      </c>
      <c r="K179" s="141">
        <v>184</v>
      </c>
      <c r="L179" s="85">
        <v>0.54500000000000004</v>
      </c>
      <c r="M179" s="145">
        <v>2.95</v>
      </c>
      <c r="N179" s="85">
        <v>9.41E-4</v>
      </c>
      <c r="O179" s="147" t="s">
        <v>47</v>
      </c>
      <c r="P179" s="147"/>
      <c r="Q179" s="149"/>
      <c r="R179" s="149"/>
      <c r="S179" s="149"/>
      <c r="T179" s="149"/>
      <c r="U179" s="149"/>
      <c r="V179" s="149"/>
      <c r="W179" s="149"/>
      <c r="X179" s="149"/>
      <c r="Y179" s="149"/>
      <c r="Z179" s="149"/>
      <c r="AA179" s="149"/>
      <c r="AB179" s="14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row>
    <row r="180" spans="1:89" s="130" customFormat="1">
      <c r="A180" s="26" t="s">
        <v>285</v>
      </c>
      <c r="B180" s="26"/>
      <c r="C180" s="27"/>
      <c r="D180" s="28">
        <v>5</v>
      </c>
      <c r="E180" s="28">
        <v>1</v>
      </c>
      <c r="F180" s="26" t="s">
        <v>142</v>
      </c>
      <c r="G180" s="29" t="s">
        <v>125</v>
      </c>
      <c r="H180" s="29" t="s">
        <v>46</v>
      </c>
      <c r="I180" s="29" t="s">
        <v>21</v>
      </c>
      <c r="J180" s="74">
        <v>2.9861336707302479</v>
      </c>
      <c r="K180" s="135">
        <v>132</v>
      </c>
      <c r="L180" s="85">
        <v>4.53</v>
      </c>
      <c r="M180" s="145">
        <v>0.76300000000000001</v>
      </c>
      <c r="N180" s="85">
        <v>2.5600000000000001E-2</v>
      </c>
      <c r="O180" s="147" t="s">
        <v>47</v>
      </c>
      <c r="P180" s="147"/>
      <c r="Q180" s="149"/>
      <c r="R180" s="149"/>
      <c r="S180" s="149"/>
      <c r="T180" s="149"/>
      <c r="U180" s="149"/>
      <c r="V180" s="149"/>
      <c r="W180" s="149"/>
      <c r="X180" s="149"/>
      <c r="Y180" s="149"/>
      <c r="Z180" s="149"/>
      <c r="AA180" s="149"/>
      <c r="AB180" s="149"/>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row>
    <row r="181" spans="1:89" s="130" customFormat="1">
      <c r="A181" s="26" t="s">
        <v>286</v>
      </c>
      <c r="B181" s="26"/>
      <c r="C181" s="27"/>
      <c r="D181" s="28">
        <v>5</v>
      </c>
      <c r="E181" s="28">
        <v>1</v>
      </c>
      <c r="F181" s="26" t="s">
        <v>142</v>
      </c>
      <c r="G181" s="29" t="s">
        <v>125</v>
      </c>
      <c r="H181" s="29" t="s">
        <v>46</v>
      </c>
      <c r="I181" s="29" t="s">
        <v>21</v>
      </c>
      <c r="J181" s="74">
        <v>2.9861336707302479</v>
      </c>
      <c r="K181" s="135">
        <v>132</v>
      </c>
      <c r="L181" s="85">
        <v>4.2</v>
      </c>
      <c r="M181" s="145">
        <v>0.70799999999999996</v>
      </c>
      <c r="N181" s="85">
        <v>2.3699999999999999E-2</v>
      </c>
      <c r="O181" s="147" t="s">
        <v>47</v>
      </c>
      <c r="P181" s="147"/>
      <c r="Q181" s="149"/>
      <c r="R181" s="149"/>
      <c r="S181" s="149"/>
      <c r="T181" s="149"/>
      <c r="U181" s="149"/>
      <c r="V181" s="149"/>
      <c r="W181" s="149"/>
      <c r="X181" s="149"/>
      <c r="Y181" s="149"/>
      <c r="Z181" s="149"/>
      <c r="AA181" s="149"/>
      <c r="AB181" s="149"/>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row>
    <row r="182" spans="1:89" ht="15.75" customHeight="1">
      <c r="A182" s="26" t="s">
        <v>287</v>
      </c>
      <c r="B182" s="26"/>
      <c r="C182" s="27"/>
      <c r="D182" s="28">
        <v>5</v>
      </c>
      <c r="E182" s="28">
        <v>1</v>
      </c>
      <c r="F182" s="26" t="s">
        <v>18</v>
      </c>
      <c r="G182" s="29" t="s">
        <v>125</v>
      </c>
      <c r="H182" s="29" t="s">
        <v>85</v>
      </c>
      <c r="I182" s="29" t="s">
        <v>21</v>
      </c>
      <c r="J182" s="46">
        <f>J177*L182/L177</f>
        <v>15.811871442909249</v>
      </c>
      <c r="K182" s="38">
        <v>184</v>
      </c>
      <c r="L182" s="32">
        <v>4.76</v>
      </c>
      <c r="M182" s="33">
        <v>18.7</v>
      </c>
      <c r="N182" s="32">
        <v>4.9699999999999996E-3</v>
      </c>
      <c r="O182" s="29" t="s">
        <v>47</v>
      </c>
      <c r="P182" s="29"/>
      <c r="Q182" s="34"/>
      <c r="R182" s="34"/>
      <c r="S182" s="34"/>
      <c r="T182" s="34"/>
      <c r="U182" s="34"/>
      <c r="V182" s="34"/>
      <c r="W182" s="34"/>
      <c r="X182" s="34"/>
      <c r="Y182" s="34"/>
      <c r="Z182" s="34"/>
      <c r="AA182" s="34"/>
      <c r="AB182" s="34"/>
    </row>
    <row r="183" spans="1:89" ht="15.75" customHeight="1">
      <c r="A183" s="26" t="s">
        <v>288</v>
      </c>
      <c r="B183" s="26"/>
      <c r="C183" s="27"/>
      <c r="D183" s="28">
        <v>5</v>
      </c>
      <c r="E183" s="28">
        <v>1</v>
      </c>
      <c r="F183" s="26" t="s">
        <v>57</v>
      </c>
      <c r="G183" s="29" t="s">
        <v>272</v>
      </c>
      <c r="H183" s="29" t="s">
        <v>92</v>
      </c>
      <c r="I183" s="29" t="s">
        <v>21</v>
      </c>
      <c r="J183" s="30">
        <v>14.211705165250399</v>
      </c>
      <c r="K183" s="35">
        <v>111</v>
      </c>
      <c r="L183" s="32">
        <v>3.43</v>
      </c>
      <c r="M183" s="33">
        <v>4.82</v>
      </c>
      <c r="N183" s="32">
        <v>0.23300000000000001</v>
      </c>
      <c r="O183" s="29" t="s">
        <v>93</v>
      </c>
      <c r="P183" s="29"/>
      <c r="Q183" s="34"/>
      <c r="R183" s="34"/>
      <c r="S183" s="34"/>
      <c r="T183" s="34"/>
      <c r="U183" s="34"/>
      <c r="V183" s="34"/>
      <c r="W183" s="34"/>
      <c r="X183" s="34"/>
      <c r="Y183" s="34"/>
      <c r="Z183" s="34"/>
      <c r="AA183" s="34"/>
      <c r="AB183" s="34"/>
    </row>
    <row r="184" spans="1:89" ht="15.75" customHeight="1">
      <c r="A184" s="26" t="s">
        <v>289</v>
      </c>
      <c r="B184" s="26"/>
      <c r="C184" s="27"/>
      <c r="D184" s="28">
        <v>5</v>
      </c>
      <c r="E184" s="28">
        <v>1</v>
      </c>
      <c r="F184" s="26" t="s">
        <v>142</v>
      </c>
      <c r="G184" s="29" t="s">
        <v>125</v>
      </c>
      <c r="H184" s="29" t="s">
        <v>46</v>
      </c>
      <c r="I184" s="29" t="s">
        <v>21</v>
      </c>
      <c r="J184" s="30">
        <v>2.7775403081026551</v>
      </c>
      <c r="K184" s="31">
        <v>153</v>
      </c>
      <c r="L184" s="32">
        <v>1.66</v>
      </c>
      <c r="M184" s="33">
        <v>0.28000000000000003</v>
      </c>
      <c r="N184" s="32">
        <v>9.3600000000000003E-3</v>
      </c>
      <c r="O184" s="29" t="s">
        <v>47</v>
      </c>
      <c r="P184" s="29"/>
      <c r="Q184" s="34"/>
      <c r="R184" s="34"/>
      <c r="S184" s="34"/>
      <c r="T184" s="34"/>
      <c r="U184" s="34"/>
      <c r="V184" s="34"/>
      <c r="W184" s="34"/>
      <c r="X184" s="34"/>
      <c r="Y184" s="34"/>
      <c r="Z184" s="34"/>
      <c r="AA184" s="34"/>
      <c r="AB184" s="34"/>
    </row>
    <row r="185" spans="1:89" ht="15.75" customHeight="1">
      <c r="A185" s="26" t="s">
        <v>290</v>
      </c>
      <c r="B185" s="26"/>
      <c r="C185" s="27"/>
      <c r="D185" s="28">
        <v>5</v>
      </c>
      <c r="E185" s="28">
        <v>1</v>
      </c>
      <c r="F185" s="26" t="s">
        <v>142</v>
      </c>
      <c r="G185" s="29" t="s">
        <v>125</v>
      </c>
      <c r="H185" s="29" t="s">
        <v>46</v>
      </c>
      <c r="I185" s="29" t="s">
        <v>21</v>
      </c>
      <c r="J185" s="30">
        <v>2.7775403081026551</v>
      </c>
      <c r="K185" s="35">
        <v>153</v>
      </c>
      <c r="L185" s="32">
        <v>1.54</v>
      </c>
      <c r="M185" s="33">
        <v>0.26</v>
      </c>
      <c r="N185" s="32">
        <v>8.6899999999999998E-3</v>
      </c>
      <c r="O185" s="29" t="s">
        <v>47</v>
      </c>
      <c r="P185" s="29"/>
      <c r="Q185" s="34"/>
      <c r="R185" s="34"/>
      <c r="S185" s="34"/>
      <c r="T185" s="34"/>
      <c r="U185" s="34"/>
      <c r="V185" s="34"/>
      <c r="W185" s="34"/>
      <c r="X185" s="34"/>
      <c r="Y185" s="34"/>
      <c r="Z185" s="34"/>
      <c r="AA185" s="34"/>
      <c r="AB185" s="34"/>
    </row>
    <row r="186" spans="1:89" ht="15.75" customHeight="1">
      <c r="A186" s="26" t="s">
        <v>291</v>
      </c>
      <c r="B186" s="26"/>
      <c r="C186" s="27"/>
      <c r="D186" s="28">
        <v>5</v>
      </c>
      <c r="E186" s="28">
        <v>1</v>
      </c>
      <c r="F186" s="26" t="s">
        <v>57</v>
      </c>
      <c r="G186" s="29" t="s">
        <v>272</v>
      </c>
      <c r="H186" s="29" t="s">
        <v>46</v>
      </c>
      <c r="I186" s="29" t="s">
        <v>21</v>
      </c>
      <c r="J186" s="30">
        <v>15.564997349838427</v>
      </c>
      <c r="K186" s="35">
        <v>155</v>
      </c>
      <c r="L186" s="32">
        <v>7.17</v>
      </c>
      <c r="M186" s="33">
        <v>5.79</v>
      </c>
      <c r="N186" s="32">
        <v>3.9699999999999999E-2</v>
      </c>
      <c r="O186" s="29" t="s">
        <v>47</v>
      </c>
      <c r="P186" s="29"/>
      <c r="Q186" s="34"/>
      <c r="R186" s="34"/>
      <c r="S186" s="34"/>
      <c r="T186" s="34"/>
      <c r="U186" s="34"/>
      <c r="V186" s="34"/>
      <c r="W186" s="34"/>
      <c r="X186" s="34"/>
      <c r="Y186" s="34"/>
      <c r="Z186" s="34"/>
      <c r="AA186" s="34"/>
      <c r="AB186" s="34"/>
    </row>
    <row r="187" spans="1:89" ht="15.75" customHeight="1">
      <c r="A187" s="26" t="s">
        <v>292</v>
      </c>
      <c r="B187" s="26"/>
      <c r="C187" s="27"/>
      <c r="D187" s="28">
        <v>5</v>
      </c>
      <c r="E187" s="28">
        <v>1</v>
      </c>
      <c r="F187" s="26" t="s">
        <v>57</v>
      </c>
      <c r="G187" s="29" t="s">
        <v>272</v>
      </c>
      <c r="H187" s="29" t="s">
        <v>92</v>
      </c>
      <c r="I187" s="29" t="s">
        <v>21</v>
      </c>
      <c r="J187" s="47">
        <v>36.833317866666661</v>
      </c>
      <c r="K187" s="38">
        <v>241</v>
      </c>
      <c r="L187" s="32">
        <v>3.42</v>
      </c>
      <c r="M187" s="33">
        <v>4.82</v>
      </c>
      <c r="N187" s="32">
        <v>0.23300000000000001</v>
      </c>
      <c r="O187" s="29" t="s">
        <v>93</v>
      </c>
      <c r="P187" s="29"/>
      <c r="Q187" s="34"/>
      <c r="R187" s="34"/>
      <c r="S187" s="34"/>
      <c r="T187" s="34"/>
      <c r="U187" s="34"/>
      <c r="V187" s="34"/>
      <c r="W187" s="34"/>
      <c r="X187" s="34"/>
      <c r="Y187" s="34"/>
      <c r="Z187" s="34"/>
      <c r="AA187" s="34"/>
      <c r="AB187" s="34"/>
    </row>
    <row r="188" spans="1:89" ht="15.75" customHeight="1">
      <c r="A188" s="26" t="s">
        <v>293</v>
      </c>
      <c r="B188" s="26"/>
      <c r="C188" s="27"/>
      <c r="D188" s="28">
        <v>5</v>
      </c>
      <c r="E188" s="28">
        <v>1</v>
      </c>
      <c r="F188" s="26" t="s">
        <v>57</v>
      </c>
      <c r="G188" s="29" t="s">
        <v>272</v>
      </c>
      <c r="H188" s="29" t="s">
        <v>92</v>
      </c>
      <c r="I188" s="29" t="s">
        <v>21</v>
      </c>
      <c r="J188" s="47">
        <v>49.801168000000004</v>
      </c>
      <c r="K188" s="38">
        <v>242</v>
      </c>
      <c r="L188" s="32">
        <v>3.43</v>
      </c>
      <c r="M188" s="33">
        <v>4.83</v>
      </c>
      <c r="N188" s="32">
        <v>0.23300000000000001</v>
      </c>
      <c r="O188" s="29" t="s">
        <v>93</v>
      </c>
      <c r="P188" s="29"/>
      <c r="Q188" s="34"/>
      <c r="R188" s="34"/>
      <c r="S188" s="34"/>
      <c r="T188" s="34"/>
      <c r="U188" s="34"/>
      <c r="V188" s="34"/>
      <c r="W188" s="34"/>
      <c r="X188" s="34"/>
      <c r="Y188" s="34"/>
      <c r="Z188" s="34"/>
      <c r="AA188" s="34"/>
      <c r="AB188" s="34"/>
    </row>
    <row r="189" spans="1:89" ht="15.75" customHeight="1">
      <c r="A189" s="26" t="s">
        <v>294</v>
      </c>
      <c r="B189" s="26"/>
      <c r="C189" s="27"/>
      <c r="D189" s="28">
        <v>5</v>
      </c>
      <c r="E189" s="28">
        <v>1</v>
      </c>
      <c r="F189" s="26" t="s">
        <v>57</v>
      </c>
      <c r="G189" s="29" t="s">
        <v>272</v>
      </c>
      <c r="H189" s="29" t="s">
        <v>92</v>
      </c>
      <c r="I189" s="29" t="s">
        <v>21</v>
      </c>
      <c r="J189" s="47">
        <v>53.858701600000011</v>
      </c>
      <c r="K189" s="38">
        <v>243</v>
      </c>
      <c r="L189" s="32">
        <v>3.43</v>
      </c>
      <c r="M189" s="33">
        <v>4.82</v>
      </c>
      <c r="N189" s="32">
        <v>0.23300000000000001</v>
      </c>
      <c r="O189" s="29" t="s">
        <v>93</v>
      </c>
      <c r="P189" s="29"/>
      <c r="Q189" s="34"/>
      <c r="R189" s="34"/>
      <c r="S189" s="34"/>
      <c r="T189" s="34"/>
      <c r="U189" s="34"/>
      <c r="V189" s="34"/>
      <c r="W189" s="34"/>
      <c r="X189" s="34"/>
      <c r="Y189" s="34"/>
      <c r="Z189" s="34"/>
      <c r="AA189" s="34"/>
      <c r="AB189" s="34"/>
    </row>
    <row r="190" spans="1:89" s="130" customFormat="1">
      <c r="A190" s="26" t="s">
        <v>295</v>
      </c>
      <c r="B190" s="26"/>
      <c r="C190" s="27"/>
      <c r="D190" s="28">
        <v>5</v>
      </c>
      <c r="E190" s="28">
        <v>1</v>
      </c>
      <c r="F190" s="26" t="s">
        <v>57</v>
      </c>
      <c r="G190" s="29" t="s">
        <v>272</v>
      </c>
      <c r="H190" s="29" t="s">
        <v>92</v>
      </c>
      <c r="I190" s="29" t="s">
        <v>21</v>
      </c>
      <c r="J190" s="2">
        <v>71.977532190476197</v>
      </c>
      <c r="K190" s="141">
        <v>244</v>
      </c>
      <c r="L190" s="85">
        <v>3.39</v>
      </c>
      <c r="M190" s="145">
        <v>4.7699999999999996</v>
      </c>
      <c r="N190" s="85">
        <v>0.23100000000000001</v>
      </c>
      <c r="O190" s="147" t="s">
        <v>93</v>
      </c>
      <c r="P190" s="147"/>
      <c r="Q190" s="149"/>
      <c r="R190" s="149"/>
      <c r="S190" s="149"/>
      <c r="T190" s="149"/>
      <c r="U190" s="149"/>
      <c r="V190" s="149"/>
      <c r="W190" s="149"/>
      <c r="X190" s="149"/>
      <c r="Y190" s="149"/>
      <c r="Z190" s="149"/>
      <c r="AA190" s="149"/>
      <c r="AB190" s="149"/>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row>
    <row r="191" spans="1:89" ht="15.75" customHeight="1">
      <c r="A191" s="26" t="s">
        <v>296</v>
      </c>
      <c r="B191" s="26"/>
      <c r="C191" s="27"/>
      <c r="D191" s="28">
        <v>5</v>
      </c>
      <c r="E191" s="28">
        <v>1</v>
      </c>
      <c r="F191" s="26" t="s">
        <v>18</v>
      </c>
      <c r="G191" s="29" t="s">
        <v>125</v>
      </c>
      <c r="H191" s="29" t="s">
        <v>128</v>
      </c>
      <c r="I191" s="29" t="s">
        <v>21</v>
      </c>
      <c r="J191" s="30">
        <v>5.4211054483625993</v>
      </c>
      <c r="K191" s="38">
        <v>17019910</v>
      </c>
      <c r="L191" s="32">
        <v>0.86</v>
      </c>
      <c r="M191" s="33">
        <v>1.02</v>
      </c>
      <c r="N191" s="32">
        <v>1.9699999999999999E-2</v>
      </c>
      <c r="O191" s="29" t="s">
        <v>47</v>
      </c>
      <c r="P191" s="29"/>
      <c r="Q191" s="34"/>
      <c r="R191" s="34"/>
      <c r="S191" s="34"/>
      <c r="T191" s="34"/>
      <c r="U191" s="34"/>
      <c r="V191" s="34"/>
      <c r="W191" s="34"/>
      <c r="X191" s="34"/>
      <c r="Y191" s="34"/>
      <c r="Z191" s="34"/>
      <c r="AA191" s="34"/>
      <c r="AB191" s="34"/>
    </row>
    <row r="192" spans="1:89" ht="15.75" customHeight="1">
      <c r="A192" s="26" t="s">
        <v>297</v>
      </c>
      <c r="B192" s="26"/>
      <c r="C192" s="27"/>
      <c r="D192" s="28">
        <v>5</v>
      </c>
      <c r="E192" s="28">
        <v>1</v>
      </c>
      <c r="F192" s="26" t="s">
        <v>18</v>
      </c>
      <c r="G192" s="29" t="s">
        <v>125</v>
      </c>
      <c r="H192" s="29" t="s">
        <v>157</v>
      </c>
      <c r="I192" s="29" t="s">
        <v>21</v>
      </c>
      <c r="J192" s="30">
        <v>24.571428571428573</v>
      </c>
      <c r="K192" s="36">
        <v>24039990</v>
      </c>
      <c r="L192" s="32">
        <v>6.95</v>
      </c>
      <c r="M192" s="33">
        <v>0</v>
      </c>
      <c r="N192" s="32">
        <v>0</v>
      </c>
      <c r="O192" s="29" t="s">
        <v>298</v>
      </c>
      <c r="P192" s="29"/>
      <c r="Q192" s="34"/>
      <c r="R192" s="34"/>
      <c r="S192" s="34"/>
      <c r="T192" s="34"/>
      <c r="U192" s="34"/>
      <c r="V192" s="34"/>
      <c r="W192" s="34"/>
      <c r="X192" s="34"/>
      <c r="Y192" s="34"/>
      <c r="Z192" s="34"/>
      <c r="AA192" s="34"/>
      <c r="AB192" s="34"/>
    </row>
    <row r="193" spans="1:28" ht="15.75" customHeight="1">
      <c r="A193" s="26" t="s">
        <v>299</v>
      </c>
      <c r="B193" s="26"/>
      <c r="C193" s="27"/>
      <c r="D193" s="28">
        <v>5</v>
      </c>
      <c r="E193" s="28">
        <v>1</v>
      </c>
      <c r="F193" s="26" t="s">
        <v>18</v>
      </c>
      <c r="G193" s="29" t="s">
        <v>125</v>
      </c>
      <c r="H193" s="29" t="s">
        <v>112</v>
      </c>
      <c r="I193" s="29" t="s">
        <v>21</v>
      </c>
      <c r="J193" s="47">
        <v>54.772545279999996</v>
      </c>
      <c r="K193" s="38">
        <v>247</v>
      </c>
      <c r="L193" s="32">
        <v>0.84799999999999998</v>
      </c>
      <c r="M193" s="33">
        <v>1.8</v>
      </c>
      <c r="N193" s="32">
        <v>3.1E-2</v>
      </c>
      <c r="O193" s="29" t="s">
        <v>22</v>
      </c>
      <c r="P193" s="29"/>
      <c r="Q193" s="34"/>
      <c r="R193" s="34"/>
      <c r="S193" s="34"/>
      <c r="T193" s="34"/>
      <c r="U193" s="34"/>
      <c r="V193" s="34"/>
      <c r="W193" s="34"/>
      <c r="X193" s="34"/>
      <c r="Y193" s="34"/>
      <c r="Z193" s="34"/>
      <c r="AA193" s="34"/>
      <c r="AB193" s="34"/>
    </row>
    <row r="194" spans="1:28" ht="15.75" customHeight="1">
      <c r="A194" s="26" t="s">
        <v>300</v>
      </c>
      <c r="B194" s="26"/>
      <c r="C194" s="27"/>
      <c r="D194" s="28">
        <v>5</v>
      </c>
      <c r="E194" s="28">
        <v>1</v>
      </c>
      <c r="F194" s="26" t="s">
        <v>18</v>
      </c>
      <c r="G194" s="29" t="s">
        <v>125</v>
      </c>
      <c r="H194" s="29" t="s">
        <v>152</v>
      </c>
      <c r="I194" s="29" t="s">
        <v>21</v>
      </c>
      <c r="J194" s="30">
        <v>50.689084895259093</v>
      </c>
      <c r="K194" s="38">
        <v>21021031</v>
      </c>
      <c r="L194" s="32">
        <v>1.06</v>
      </c>
      <c r="M194" s="33">
        <v>4.4999999999999997E-3</v>
      </c>
      <c r="N194" s="32">
        <v>2.96</v>
      </c>
      <c r="O194" s="29" t="s">
        <v>22</v>
      </c>
      <c r="P194" s="29" t="s">
        <v>301</v>
      </c>
      <c r="Q194" s="34"/>
      <c r="R194" s="34"/>
      <c r="S194" s="34"/>
      <c r="T194" s="34"/>
      <c r="U194" s="34"/>
      <c r="V194" s="34"/>
      <c r="W194" s="34"/>
      <c r="X194" s="34"/>
      <c r="Y194" s="34"/>
      <c r="Z194" s="34"/>
      <c r="AA194" s="34"/>
      <c r="AB194" s="34"/>
    </row>
    <row r="195" spans="1:28" ht="15.75" customHeight="1">
      <c r="A195" s="26" t="s">
        <v>302</v>
      </c>
      <c r="B195" s="26"/>
      <c r="C195" s="27"/>
      <c r="D195" s="28">
        <v>6</v>
      </c>
      <c r="E195" s="28">
        <v>1</v>
      </c>
      <c r="F195" s="26" t="s">
        <v>246</v>
      </c>
      <c r="G195" s="29" t="s">
        <v>125</v>
      </c>
      <c r="H195" s="29" t="s">
        <v>194</v>
      </c>
      <c r="I195" s="29" t="s">
        <v>21</v>
      </c>
      <c r="J195" s="30">
        <v>4.9643510523706116</v>
      </c>
      <c r="K195" s="38">
        <v>190</v>
      </c>
      <c r="L195" s="32">
        <v>3.06</v>
      </c>
      <c r="M195" s="33">
        <v>8.49</v>
      </c>
      <c r="N195" s="32">
        <v>2.02</v>
      </c>
      <c r="O195" s="29" t="s">
        <v>129</v>
      </c>
      <c r="P195" s="29"/>
      <c r="Q195" s="34"/>
      <c r="R195" s="34"/>
      <c r="S195" s="34"/>
      <c r="T195" s="34"/>
      <c r="U195" s="34"/>
      <c r="V195" s="34"/>
      <c r="W195" s="34"/>
      <c r="X195" s="34"/>
      <c r="Y195" s="34"/>
      <c r="Z195" s="34"/>
      <c r="AA195" s="34"/>
      <c r="AB195" s="34"/>
    </row>
    <row r="196" spans="1:28" ht="15.75" customHeight="1">
      <c r="A196" s="26" t="s">
        <v>303</v>
      </c>
      <c r="B196" s="26"/>
      <c r="C196" s="27"/>
      <c r="D196" s="28">
        <v>6</v>
      </c>
      <c r="E196" s="28">
        <v>1</v>
      </c>
      <c r="F196" s="26" t="s">
        <v>246</v>
      </c>
      <c r="G196" s="29" t="s">
        <v>125</v>
      </c>
      <c r="H196" s="29" t="s">
        <v>20</v>
      </c>
      <c r="I196" s="29" t="s">
        <v>21</v>
      </c>
      <c r="J196" s="30">
        <v>13.285003505052405</v>
      </c>
      <c r="K196" s="31">
        <v>189</v>
      </c>
      <c r="L196" s="32">
        <v>2.62</v>
      </c>
      <c r="M196" s="33">
        <v>8.49</v>
      </c>
      <c r="N196" s="32">
        <v>2.0299999999999998</v>
      </c>
      <c r="O196" s="29" t="s">
        <v>129</v>
      </c>
      <c r="P196" s="29"/>
      <c r="Q196" s="34"/>
      <c r="R196" s="34"/>
      <c r="S196" s="34"/>
      <c r="T196" s="34"/>
      <c r="U196" s="34"/>
      <c r="V196" s="34"/>
      <c r="W196" s="34"/>
      <c r="X196" s="34"/>
      <c r="Y196" s="34"/>
      <c r="Z196" s="34"/>
      <c r="AA196" s="34"/>
      <c r="AB196" s="34"/>
    </row>
    <row r="197" spans="1:28" ht="15.75" customHeight="1">
      <c r="A197" s="26" t="s">
        <v>304</v>
      </c>
      <c r="B197" s="26"/>
      <c r="C197" s="27"/>
      <c r="D197" s="28">
        <v>6</v>
      </c>
      <c r="E197" s="28">
        <v>1</v>
      </c>
      <c r="F197" s="26" t="s">
        <v>246</v>
      </c>
      <c r="G197" s="29" t="s">
        <v>125</v>
      </c>
      <c r="H197" s="29" t="s">
        <v>194</v>
      </c>
      <c r="I197" s="29" t="s">
        <v>21</v>
      </c>
      <c r="J197" s="39">
        <v>4.9643510523706116</v>
      </c>
      <c r="K197" s="38">
        <v>190</v>
      </c>
      <c r="L197" s="32">
        <v>2.57</v>
      </c>
      <c r="M197" s="33">
        <v>8.1</v>
      </c>
      <c r="N197" s="32">
        <v>2.0299999999999998</v>
      </c>
      <c r="O197" s="29" t="s">
        <v>129</v>
      </c>
      <c r="P197" s="29"/>
      <c r="Q197" s="34"/>
      <c r="R197" s="34"/>
      <c r="S197" s="34"/>
      <c r="T197" s="34"/>
      <c r="U197" s="34"/>
      <c r="V197" s="34"/>
      <c r="W197" s="34"/>
      <c r="X197" s="34"/>
      <c r="Y197" s="34"/>
      <c r="Z197" s="34"/>
      <c r="AA197" s="34"/>
      <c r="AB197" s="34"/>
    </row>
    <row r="198" spans="1:28" ht="15.75" customHeight="1">
      <c r="A198" s="26" t="s">
        <v>305</v>
      </c>
      <c r="B198" s="26"/>
      <c r="C198" s="27"/>
      <c r="D198" s="28">
        <v>6</v>
      </c>
      <c r="E198" s="28">
        <v>1</v>
      </c>
      <c r="F198" s="26" t="s">
        <v>246</v>
      </c>
      <c r="G198" s="29" t="s">
        <v>125</v>
      </c>
      <c r="H198" s="29" t="s">
        <v>20</v>
      </c>
      <c r="I198" s="29" t="s">
        <v>21</v>
      </c>
      <c r="J198" s="30">
        <v>13.285003505052405</v>
      </c>
      <c r="K198" s="35">
        <v>189</v>
      </c>
      <c r="L198" s="32">
        <v>2.1800000000000002</v>
      </c>
      <c r="M198" s="33">
        <v>8.1</v>
      </c>
      <c r="N198" s="32">
        <v>2.0299999999999998</v>
      </c>
      <c r="O198" s="29" t="s">
        <v>129</v>
      </c>
      <c r="P198" s="29"/>
      <c r="Q198" s="34"/>
      <c r="R198" s="34"/>
      <c r="S198" s="34"/>
      <c r="T198" s="34"/>
      <c r="U198" s="34"/>
      <c r="V198" s="34"/>
      <c r="W198" s="34"/>
      <c r="X198" s="34"/>
      <c r="Y198" s="34"/>
      <c r="Z198" s="34"/>
      <c r="AA198" s="34"/>
      <c r="AB198" s="34"/>
    </row>
    <row r="199" spans="1:28" ht="15.75" customHeight="1">
      <c r="A199" s="26" t="s">
        <v>306</v>
      </c>
      <c r="B199" s="26"/>
      <c r="C199" s="27"/>
      <c r="D199" s="28">
        <v>6</v>
      </c>
      <c r="E199" s="28">
        <v>1</v>
      </c>
      <c r="F199" s="26" t="s">
        <v>246</v>
      </c>
      <c r="G199" s="29" t="s">
        <v>125</v>
      </c>
      <c r="H199" s="29" t="s">
        <v>46</v>
      </c>
      <c r="I199" s="29" t="s">
        <v>21</v>
      </c>
      <c r="J199" s="49">
        <v>596.19293103448274</v>
      </c>
      <c r="K199" s="38">
        <v>41071990</v>
      </c>
      <c r="L199" s="32">
        <v>4.3600000000000003</v>
      </c>
      <c r="M199" s="33">
        <v>2.0899999999999998E-2</v>
      </c>
      <c r="N199" s="32">
        <v>2.64E-3</v>
      </c>
      <c r="O199" s="29" t="s">
        <v>129</v>
      </c>
      <c r="P199" s="29"/>
      <c r="Q199" s="34"/>
      <c r="R199" s="34"/>
      <c r="S199" s="34"/>
      <c r="T199" s="34"/>
      <c r="U199" s="34"/>
      <c r="V199" s="34"/>
      <c r="W199" s="34"/>
      <c r="X199" s="34"/>
      <c r="Y199" s="34"/>
      <c r="Z199" s="34"/>
      <c r="AA199" s="34"/>
      <c r="AB199" s="34"/>
    </row>
    <row r="200" spans="1:28" ht="15.75" customHeight="1">
      <c r="A200" s="26" t="s">
        <v>307</v>
      </c>
      <c r="B200" s="26"/>
      <c r="C200" s="27"/>
      <c r="D200" s="28">
        <v>6</v>
      </c>
      <c r="E200" s="28">
        <v>10</v>
      </c>
      <c r="F200" s="26" t="s">
        <v>246</v>
      </c>
      <c r="G200" s="29" t="s">
        <v>125</v>
      </c>
      <c r="H200" s="29" t="s">
        <v>308</v>
      </c>
      <c r="I200" s="29" t="s">
        <v>21</v>
      </c>
      <c r="J200" s="30">
        <v>156.94444444444443</v>
      </c>
      <c r="K200" s="31">
        <v>54071000</v>
      </c>
      <c r="L200" s="32">
        <v>19.7</v>
      </c>
      <c r="M200" s="33">
        <v>7.0799999999999997E-4</v>
      </c>
      <c r="N200" s="32">
        <v>0.74099999999999999</v>
      </c>
      <c r="O200" s="29" t="s">
        <v>309</v>
      </c>
      <c r="P200" s="29"/>
      <c r="Q200" s="34"/>
      <c r="R200" s="34"/>
      <c r="S200" s="34"/>
      <c r="T200" s="34"/>
      <c r="U200" s="34"/>
      <c r="V200" s="34"/>
      <c r="W200" s="34"/>
      <c r="X200" s="34"/>
      <c r="Y200" s="34"/>
      <c r="Z200" s="34"/>
      <c r="AA200" s="34"/>
      <c r="AB200" s="34"/>
    </row>
    <row r="201" spans="1:28" ht="15.75" customHeight="1">
      <c r="A201" s="26" t="s">
        <v>310</v>
      </c>
      <c r="B201" s="26"/>
      <c r="C201" s="27"/>
      <c r="D201" s="28">
        <v>6</v>
      </c>
      <c r="E201" s="28">
        <v>1</v>
      </c>
      <c r="F201" s="26" t="s">
        <v>246</v>
      </c>
      <c r="G201" s="29" t="s">
        <v>125</v>
      </c>
      <c r="H201" s="29" t="s">
        <v>85</v>
      </c>
      <c r="I201" s="29" t="s">
        <v>21</v>
      </c>
      <c r="J201" s="39">
        <v>13.767161933421102</v>
      </c>
      <c r="K201" s="38">
        <v>192</v>
      </c>
      <c r="L201" s="32">
        <v>4.37</v>
      </c>
      <c r="M201" s="33">
        <v>1.57</v>
      </c>
      <c r="N201" s="32">
        <v>0.161</v>
      </c>
      <c r="O201" s="29" t="s">
        <v>22</v>
      </c>
      <c r="P201" s="29"/>
      <c r="Q201" s="34"/>
      <c r="R201" s="34"/>
      <c r="S201" s="34"/>
      <c r="T201" s="34"/>
      <c r="U201" s="34"/>
      <c r="V201" s="34"/>
      <c r="W201" s="34"/>
      <c r="X201" s="34"/>
      <c r="Y201" s="34"/>
      <c r="Z201" s="34"/>
      <c r="AA201" s="34"/>
      <c r="AB201" s="34"/>
    </row>
    <row r="202" spans="1:28" ht="15.75" customHeight="1">
      <c r="A202" s="26" t="s">
        <v>311</v>
      </c>
      <c r="B202" s="26"/>
      <c r="C202" s="27"/>
      <c r="D202" s="28">
        <v>7</v>
      </c>
      <c r="E202" s="28">
        <v>1</v>
      </c>
      <c r="F202" s="26" t="s">
        <v>249</v>
      </c>
      <c r="G202" s="29" t="s">
        <v>125</v>
      </c>
      <c r="H202" s="29" t="s">
        <v>157</v>
      </c>
      <c r="I202" s="29" t="s">
        <v>28</v>
      </c>
      <c r="J202" s="47">
        <v>2.036332846470609</v>
      </c>
      <c r="K202" s="36">
        <v>44111210</v>
      </c>
      <c r="L202" s="32">
        <v>0.95499999999999996</v>
      </c>
      <c r="M202" s="33">
        <v>0.55100000000000005</v>
      </c>
      <c r="N202" s="32">
        <v>7.5799999999999999E-3</v>
      </c>
      <c r="O202" s="29" t="s">
        <v>129</v>
      </c>
      <c r="P202" s="29" t="s">
        <v>312</v>
      </c>
      <c r="Q202" s="34"/>
      <c r="R202" s="34"/>
      <c r="S202" s="34"/>
      <c r="T202" s="34"/>
      <c r="U202" s="34"/>
      <c r="V202" s="34"/>
      <c r="W202" s="34"/>
      <c r="X202" s="34"/>
      <c r="Y202" s="34"/>
      <c r="Z202" s="34"/>
      <c r="AA202" s="34"/>
      <c r="AB202" s="34"/>
    </row>
    <row r="203" spans="1:28" ht="15.75" customHeight="1">
      <c r="A203" s="26" t="s">
        <v>313</v>
      </c>
      <c r="B203" s="26"/>
      <c r="C203" s="27"/>
      <c r="D203" s="28">
        <v>7</v>
      </c>
      <c r="E203" s="28">
        <v>1</v>
      </c>
      <c r="F203" s="26" t="s">
        <v>249</v>
      </c>
      <c r="G203" s="29" t="s">
        <v>125</v>
      </c>
      <c r="H203" s="29" t="s">
        <v>157</v>
      </c>
      <c r="I203" s="29" t="s">
        <v>21</v>
      </c>
      <c r="J203" s="47">
        <v>2.9090469235294418</v>
      </c>
      <c r="K203" s="36">
        <v>44111210</v>
      </c>
      <c r="L203" s="32">
        <f>656/700</f>
        <v>0.93714285714285717</v>
      </c>
      <c r="M203" s="33">
        <f>441/700</f>
        <v>0.63</v>
      </c>
      <c r="N203" s="32">
        <f>18.6/700</f>
        <v>2.6571428571428572E-2</v>
      </c>
      <c r="O203" s="29" t="s">
        <v>129</v>
      </c>
      <c r="P203" s="29" t="s">
        <v>314</v>
      </c>
      <c r="Q203" s="34"/>
      <c r="R203" s="34"/>
      <c r="S203" s="34"/>
      <c r="T203" s="34"/>
      <c r="U203" s="34"/>
      <c r="V203" s="34"/>
      <c r="W203" s="34"/>
      <c r="X203" s="34"/>
      <c r="Y203" s="34"/>
      <c r="Z203" s="34"/>
      <c r="AA203" s="34"/>
      <c r="AB203" s="34"/>
    </row>
    <row r="204" spans="1:28" ht="15.75" customHeight="1">
      <c r="A204" s="26" t="s">
        <v>315</v>
      </c>
      <c r="B204" s="26"/>
      <c r="C204" s="27"/>
      <c r="D204" s="28">
        <v>8</v>
      </c>
      <c r="E204" s="28"/>
      <c r="F204" s="26" t="s">
        <v>124</v>
      </c>
      <c r="G204" s="29" t="s">
        <v>125</v>
      </c>
      <c r="H204" s="29" t="s">
        <v>112</v>
      </c>
      <c r="I204" s="29" t="s">
        <v>21</v>
      </c>
      <c r="J204" s="30">
        <v>3.713311847440258</v>
      </c>
      <c r="K204" s="38">
        <v>47010090</v>
      </c>
      <c r="L204" s="32">
        <v>9.3399999999999997E-2</v>
      </c>
      <c r="M204" s="33">
        <v>1.32E-2</v>
      </c>
      <c r="N204" s="32">
        <v>5.6399999999999999E-2</v>
      </c>
      <c r="O204" s="29" t="s">
        <v>22</v>
      </c>
      <c r="P204" s="29"/>
      <c r="Q204" s="34"/>
      <c r="R204" s="34"/>
      <c r="S204" s="34"/>
      <c r="T204" s="34"/>
      <c r="U204" s="34"/>
      <c r="V204" s="34"/>
      <c r="W204" s="34"/>
      <c r="X204" s="34"/>
      <c r="Y204" s="34"/>
      <c r="Z204" s="34"/>
      <c r="AA204" s="34"/>
      <c r="AB204" s="34"/>
    </row>
    <row r="205" spans="1:28" ht="15.75" customHeight="1">
      <c r="A205" s="26" t="s">
        <v>316</v>
      </c>
      <c r="B205" s="26"/>
      <c r="C205" s="27"/>
      <c r="D205" s="28">
        <v>8</v>
      </c>
      <c r="E205" s="28">
        <v>1</v>
      </c>
      <c r="F205" s="26" t="s">
        <v>124</v>
      </c>
      <c r="G205" s="29" t="s">
        <v>125</v>
      </c>
      <c r="H205" s="29" t="s">
        <v>152</v>
      </c>
      <c r="I205" s="29" t="s">
        <v>21</v>
      </c>
      <c r="J205" s="30">
        <v>4.2779455995942204</v>
      </c>
      <c r="K205" s="38">
        <v>48010000</v>
      </c>
      <c r="L205" s="32">
        <v>0.86</v>
      </c>
      <c r="M205" s="33">
        <v>0.129</v>
      </c>
      <c r="N205" s="32">
        <v>11.1</v>
      </c>
      <c r="O205" s="29" t="s">
        <v>22</v>
      </c>
      <c r="P205" s="29"/>
      <c r="Q205" s="34"/>
      <c r="R205" s="34"/>
      <c r="S205" s="34"/>
      <c r="T205" s="34"/>
      <c r="U205" s="34"/>
      <c r="V205" s="34"/>
      <c r="W205" s="34"/>
      <c r="X205" s="34"/>
      <c r="Y205" s="34"/>
      <c r="Z205" s="34"/>
      <c r="AA205" s="34"/>
      <c r="AB205" s="34"/>
    </row>
    <row r="206" spans="1:28" ht="15.75" customHeight="1">
      <c r="A206" s="26" t="s">
        <v>317</v>
      </c>
      <c r="B206" s="26"/>
      <c r="C206" s="27"/>
      <c r="D206" s="28">
        <v>8</v>
      </c>
      <c r="E206" s="28">
        <v>1</v>
      </c>
      <c r="F206" s="26" t="s">
        <v>124</v>
      </c>
      <c r="G206" s="29" t="s">
        <v>125</v>
      </c>
      <c r="H206" s="29" t="s">
        <v>157</v>
      </c>
      <c r="I206" s="29" t="s">
        <v>21</v>
      </c>
      <c r="J206" s="30">
        <v>13.010461050714454</v>
      </c>
      <c r="K206" s="36">
        <v>48030031</v>
      </c>
      <c r="L206" s="32">
        <v>1.03</v>
      </c>
      <c r="M206" s="33">
        <v>0.125</v>
      </c>
      <c r="N206" s="32">
        <v>0.373</v>
      </c>
      <c r="O206" s="29" t="s">
        <v>22</v>
      </c>
      <c r="P206" s="29"/>
      <c r="Q206" s="34"/>
      <c r="R206" s="34"/>
      <c r="S206" s="34"/>
      <c r="T206" s="34"/>
      <c r="U206" s="34"/>
      <c r="V206" s="34"/>
      <c r="W206" s="34"/>
      <c r="X206" s="34"/>
      <c r="Y206" s="34"/>
      <c r="Z206" s="34"/>
      <c r="AA206" s="34"/>
      <c r="AB206" s="34"/>
    </row>
    <row r="207" spans="1:28" ht="15.75" customHeight="1">
      <c r="A207" s="26" t="s">
        <v>318</v>
      </c>
      <c r="B207" s="26"/>
      <c r="C207" s="27"/>
      <c r="D207" s="28">
        <v>11</v>
      </c>
      <c r="E207" s="28">
        <v>10</v>
      </c>
      <c r="F207" s="26" t="s">
        <v>246</v>
      </c>
      <c r="G207" s="29" t="s">
        <v>125</v>
      </c>
      <c r="H207" s="29" t="s">
        <v>308</v>
      </c>
      <c r="I207" s="29" t="s">
        <v>21</v>
      </c>
      <c r="J207" s="39">
        <v>24.110733065264458</v>
      </c>
      <c r="K207" s="36">
        <v>39032000</v>
      </c>
      <c r="L207" s="32">
        <v>3.76</v>
      </c>
      <c r="M207" s="33">
        <v>4.2200000000000001E-2</v>
      </c>
      <c r="N207" s="32">
        <v>4.8000000000000001E-2</v>
      </c>
      <c r="O207" s="29" t="s">
        <v>129</v>
      </c>
      <c r="P207" s="29"/>
      <c r="Q207" s="34"/>
      <c r="R207" s="34"/>
      <c r="S207" s="34"/>
      <c r="T207" s="34"/>
      <c r="U207" s="34"/>
      <c r="V207" s="34"/>
      <c r="W207" s="34"/>
      <c r="X207" s="34"/>
      <c r="Y207" s="34"/>
      <c r="Z207" s="34"/>
      <c r="AA207" s="34"/>
      <c r="AB207" s="34"/>
    </row>
    <row r="208" spans="1:28" ht="15.75" customHeight="1">
      <c r="A208" s="26" t="s">
        <v>319</v>
      </c>
      <c r="B208" s="26" t="s">
        <v>320</v>
      </c>
      <c r="C208" s="27" t="s">
        <v>321</v>
      </c>
      <c r="D208" s="28">
        <v>11</v>
      </c>
      <c r="E208" s="28">
        <v>10</v>
      </c>
      <c r="F208" s="26" t="s">
        <v>246</v>
      </c>
      <c r="G208" s="29" t="s">
        <v>125</v>
      </c>
      <c r="H208" s="29" t="s">
        <v>157</v>
      </c>
      <c r="I208" s="29" t="s">
        <v>21</v>
      </c>
      <c r="J208" s="30">
        <v>156.94444444444443</v>
      </c>
      <c r="K208" s="36">
        <v>54071000</v>
      </c>
      <c r="L208" s="32">
        <v>9.7899999999999991</v>
      </c>
      <c r="M208" s="33">
        <v>1.2700000000000001E-3</v>
      </c>
      <c r="N208" s="32">
        <v>6.9400000000000003E-2</v>
      </c>
      <c r="O208" s="29" t="s">
        <v>22</v>
      </c>
      <c r="P208" s="29"/>
      <c r="Q208" s="34"/>
      <c r="R208" s="34"/>
      <c r="S208" s="34"/>
      <c r="T208" s="34"/>
      <c r="U208" s="34"/>
      <c r="V208" s="34"/>
      <c r="W208" s="34"/>
      <c r="X208" s="34"/>
      <c r="Y208" s="34"/>
      <c r="Z208" s="34"/>
      <c r="AA208" s="34"/>
      <c r="AB208" s="34"/>
    </row>
    <row r="209" spans="1:89" ht="15.75" customHeight="1">
      <c r="A209" s="26" t="s">
        <v>322</v>
      </c>
      <c r="B209" s="26"/>
      <c r="C209" s="27" t="s">
        <v>321</v>
      </c>
      <c r="D209" s="28">
        <v>11</v>
      </c>
      <c r="E209" s="28">
        <v>10</v>
      </c>
      <c r="F209" s="26" t="s">
        <v>246</v>
      </c>
      <c r="G209" s="29" t="s">
        <v>125</v>
      </c>
      <c r="H209" s="29" t="s">
        <v>157</v>
      </c>
      <c r="I209" s="29" t="s">
        <v>21</v>
      </c>
      <c r="J209" s="47">
        <v>18.127705479452057</v>
      </c>
      <c r="K209" s="36">
        <v>39031100</v>
      </c>
      <c r="L209" s="32">
        <v>3.84</v>
      </c>
      <c r="M209" s="33">
        <v>3.8699999999999997E-4</v>
      </c>
      <c r="N209" s="32">
        <v>5.28E-2</v>
      </c>
      <c r="O209" s="29" t="s">
        <v>22</v>
      </c>
      <c r="P209" s="29"/>
      <c r="Q209" s="34"/>
      <c r="R209" s="34"/>
      <c r="S209" s="34"/>
      <c r="T209" s="34"/>
      <c r="U209" s="34"/>
      <c r="V209" s="34"/>
      <c r="W209" s="34"/>
      <c r="X209" s="34"/>
      <c r="Y209" s="34"/>
      <c r="Z209" s="34"/>
      <c r="AA209" s="34"/>
      <c r="AB209" s="34"/>
    </row>
    <row r="210" spans="1:89" ht="15.75" customHeight="1">
      <c r="A210" s="26" t="s">
        <v>323</v>
      </c>
      <c r="B210" s="26"/>
      <c r="C210" s="27"/>
      <c r="D210" s="28">
        <v>11</v>
      </c>
      <c r="E210" s="28">
        <v>10</v>
      </c>
      <c r="F210" s="26" t="s">
        <v>324</v>
      </c>
      <c r="G210" s="29" t="s">
        <v>125</v>
      </c>
      <c r="H210" s="29" t="s">
        <v>157</v>
      </c>
      <c r="I210" s="29" t="s">
        <v>21</v>
      </c>
      <c r="J210" s="30">
        <v>35.061697178112674</v>
      </c>
      <c r="K210" s="36">
        <v>34011100</v>
      </c>
      <c r="L210" s="32">
        <v>1.71</v>
      </c>
      <c r="M210" s="33">
        <v>2.65</v>
      </c>
      <c r="N210" s="32">
        <v>4.2</v>
      </c>
      <c r="O210" s="29" t="s">
        <v>22</v>
      </c>
      <c r="P210" s="29"/>
      <c r="Q210" s="34"/>
      <c r="R210" s="34"/>
      <c r="S210" s="34"/>
      <c r="T210" s="34"/>
      <c r="U210" s="34"/>
      <c r="V210" s="34"/>
      <c r="W210" s="34"/>
      <c r="X210" s="34"/>
      <c r="Y210" s="34"/>
      <c r="Z210" s="34"/>
      <c r="AA210" s="34"/>
      <c r="AB210" s="34"/>
    </row>
    <row r="211" spans="1:89" ht="15.75" customHeight="1">
      <c r="A211" s="26" t="s">
        <v>325</v>
      </c>
      <c r="B211" s="26"/>
      <c r="C211" s="27"/>
      <c r="D211" s="28">
        <v>11</v>
      </c>
      <c r="E211" s="28">
        <v>10</v>
      </c>
      <c r="F211" s="26" t="s">
        <v>326</v>
      </c>
      <c r="G211" s="29" t="s">
        <v>125</v>
      </c>
      <c r="H211" s="29" t="s">
        <v>157</v>
      </c>
      <c r="I211" s="29" t="s">
        <v>21</v>
      </c>
      <c r="J211" s="30">
        <v>41.469694564330517</v>
      </c>
      <c r="K211" s="36">
        <v>34021200</v>
      </c>
      <c r="L211" s="32">
        <v>22.2</v>
      </c>
      <c r="M211" s="33">
        <v>3.6200000000000003E-2</v>
      </c>
      <c r="N211" s="32">
        <v>2.62</v>
      </c>
      <c r="O211" s="29" t="s">
        <v>22</v>
      </c>
      <c r="P211" s="29"/>
      <c r="Q211" s="34"/>
      <c r="R211" s="34"/>
      <c r="S211" s="34"/>
      <c r="T211" s="34"/>
      <c r="U211" s="34"/>
      <c r="V211" s="34"/>
      <c r="W211" s="34"/>
      <c r="X211" s="34"/>
      <c r="Y211" s="34"/>
      <c r="Z211" s="34"/>
      <c r="AA211" s="34"/>
      <c r="AB211" s="34"/>
    </row>
    <row r="212" spans="1:89" ht="15.75" customHeight="1">
      <c r="A212" s="26" t="s">
        <v>327</v>
      </c>
      <c r="B212" s="26" t="s">
        <v>320</v>
      </c>
      <c r="C212" s="27" t="s">
        <v>321</v>
      </c>
      <c r="D212" s="28">
        <v>12</v>
      </c>
      <c r="E212" s="28">
        <v>10</v>
      </c>
      <c r="F212" s="26" t="s">
        <v>133</v>
      </c>
      <c r="G212" s="29" t="s">
        <v>125</v>
      </c>
      <c r="H212" s="29" t="s">
        <v>308</v>
      </c>
      <c r="I212" s="29" t="s">
        <v>28</v>
      </c>
      <c r="J212" s="47">
        <v>97.527622378583587</v>
      </c>
      <c r="K212" s="31">
        <v>249</v>
      </c>
      <c r="L212" s="32">
        <v>5.48</v>
      </c>
      <c r="M212" s="33">
        <v>7.62E-3</v>
      </c>
      <c r="N212" s="32">
        <v>0.12</v>
      </c>
      <c r="O212" s="29" t="s">
        <v>129</v>
      </c>
      <c r="P212" s="29" t="s">
        <v>328</v>
      </c>
      <c r="Q212" s="34"/>
      <c r="R212" s="34"/>
      <c r="S212" s="34"/>
      <c r="T212" s="34"/>
      <c r="U212" s="34"/>
      <c r="V212" s="34"/>
      <c r="W212" s="34"/>
      <c r="X212" s="34"/>
      <c r="Y212" s="34"/>
      <c r="Z212" s="34"/>
      <c r="AA212" s="34"/>
      <c r="AB212" s="34"/>
    </row>
    <row r="213" spans="1:89" ht="15.75" customHeight="1">
      <c r="A213" s="26" t="s">
        <v>329</v>
      </c>
      <c r="B213" s="26" t="s">
        <v>320</v>
      </c>
      <c r="C213" s="27" t="s">
        <v>321</v>
      </c>
      <c r="D213" s="28">
        <v>12</v>
      </c>
      <c r="E213" s="28">
        <v>1</v>
      </c>
      <c r="F213" s="26" t="s">
        <v>246</v>
      </c>
      <c r="G213" s="29" t="s">
        <v>330</v>
      </c>
      <c r="H213" s="29" t="s">
        <v>46</v>
      </c>
      <c r="I213" s="29" t="s">
        <v>21</v>
      </c>
      <c r="J213" s="30">
        <v>11.714569049532372</v>
      </c>
      <c r="K213" s="31">
        <v>193</v>
      </c>
      <c r="L213" s="32">
        <v>2.7</v>
      </c>
      <c r="M213" s="33">
        <v>1.0200000000000001E-2</v>
      </c>
      <c r="N213" s="32">
        <v>1.2800000000000001E-2</v>
      </c>
      <c r="O213" s="29" t="s">
        <v>129</v>
      </c>
      <c r="P213" s="29" t="s">
        <v>331</v>
      </c>
      <c r="Q213" s="34"/>
      <c r="R213" s="34"/>
      <c r="S213" s="34"/>
      <c r="T213" s="34"/>
      <c r="U213" s="34"/>
      <c r="V213" s="34"/>
      <c r="W213" s="34"/>
      <c r="X213" s="34"/>
      <c r="Y213" s="34"/>
      <c r="Z213" s="34"/>
      <c r="AA213" s="34"/>
      <c r="AB213" s="34"/>
    </row>
    <row r="214" spans="1:89" ht="15.75" customHeight="1">
      <c r="A214" s="26" t="s">
        <v>332</v>
      </c>
      <c r="B214" s="26" t="s">
        <v>320</v>
      </c>
      <c r="C214" s="27" t="s">
        <v>321</v>
      </c>
      <c r="D214" s="28">
        <v>12</v>
      </c>
      <c r="E214" s="28">
        <v>4</v>
      </c>
      <c r="F214" s="26" t="s">
        <v>246</v>
      </c>
      <c r="G214" s="29" t="s">
        <v>125</v>
      </c>
      <c r="H214" s="29" t="s">
        <v>308</v>
      </c>
      <c r="I214" s="29" t="s">
        <v>21</v>
      </c>
      <c r="J214" s="30">
        <v>865.92882283926485</v>
      </c>
      <c r="K214" s="31">
        <v>39100000</v>
      </c>
      <c r="L214" s="32">
        <v>3.4</v>
      </c>
      <c r="M214" s="33">
        <v>0.28599999999999998</v>
      </c>
      <c r="N214" s="32">
        <v>0.11899999999999999</v>
      </c>
      <c r="O214" s="29" t="s">
        <v>129</v>
      </c>
      <c r="P214" s="29"/>
      <c r="Q214" s="34"/>
      <c r="R214" s="34"/>
      <c r="S214" s="34"/>
      <c r="T214" s="34"/>
      <c r="U214" s="34"/>
      <c r="V214" s="34"/>
      <c r="W214" s="34"/>
      <c r="X214" s="34"/>
      <c r="Y214" s="34"/>
      <c r="Z214" s="34"/>
      <c r="AA214" s="34"/>
      <c r="AB214" s="34"/>
    </row>
    <row r="215" spans="1:89" ht="15.75" customHeight="1">
      <c r="A215" s="26" t="s">
        <v>333</v>
      </c>
      <c r="B215" s="26" t="s">
        <v>320</v>
      </c>
      <c r="C215" s="27" t="s">
        <v>321</v>
      </c>
      <c r="D215" s="28">
        <v>12</v>
      </c>
      <c r="E215" s="28">
        <v>10</v>
      </c>
      <c r="F215" s="26" t="s">
        <v>246</v>
      </c>
      <c r="G215" s="29" t="s">
        <v>125</v>
      </c>
      <c r="H215" s="29" t="s">
        <v>157</v>
      </c>
      <c r="I215" s="29" t="s">
        <v>21</v>
      </c>
      <c r="J215" s="47">
        <v>13.641243749999999</v>
      </c>
      <c r="K215" s="36">
        <v>40021100</v>
      </c>
      <c r="L215" s="32">
        <v>2.73</v>
      </c>
      <c r="M215" s="33">
        <v>0.126</v>
      </c>
      <c r="N215" s="32">
        <v>6.63</v>
      </c>
      <c r="O215" s="29" t="s">
        <v>22</v>
      </c>
      <c r="P215" s="29"/>
      <c r="Q215" s="34"/>
      <c r="R215" s="34"/>
      <c r="S215" s="34"/>
      <c r="T215" s="34"/>
      <c r="U215" s="34"/>
      <c r="V215" s="34"/>
      <c r="W215" s="34"/>
      <c r="X215" s="34"/>
      <c r="Y215" s="34"/>
      <c r="Z215" s="34"/>
      <c r="AA215" s="34"/>
      <c r="AB215" s="34"/>
    </row>
    <row r="216" spans="1:89" ht="15.75" customHeight="1">
      <c r="A216" s="26" t="s">
        <v>334</v>
      </c>
      <c r="B216" s="26"/>
      <c r="C216" s="27"/>
      <c r="D216" s="28">
        <v>13</v>
      </c>
      <c r="E216" s="28">
        <v>4</v>
      </c>
      <c r="F216" s="26" t="s">
        <v>324</v>
      </c>
      <c r="G216" s="29" t="s">
        <v>125</v>
      </c>
      <c r="H216" s="29" t="s">
        <v>46</v>
      </c>
      <c r="I216" s="29" t="s">
        <v>21</v>
      </c>
      <c r="J216" s="47">
        <v>21.637826086956522</v>
      </c>
      <c r="K216" s="38">
        <v>69141000</v>
      </c>
      <c r="L216" s="32">
        <v>0.375</v>
      </c>
      <c r="M216" s="33">
        <v>4.3100000000000001E-4</v>
      </c>
      <c r="N216" s="32">
        <v>2.8600000000000001E-3</v>
      </c>
      <c r="O216" s="29" t="s">
        <v>129</v>
      </c>
      <c r="P216" s="29"/>
      <c r="Q216" s="34"/>
      <c r="R216" s="34"/>
      <c r="S216" s="34"/>
      <c r="T216" s="34"/>
      <c r="U216" s="34"/>
      <c r="V216" s="34"/>
      <c r="W216" s="34"/>
      <c r="X216" s="34"/>
      <c r="Y216" s="34"/>
      <c r="Z216" s="34"/>
      <c r="AA216" s="34"/>
      <c r="AB216" s="34"/>
    </row>
    <row r="217" spans="1:89" ht="15.75" customHeight="1">
      <c r="A217" s="26" t="s">
        <v>1072</v>
      </c>
      <c r="B217" s="26"/>
      <c r="C217" s="27"/>
      <c r="D217" s="28">
        <v>14</v>
      </c>
      <c r="E217" s="28">
        <v>4</v>
      </c>
      <c r="F217" s="26" t="s">
        <v>156</v>
      </c>
      <c r="G217" s="29" t="s">
        <v>125</v>
      </c>
      <c r="H217" s="29" t="s">
        <v>157</v>
      </c>
      <c r="I217" s="29" t="s">
        <v>21</v>
      </c>
      <c r="J217" s="167">
        <v>13.7357041666667</v>
      </c>
      <c r="K217" s="136">
        <v>24</v>
      </c>
      <c r="L217" s="143">
        <v>6.8017000000000003</v>
      </c>
      <c r="M217" s="144">
        <v>8.8602E-2</v>
      </c>
      <c r="N217" s="143">
        <v>0.18955900000000003</v>
      </c>
      <c r="O217" s="146" t="s">
        <v>129</v>
      </c>
      <c r="P217" s="146"/>
      <c r="Q217" s="148" t="str">
        <f>CONCATENATE("Location: ",G217, ", Country/Region: ", H217, ", ",P217)</f>
        <v xml:space="preserve">Location: at plant, Country/Region: EU, </v>
      </c>
      <c r="R217" s="148"/>
      <c r="S217" s="148"/>
      <c r="T217" s="148"/>
      <c r="U217" s="148"/>
      <c r="V217" s="148"/>
      <c r="W217" s="148"/>
      <c r="X217" s="148"/>
      <c r="Y217" s="148"/>
      <c r="Z217" s="148"/>
      <c r="AA217" s="148"/>
      <c r="AB217" s="148"/>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c r="BE217" s="130"/>
      <c r="BF217" s="130"/>
      <c r="BG217" s="130"/>
      <c r="BH217" s="130"/>
      <c r="BI217" s="130"/>
      <c r="BJ217" s="130"/>
      <c r="BK217" s="130"/>
      <c r="BL217" s="130"/>
      <c r="BM217" s="130"/>
      <c r="BN217" s="130"/>
      <c r="BO217" s="130"/>
      <c r="BP217" s="130"/>
      <c r="BQ217" s="130"/>
      <c r="BR217" s="130"/>
      <c r="BS217" s="130"/>
      <c r="BT217" s="130"/>
      <c r="BU217" s="130"/>
      <c r="BV217" s="130"/>
      <c r="BW217" s="130"/>
      <c r="BX217" s="130"/>
      <c r="BY217" s="130"/>
      <c r="BZ217" s="130"/>
      <c r="CA217" s="130"/>
      <c r="CB217" s="130"/>
      <c r="CC217" s="130"/>
      <c r="CD217" s="130"/>
      <c r="CE217" s="130"/>
      <c r="CF217" s="130"/>
      <c r="CG217" s="130"/>
      <c r="CH217" s="130"/>
      <c r="CI217" s="130"/>
      <c r="CJ217" s="130"/>
      <c r="CK217" s="130"/>
    </row>
    <row r="218" spans="1:89" ht="15.75" customHeight="1">
      <c r="A218" s="26" t="s">
        <v>335</v>
      </c>
      <c r="B218" s="26"/>
      <c r="C218" s="27"/>
      <c r="D218" s="28">
        <v>14</v>
      </c>
      <c r="E218" s="28">
        <v>4</v>
      </c>
      <c r="F218" s="26" t="s">
        <v>156</v>
      </c>
      <c r="G218" s="29" t="s">
        <v>125</v>
      </c>
      <c r="H218" s="29" t="s">
        <v>157</v>
      </c>
      <c r="I218" s="29" t="s">
        <v>21</v>
      </c>
      <c r="J218" s="168">
        <v>13.7357041666667</v>
      </c>
      <c r="K218" s="36">
        <v>24</v>
      </c>
      <c r="L218" s="32">
        <v>9.61</v>
      </c>
      <c r="M218" s="33">
        <v>0.10199999999999999</v>
      </c>
      <c r="N218" s="32">
        <v>0.26800000000000002</v>
      </c>
      <c r="O218" s="29" t="s">
        <v>129</v>
      </c>
      <c r="P218" s="29" t="s">
        <v>336</v>
      </c>
      <c r="Q218" s="34"/>
      <c r="R218" s="34"/>
      <c r="S218" s="34"/>
      <c r="T218" s="34"/>
      <c r="U218" s="34"/>
      <c r="V218" s="34"/>
      <c r="W218" s="34"/>
      <c r="X218" s="34"/>
      <c r="Y218" s="34"/>
      <c r="Z218" s="34"/>
      <c r="AA218" s="34"/>
      <c r="AB218" s="34"/>
    </row>
    <row r="219" spans="1:89" ht="15.75" customHeight="1">
      <c r="A219" s="26" t="s">
        <v>337</v>
      </c>
      <c r="B219" s="26"/>
      <c r="C219" s="27"/>
      <c r="D219" s="28">
        <v>14</v>
      </c>
      <c r="E219" s="28">
        <v>4</v>
      </c>
      <c r="F219" s="26" t="s">
        <v>156</v>
      </c>
      <c r="G219" s="29" t="s">
        <v>125</v>
      </c>
      <c r="H219" s="29" t="s">
        <v>157</v>
      </c>
      <c r="I219" s="29" t="s">
        <v>21</v>
      </c>
      <c r="J219" s="169">
        <v>13.7357041666667</v>
      </c>
      <c r="K219" s="36">
        <v>24</v>
      </c>
      <c r="L219" s="32">
        <v>1.1000000000000001</v>
      </c>
      <c r="M219" s="33">
        <v>6.1400000000000003E-2</v>
      </c>
      <c r="N219" s="32">
        <v>3.0300000000000001E-2</v>
      </c>
      <c r="O219" s="29" t="s">
        <v>129</v>
      </c>
      <c r="P219" s="29"/>
      <c r="Q219" s="34"/>
      <c r="R219" s="34"/>
      <c r="S219" s="34"/>
      <c r="T219" s="34"/>
      <c r="U219" s="34"/>
      <c r="V219" s="34"/>
      <c r="W219" s="34"/>
      <c r="X219" s="34"/>
      <c r="Y219" s="34"/>
      <c r="Z219" s="34"/>
      <c r="AA219" s="34"/>
      <c r="AB219" s="34"/>
    </row>
    <row r="220" spans="1:89" ht="15.75" customHeight="1">
      <c r="A220" s="26" t="s">
        <v>1076</v>
      </c>
      <c r="B220" s="26"/>
      <c r="C220" s="27"/>
      <c r="D220" s="28">
        <v>14</v>
      </c>
      <c r="E220" s="28">
        <v>4</v>
      </c>
      <c r="F220" s="26" t="s">
        <v>156</v>
      </c>
      <c r="G220" s="29" t="s">
        <v>125</v>
      </c>
      <c r="H220" s="29" t="s">
        <v>157</v>
      </c>
      <c r="I220" s="29" t="s">
        <v>21</v>
      </c>
      <c r="J220" s="39">
        <v>5.018333333333333E-3</v>
      </c>
      <c r="K220" s="38">
        <v>28</v>
      </c>
      <c r="L220" s="32">
        <v>1.53</v>
      </c>
      <c r="M220" s="33">
        <v>4.0300000000000002E-2</v>
      </c>
      <c r="N220" s="32">
        <v>2.82</v>
      </c>
      <c r="O220" s="29" t="s">
        <v>22</v>
      </c>
      <c r="P220" s="29"/>
      <c r="Q220" s="34"/>
      <c r="R220" s="34"/>
      <c r="S220" s="34"/>
      <c r="T220" s="34"/>
      <c r="U220" s="34"/>
      <c r="V220" s="34"/>
      <c r="W220" s="34"/>
      <c r="X220" s="34"/>
      <c r="Y220" s="34"/>
      <c r="Z220" s="34"/>
      <c r="AA220" s="34"/>
      <c r="AB220" s="34"/>
    </row>
    <row r="221" spans="1:89" ht="15.75" customHeight="1">
      <c r="A221" s="26" t="s">
        <v>1077</v>
      </c>
      <c r="B221" s="26"/>
      <c r="C221" s="27"/>
      <c r="D221" s="28">
        <v>14</v>
      </c>
      <c r="E221" s="28">
        <v>4</v>
      </c>
      <c r="F221" s="26" t="s">
        <v>156</v>
      </c>
      <c r="G221" s="29" t="s">
        <v>125</v>
      </c>
      <c r="H221" s="29" t="s">
        <v>157</v>
      </c>
      <c r="I221" s="29" t="s">
        <v>21</v>
      </c>
      <c r="J221" s="39">
        <v>5789.5841666666702</v>
      </c>
      <c r="K221" s="36">
        <v>25</v>
      </c>
      <c r="L221" s="32">
        <v>4.62</v>
      </c>
      <c r="M221" s="33">
        <v>0.11600000000000001</v>
      </c>
      <c r="N221" s="32">
        <v>114</v>
      </c>
      <c r="O221" s="29" t="s">
        <v>22</v>
      </c>
      <c r="P221" s="29"/>
      <c r="Q221" s="34"/>
      <c r="R221" s="34"/>
      <c r="S221" s="34"/>
      <c r="T221" s="34"/>
      <c r="U221" s="34"/>
      <c r="V221" s="34"/>
      <c r="W221" s="34"/>
      <c r="X221" s="34"/>
      <c r="Y221" s="34"/>
      <c r="Z221" s="34"/>
      <c r="AA221" s="34"/>
      <c r="AB221" s="34"/>
    </row>
    <row r="222" spans="1:89" s="130" customFormat="1">
      <c r="A222" s="26" t="s">
        <v>1078</v>
      </c>
      <c r="B222" s="26"/>
      <c r="C222" s="27"/>
      <c r="D222" s="28">
        <v>14</v>
      </c>
      <c r="E222" s="28">
        <v>4</v>
      </c>
      <c r="F222" s="26" t="s">
        <v>156</v>
      </c>
      <c r="G222" s="29" t="s">
        <v>125</v>
      </c>
      <c r="H222" s="29" t="s">
        <v>157</v>
      </c>
      <c r="I222" s="29" t="s">
        <v>21</v>
      </c>
      <c r="J222" s="2">
        <v>76.380264026402628</v>
      </c>
      <c r="K222" s="135">
        <v>28273930</v>
      </c>
      <c r="L222" s="85">
        <v>10.7</v>
      </c>
      <c r="M222" s="145">
        <v>0.52300000000000002</v>
      </c>
      <c r="N222" s="85">
        <v>0.157</v>
      </c>
      <c r="O222" s="147" t="s">
        <v>129</v>
      </c>
      <c r="P222" s="147"/>
      <c r="Q222" s="149"/>
      <c r="R222" s="149"/>
      <c r="S222" s="149"/>
      <c r="T222" s="149"/>
      <c r="U222" s="149"/>
      <c r="V222" s="149"/>
      <c r="W222" s="149"/>
      <c r="X222" s="149"/>
      <c r="Y222" s="149"/>
      <c r="Z222" s="149"/>
      <c r="AA222" s="149"/>
      <c r="AB222" s="149"/>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row>
    <row r="223" spans="1:89" ht="15.75" customHeight="1">
      <c r="A223" s="26" t="s">
        <v>1079</v>
      </c>
      <c r="B223" s="26"/>
      <c r="C223" s="27"/>
      <c r="D223" s="28">
        <v>14</v>
      </c>
      <c r="E223" s="28">
        <v>4</v>
      </c>
      <c r="F223" s="26" t="s">
        <v>156</v>
      </c>
      <c r="G223" s="29" t="s">
        <v>125</v>
      </c>
      <c r="H223" s="29" t="s">
        <v>157</v>
      </c>
      <c r="I223" s="29" t="s">
        <v>21</v>
      </c>
      <c r="J223" s="167">
        <v>41.705524166666699</v>
      </c>
      <c r="K223" s="136">
        <v>26</v>
      </c>
      <c r="L223" s="143">
        <v>2.5216000000000003</v>
      </c>
      <c r="M223" s="144">
        <v>0.32643999999999995</v>
      </c>
      <c r="N223" s="143">
        <v>4.1708000000000002E-2</v>
      </c>
      <c r="O223" s="146" t="s">
        <v>129</v>
      </c>
      <c r="P223" s="146"/>
      <c r="Q223" s="148" t="str">
        <f>CONCATENATE("Location: ",G223, ", Country/Region: ", H223, ", ",P223)</f>
        <v xml:space="preserve">Location: at plant, Country/Region: EU, </v>
      </c>
      <c r="R223" s="148"/>
      <c r="S223" s="148"/>
      <c r="T223" s="148"/>
      <c r="U223" s="148"/>
      <c r="V223" s="148"/>
      <c r="W223" s="148"/>
      <c r="X223" s="148"/>
      <c r="Y223" s="148"/>
      <c r="Z223" s="148"/>
      <c r="AA223" s="148"/>
      <c r="AB223" s="148"/>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30"/>
      <c r="BT223" s="130"/>
      <c r="BU223" s="130"/>
      <c r="BV223" s="130"/>
      <c r="BW223" s="130"/>
      <c r="BX223" s="130"/>
      <c r="BY223" s="130"/>
      <c r="BZ223" s="130"/>
      <c r="CA223" s="130"/>
      <c r="CB223" s="130"/>
      <c r="CC223" s="130"/>
      <c r="CD223" s="130"/>
      <c r="CE223" s="130"/>
      <c r="CF223" s="130"/>
      <c r="CG223" s="130"/>
      <c r="CH223" s="130"/>
      <c r="CI223" s="130"/>
      <c r="CJ223" s="130"/>
      <c r="CK223" s="130"/>
    </row>
    <row r="224" spans="1:89" ht="15.75" customHeight="1">
      <c r="A224" s="26" t="s">
        <v>338</v>
      </c>
      <c r="B224" s="26"/>
      <c r="C224" s="27"/>
      <c r="D224" s="28">
        <v>14</v>
      </c>
      <c r="E224" s="28">
        <v>4</v>
      </c>
      <c r="F224" s="26" t="s">
        <v>156</v>
      </c>
      <c r="G224" s="29" t="s">
        <v>125</v>
      </c>
      <c r="H224" s="29" t="s">
        <v>157</v>
      </c>
      <c r="I224" s="29" t="s">
        <v>21</v>
      </c>
      <c r="J224" s="168">
        <v>41.705524166666699</v>
      </c>
      <c r="K224" s="36">
        <v>26</v>
      </c>
      <c r="L224" s="32">
        <v>3.23</v>
      </c>
      <c r="M224" s="33">
        <v>0.34799999999999998</v>
      </c>
      <c r="N224" s="32">
        <v>5.57E-2</v>
      </c>
      <c r="O224" s="29" t="s">
        <v>129</v>
      </c>
      <c r="P224" s="29" t="s">
        <v>339</v>
      </c>
      <c r="Q224" s="34"/>
      <c r="R224" s="34"/>
      <c r="S224" s="34"/>
      <c r="T224" s="34"/>
      <c r="U224" s="34"/>
      <c r="V224" s="34"/>
      <c r="W224" s="34"/>
      <c r="X224" s="34"/>
      <c r="Y224" s="34"/>
      <c r="Z224" s="34"/>
      <c r="AA224" s="34"/>
      <c r="AB224" s="34"/>
    </row>
    <row r="225" spans="1:89" ht="15.75" customHeight="1">
      <c r="A225" s="26" t="s">
        <v>340</v>
      </c>
      <c r="B225" s="26"/>
      <c r="C225" s="27"/>
      <c r="D225" s="28">
        <v>14</v>
      </c>
      <c r="E225" s="28">
        <v>4</v>
      </c>
      <c r="F225" s="26" t="s">
        <v>156</v>
      </c>
      <c r="G225" s="29" t="s">
        <v>125</v>
      </c>
      <c r="H225" s="29" t="s">
        <v>157</v>
      </c>
      <c r="I225" s="29" t="s">
        <v>21</v>
      </c>
      <c r="J225" s="169">
        <v>41.705524166666699</v>
      </c>
      <c r="K225" s="36">
        <v>26</v>
      </c>
      <c r="L225" s="32">
        <v>1.62</v>
      </c>
      <c r="M225" s="33">
        <v>0.29899999999999999</v>
      </c>
      <c r="N225" s="32">
        <v>2.3900000000000001E-2</v>
      </c>
      <c r="O225" s="29" t="s">
        <v>129</v>
      </c>
      <c r="P225" s="29"/>
      <c r="Q225" s="34"/>
      <c r="R225" s="34"/>
      <c r="S225" s="34"/>
      <c r="T225" s="34"/>
      <c r="U225" s="34"/>
      <c r="V225" s="34"/>
      <c r="W225" s="34"/>
      <c r="X225" s="34"/>
      <c r="Y225" s="34"/>
      <c r="Z225" s="34"/>
      <c r="AA225" s="34"/>
      <c r="AB225" s="34"/>
    </row>
    <row r="226" spans="1:89" ht="15.75" customHeight="1">
      <c r="A226" s="26" t="s">
        <v>1080</v>
      </c>
      <c r="B226" s="26"/>
      <c r="C226" s="27"/>
      <c r="D226" s="28">
        <v>14</v>
      </c>
      <c r="E226" s="28">
        <v>4</v>
      </c>
      <c r="F226" s="26" t="s">
        <v>156</v>
      </c>
      <c r="G226" s="29" t="s">
        <v>125</v>
      </c>
      <c r="H226" s="29" t="s">
        <v>157</v>
      </c>
      <c r="I226" s="29" t="s">
        <v>21</v>
      </c>
      <c r="J226" s="132">
        <v>343181.28723600111</v>
      </c>
      <c r="K226" s="136">
        <v>27</v>
      </c>
      <c r="L226" s="143">
        <v>6828</v>
      </c>
      <c r="M226" s="144">
        <v>118.9819</v>
      </c>
      <c r="N226" s="143">
        <v>28530.3727</v>
      </c>
      <c r="O226" s="146" t="s">
        <v>129</v>
      </c>
      <c r="P226" s="146"/>
      <c r="Q226" s="148" t="str">
        <f>CONCATENATE("Location: ",G226, ", Country/Region: ", H226, ", ",P226)</f>
        <v xml:space="preserve">Location: at plant, Country/Region: EU, </v>
      </c>
      <c r="R226" s="148"/>
      <c r="S226" s="148"/>
      <c r="T226" s="148"/>
      <c r="U226" s="148"/>
      <c r="V226" s="148"/>
      <c r="W226" s="148"/>
      <c r="X226" s="148"/>
      <c r="Y226" s="148"/>
      <c r="Z226" s="148"/>
      <c r="AA226" s="148"/>
      <c r="AB226" s="148"/>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130"/>
      <c r="BN226" s="130"/>
      <c r="BO226" s="130"/>
      <c r="BP226" s="130"/>
      <c r="BQ226" s="130"/>
      <c r="BR226" s="130"/>
      <c r="BS226" s="130"/>
      <c r="BT226" s="130"/>
      <c r="BU226" s="130"/>
      <c r="BV226" s="130"/>
      <c r="BW226" s="130"/>
      <c r="BX226" s="130"/>
      <c r="BY226" s="130"/>
      <c r="BZ226" s="130"/>
      <c r="CA226" s="130"/>
      <c r="CB226" s="130"/>
      <c r="CC226" s="130"/>
      <c r="CD226" s="130"/>
      <c r="CE226" s="130"/>
      <c r="CF226" s="130"/>
      <c r="CG226" s="130"/>
      <c r="CH226" s="130"/>
      <c r="CI226" s="130"/>
      <c r="CJ226" s="130"/>
      <c r="CK226" s="130"/>
    </row>
    <row r="227" spans="1:89" ht="15.75" customHeight="1">
      <c r="A227" s="26" t="s">
        <v>1081</v>
      </c>
      <c r="B227" s="26"/>
      <c r="C227" s="27"/>
      <c r="D227" s="28">
        <v>14</v>
      </c>
      <c r="E227" s="28">
        <v>4</v>
      </c>
      <c r="F227" s="26" t="s">
        <v>156</v>
      </c>
      <c r="G227" s="29" t="s">
        <v>341</v>
      </c>
      <c r="H227" s="29" t="s">
        <v>126</v>
      </c>
      <c r="I227" s="29" t="s">
        <v>21</v>
      </c>
      <c r="J227" s="30">
        <v>343181.28723600111</v>
      </c>
      <c r="K227" s="36">
        <v>27</v>
      </c>
      <c r="L227" s="32">
        <v>13400</v>
      </c>
      <c r="M227" s="33">
        <v>245</v>
      </c>
      <c r="N227" s="32">
        <v>60700</v>
      </c>
      <c r="O227" s="29" t="s">
        <v>22</v>
      </c>
      <c r="P227" s="29" t="s">
        <v>342</v>
      </c>
      <c r="Q227" s="34"/>
      <c r="R227" s="34"/>
      <c r="S227" s="34"/>
      <c r="T227" s="34"/>
      <c r="U227" s="34"/>
      <c r="V227" s="34"/>
      <c r="W227" s="34"/>
      <c r="X227" s="34"/>
      <c r="Y227" s="34"/>
      <c r="Z227" s="34"/>
      <c r="AA227" s="34"/>
      <c r="AB227" s="34"/>
    </row>
    <row r="228" spans="1:89" ht="15.75" customHeight="1">
      <c r="A228" s="26" t="s">
        <v>343</v>
      </c>
      <c r="B228" s="26"/>
      <c r="C228" s="27"/>
      <c r="D228" s="28">
        <v>14</v>
      </c>
      <c r="E228" s="28">
        <v>4</v>
      </c>
      <c r="F228" s="26" t="s">
        <v>156</v>
      </c>
      <c r="G228" s="29" t="s">
        <v>125</v>
      </c>
      <c r="H228" s="29" t="s">
        <v>157</v>
      </c>
      <c r="I228" s="29" t="s">
        <v>21</v>
      </c>
      <c r="J228" s="39">
        <v>343181.28723600111</v>
      </c>
      <c r="K228" s="36">
        <v>27</v>
      </c>
      <c r="L228" s="32">
        <v>1000</v>
      </c>
      <c r="M228" s="33">
        <v>7.23</v>
      </c>
      <c r="N228" s="32">
        <v>2.59</v>
      </c>
      <c r="O228" s="29" t="s">
        <v>129</v>
      </c>
      <c r="P228" s="29"/>
      <c r="Q228" s="34"/>
      <c r="R228" s="34"/>
      <c r="S228" s="34"/>
      <c r="T228" s="34"/>
      <c r="U228" s="34"/>
      <c r="V228" s="34"/>
      <c r="W228" s="34"/>
      <c r="X228" s="34"/>
      <c r="Y228" s="34"/>
      <c r="Z228" s="34"/>
      <c r="AA228" s="34"/>
      <c r="AB228" s="34"/>
    </row>
    <row r="229" spans="1:89" ht="15.75" customHeight="1">
      <c r="A229" s="26" t="s">
        <v>1082</v>
      </c>
      <c r="B229" s="26"/>
      <c r="C229" s="27"/>
      <c r="D229" s="28">
        <v>14</v>
      </c>
      <c r="E229" s="28">
        <v>4</v>
      </c>
      <c r="F229" s="26" t="s">
        <v>156</v>
      </c>
      <c r="G229" s="29" t="s">
        <v>125</v>
      </c>
      <c r="H229" s="29" t="s">
        <v>157</v>
      </c>
      <c r="I229" s="29" t="s">
        <v>21</v>
      </c>
      <c r="J229" s="167">
        <f>16012.185/1000</f>
        <v>16.012184999999999</v>
      </c>
      <c r="K229" s="136">
        <v>29</v>
      </c>
      <c r="L229" s="143">
        <v>1.0705</v>
      </c>
      <c r="M229" s="144">
        <v>5.4050000000000001E-2</v>
      </c>
      <c r="N229" s="143">
        <v>2.0175000000000002E-2</v>
      </c>
      <c r="O229" s="146" t="s">
        <v>129</v>
      </c>
      <c r="P229" s="146"/>
      <c r="Q229" s="148" t="str">
        <f>CONCATENATE("Location: ",G229, ", Country/Region: ", H229, ", ",P229)</f>
        <v xml:space="preserve">Location: at plant, Country/Region: EU, </v>
      </c>
      <c r="R229" s="148"/>
      <c r="S229" s="148"/>
      <c r="T229" s="148"/>
      <c r="U229" s="148"/>
      <c r="V229" s="148"/>
      <c r="W229" s="148"/>
      <c r="X229" s="148"/>
      <c r="Y229" s="148"/>
      <c r="Z229" s="148"/>
      <c r="AA229" s="148"/>
      <c r="AB229" s="148"/>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130"/>
      <c r="BN229" s="130"/>
      <c r="BO229" s="130"/>
      <c r="BP229" s="130"/>
      <c r="BQ229" s="130"/>
      <c r="BR229" s="130"/>
      <c r="BS229" s="130"/>
      <c r="BT229" s="130"/>
      <c r="BU229" s="130"/>
      <c r="BV229" s="130"/>
      <c r="BW229" s="130"/>
      <c r="BX229" s="130"/>
      <c r="BY229" s="130"/>
      <c r="BZ229" s="130"/>
      <c r="CA229" s="130"/>
      <c r="CB229" s="130"/>
      <c r="CC229" s="130"/>
      <c r="CD229" s="130"/>
      <c r="CE229" s="130"/>
      <c r="CF229" s="130"/>
      <c r="CG229" s="130"/>
      <c r="CH229" s="130"/>
      <c r="CI229" s="130"/>
      <c r="CJ229" s="130"/>
      <c r="CK229" s="130"/>
    </row>
    <row r="230" spans="1:89" ht="15.75" customHeight="1">
      <c r="A230" s="26" t="s">
        <v>344</v>
      </c>
      <c r="B230" s="26"/>
      <c r="C230" s="27"/>
      <c r="D230" s="28">
        <v>14</v>
      </c>
      <c r="E230" s="28">
        <v>4</v>
      </c>
      <c r="F230" s="26" t="s">
        <v>156</v>
      </c>
      <c r="G230" s="29" t="s">
        <v>125</v>
      </c>
      <c r="H230" s="29" t="s">
        <v>157</v>
      </c>
      <c r="I230" s="29" t="s">
        <v>21</v>
      </c>
      <c r="J230" s="168">
        <f>16012.185/1000</f>
        <v>16.012184999999999</v>
      </c>
      <c r="K230" s="36">
        <v>29</v>
      </c>
      <c r="L230" s="32">
        <v>2.59</v>
      </c>
      <c r="M230" s="33">
        <v>0.158</v>
      </c>
      <c r="N230" s="32">
        <v>2.7300000000000001E-2</v>
      </c>
      <c r="O230" s="29" t="s">
        <v>129</v>
      </c>
      <c r="P230" s="29" t="s">
        <v>345</v>
      </c>
      <c r="Q230" s="34"/>
      <c r="R230" s="34"/>
      <c r="S230" s="34"/>
      <c r="T230" s="34"/>
      <c r="U230" s="34"/>
      <c r="V230" s="34"/>
      <c r="W230" s="34"/>
      <c r="X230" s="34"/>
      <c r="Y230" s="34"/>
      <c r="Z230" s="34"/>
      <c r="AA230" s="34"/>
      <c r="AB230" s="34"/>
    </row>
    <row r="231" spans="1:89" ht="15.75" customHeight="1">
      <c r="A231" s="26" t="s">
        <v>346</v>
      </c>
      <c r="B231" s="26"/>
      <c r="C231" s="27"/>
      <c r="D231" s="28">
        <v>14</v>
      </c>
      <c r="E231" s="28">
        <v>4</v>
      </c>
      <c r="F231" s="26" t="s">
        <v>156</v>
      </c>
      <c r="G231" s="29" t="s">
        <v>125</v>
      </c>
      <c r="H231" s="29" t="s">
        <v>157</v>
      </c>
      <c r="I231" s="29" t="s">
        <v>21</v>
      </c>
      <c r="J231" s="169">
        <f>16012.185/1000</f>
        <v>16.012184999999999</v>
      </c>
      <c r="K231" s="36">
        <v>29</v>
      </c>
      <c r="L231" s="32">
        <v>0.56399999999999995</v>
      </c>
      <c r="M231" s="33">
        <v>1.9400000000000001E-2</v>
      </c>
      <c r="N231" s="32">
        <v>1.78E-2</v>
      </c>
      <c r="O231" s="29" t="s">
        <v>129</v>
      </c>
      <c r="P231" s="29"/>
      <c r="Q231" s="34"/>
      <c r="R231" s="34"/>
      <c r="S231" s="34"/>
      <c r="T231" s="34"/>
      <c r="U231" s="34"/>
      <c r="V231" s="34"/>
      <c r="W231" s="34"/>
      <c r="X231" s="34"/>
      <c r="Y231" s="34"/>
      <c r="Z231" s="34"/>
      <c r="AA231" s="34"/>
      <c r="AB231" s="34"/>
    </row>
    <row r="232" spans="1:89" ht="15.75" customHeight="1">
      <c r="A232" s="26" t="s">
        <v>1083</v>
      </c>
      <c r="B232" s="26"/>
      <c r="C232" s="27"/>
      <c r="D232" s="28">
        <v>14</v>
      </c>
      <c r="E232" s="28">
        <v>4</v>
      </c>
      <c r="F232" s="26" t="s">
        <v>156</v>
      </c>
      <c r="G232" s="29" t="s">
        <v>125</v>
      </c>
      <c r="H232" s="29" t="s">
        <v>157</v>
      </c>
      <c r="I232" s="29" t="s">
        <v>21</v>
      </c>
      <c r="J232" s="167">
        <f>82290.3266666667/1000</f>
        <v>82.290326666666701</v>
      </c>
      <c r="K232" s="136">
        <v>30</v>
      </c>
      <c r="L232" s="143">
        <v>9.2736000000000001</v>
      </c>
      <c r="M232" s="144">
        <v>0.54777999999999993</v>
      </c>
      <c r="N232" s="143">
        <v>0.10067</v>
      </c>
      <c r="O232" s="146" t="s">
        <v>129</v>
      </c>
      <c r="P232" s="146"/>
      <c r="Q232" s="148" t="str">
        <f>CONCATENATE("Location: ",G232, ", Country/Region: ", H232, ", ",P232)</f>
        <v xml:space="preserve">Location: at plant, Country/Region: EU, </v>
      </c>
      <c r="R232" s="148"/>
      <c r="S232" s="148"/>
      <c r="T232" s="148"/>
      <c r="U232" s="148"/>
      <c r="V232" s="148"/>
      <c r="W232" s="148"/>
      <c r="X232" s="148"/>
      <c r="Y232" s="148"/>
      <c r="Z232" s="148"/>
      <c r="AA232" s="148"/>
      <c r="AB232" s="148"/>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0"/>
      <c r="BC232" s="130"/>
      <c r="BD232" s="130"/>
      <c r="BE232" s="130"/>
      <c r="BF232" s="130"/>
      <c r="BG232" s="130"/>
      <c r="BH232" s="130"/>
      <c r="BI232" s="130"/>
      <c r="BJ232" s="130"/>
      <c r="BK232" s="130"/>
      <c r="BL232" s="130"/>
      <c r="BM232" s="130"/>
      <c r="BN232" s="130"/>
      <c r="BO232" s="130"/>
      <c r="BP232" s="130"/>
      <c r="BQ232" s="130"/>
      <c r="BR232" s="130"/>
      <c r="BS232" s="130"/>
      <c r="BT232" s="130"/>
      <c r="BU232" s="130"/>
      <c r="BV232" s="130"/>
      <c r="BW232" s="130"/>
      <c r="BX232" s="130"/>
      <c r="BY232" s="130"/>
      <c r="BZ232" s="130"/>
      <c r="CA232" s="130"/>
      <c r="CB232" s="130"/>
      <c r="CC232" s="130"/>
      <c r="CD232" s="130"/>
      <c r="CE232" s="130"/>
      <c r="CF232" s="130"/>
      <c r="CG232" s="130"/>
      <c r="CH232" s="130"/>
      <c r="CI232" s="130"/>
      <c r="CJ232" s="130"/>
      <c r="CK232" s="130"/>
    </row>
    <row r="233" spans="1:89" ht="15.75" customHeight="1">
      <c r="A233" s="26" t="s">
        <v>347</v>
      </c>
      <c r="B233" s="26"/>
      <c r="C233" s="27"/>
      <c r="D233" s="28">
        <v>14</v>
      </c>
      <c r="E233" s="28">
        <v>4</v>
      </c>
      <c r="F233" s="26" t="s">
        <v>156</v>
      </c>
      <c r="G233" s="29" t="s">
        <v>125</v>
      </c>
      <c r="H233" s="29" t="s">
        <v>157</v>
      </c>
      <c r="I233" s="29" t="s">
        <v>21</v>
      </c>
      <c r="J233" s="168">
        <f>82290.3266666667/1000</f>
        <v>82.290326666666701</v>
      </c>
      <c r="K233" s="36">
        <v>30</v>
      </c>
      <c r="L233" s="32">
        <v>12.9</v>
      </c>
      <c r="M233" s="33">
        <v>0.77800000000000002</v>
      </c>
      <c r="N233" s="32">
        <v>0.13700000000000001</v>
      </c>
      <c r="O233" s="29" t="s">
        <v>129</v>
      </c>
      <c r="P233" s="29" t="s">
        <v>348</v>
      </c>
      <c r="Q233" s="34"/>
      <c r="R233" s="34"/>
      <c r="S233" s="34"/>
      <c r="T233" s="34"/>
      <c r="U233" s="34"/>
      <c r="V233" s="34"/>
      <c r="W233" s="34"/>
      <c r="X233" s="34"/>
      <c r="Y233" s="34"/>
      <c r="Z233" s="34"/>
      <c r="AA233" s="34"/>
      <c r="AB233" s="34"/>
    </row>
    <row r="234" spans="1:89" ht="15.75" customHeight="1">
      <c r="A234" s="26" t="s">
        <v>349</v>
      </c>
      <c r="B234" s="26"/>
      <c r="C234" s="27"/>
      <c r="D234" s="28">
        <v>14</v>
      </c>
      <c r="E234" s="28">
        <v>4</v>
      </c>
      <c r="F234" s="26" t="s">
        <v>156</v>
      </c>
      <c r="G234" s="29" t="s">
        <v>125</v>
      </c>
      <c r="H234" s="29" t="s">
        <v>157</v>
      </c>
      <c r="I234" s="29" t="s">
        <v>21</v>
      </c>
      <c r="J234" s="169">
        <f>82290.3266666667/1000</f>
        <v>82.290326666666701</v>
      </c>
      <c r="K234" s="36">
        <v>30</v>
      </c>
      <c r="L234" s="32">
        <v>0.81200000000000006</v>
      </c>
      <c r="M234" s="33">
        <v>1.06E-2</v>
      </c>
      <c r="N234" s="32">
        <v>1.5900000000000001E-2</v>
      </c>
      <c r="O234" s="29" t="s">
        <v>129</v>
      </c>
      <c r="P234" s="29"/>
      <c r="Q234" s="34"/>
      <c r="R234" s="34"/>
      <c r="S234" s="34"/>
      <c r="T234" s="34"/>
      <c r="U234" s="34"/>
      <c r="V234" s="34"/>
      <c r="W234" s="34"/>
      <c r="X234" s="34"/>
      <c r="Y234" s="34"/>
      <c r="Z234" s="34"/>
      <c r="AA234" s="34"/>
      <c r="AB234" s="34"/>
    </row>
    <row r="235" spans="1:89" ht="15.75" customHeight="1">
      <c r="A235" s="26" t="s">
        <v>1089</v>
      </c>
      <c r="B235" s="26"/>
      <c r="C235" s="27"/>
      <c r="D235" s="28">
        <v>14</v>
      </c>
      <c r="E235" s="28">
        <v>4</v>
      </c>
      <c r="F235" s="26" t="s">
        <v>156</v>
      </c>
      <c r="G235" s="29" t="s">
        <v>125</v>
      </c>
      <c r="H235" s="29" t="s">
        <v>157</v>
      </c>
      <c r="I235" s="29" t="s">
        <v>21</v>
      </c>
      <c r="J235" s="132">
        <v>5867.2333333333299</v>
      </c>
      <c r="K235" s="136">
        <v>31</v>
      </c>
      <c r="L235" s="143">
        <v>45.966000000000001</v>
      </c>
      <c r="M235" s="144">
        <v>0.73424</v>
      </c>
      <c r="N235" s="143">
        <v>288.70303200000001</v>
      </c>
      <c r="O235" s="146" t="s">
        <v>129</v>
      </c>
      <c r="P235" s="146"/>
      <c r="Q235" s="148" t="str">
        <f>CONCATENATE("Location: ",G235, ", Country/Region: ", H235, ", ",P235)</f>
        <v xml:space="preserve">Location: at plant, Country/Region: EU, </v>
      </c>
      <c r="R235" s="148"/>
      <c r="S235" s="148"/>
      <c r="T235" s="148"/>
      <c r="U235" s="148"/>
      <c r="V235" s="148"/>
      <c r="W235" s="148"/>
      <c r="X235" s="148"/>
      <c r="Y235" s="148"/>
      <c r="Z235" s="148"/>
      <c r="AA235" s="148"/>
      <c r="AB235" s="148"/>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c r="AZ235" s="130"/>
      <c r="BA235" s="130"/>
      <c r="BB235" s="130"/>
      <c r="BC235" s="130"/>
      <c r="BD235" s="130"/>
      <c r="BE235" s="130"/>
      <c r="BF235" s="130"/>
      <c r="BG235" s="130"/>
      <c r="BH235" s="130"/>
      <c r="BI235" s="130"/>
      <c r="BJ235" s="130"/>
      <c r="BK235" s="130"/>
      <c r="BL235" s="130"/>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row>
    <row r="236" spans="1:89" ht="15.75" customHeight="1">
      <c r="A236" s="26" t="s">
        <v>1090</v>
      </c>
      <c r="B236" s="26"/>
      <c r="C236" s="27"/>
      <c r="D236" s="28">
        <v>14</v>
      </c>
      <c r="E236" s="28">
        <v>4</v>
      </c>
      <c r="F236" s="26" t="s">
        <v>156</v>
      </c>
      <c r="G236" s="29" t="s">
        <v>341</v>
      </c>
      <c r="H236" s="29" t="s">
        <v>157</v>
      </c>
      <c r="I236" s="29" t="s">
        <v>21</v>
      </c>
      <c r="J236" s="30">
        <v>5867.2333333333299</v>
      </c>
      <c r="K236" s="36">
        <v>31</v>
      </c>
      <c r="L236" s="32">
        <v>102</v>
      </c>
      <c r="M236" s="33">
        <v>1.88</v>
      </c>
      <c r="N236" s="32">
        <v>849</v>
      </c>
      <c r="O236" s="29" t="s">
        <v>22</v>
      </c>
      <c r="P236" s="29" t="s">
        <v>350</v>
      </c>
      <c r="Q236" s="34"/>
      <c r="R236" s="34"/>
      <c r="S236" s="34"/>
      <c r="T236" s="34"/>
      <c r="U236" s="34"/>
      <c r="V236" s="34"/>
      <c r="W236" s="34"/>
      <c r="X236" s="34"/>
      <c r="Y236" s="34"/>
      <c r="Z236" s="34"/>
      <c r="AA236" s="34"/>
      <c r="AB236" s="34"/>
    </row>
    <row r="237" spans="1:89" ht="15.75" customHeight="1">
      <c r="A237" s="26" t="s">
        <v>351</v>
      </c>
      <c r="B237" s="26"/>
      <c r="C237" s="27"/>
      <c r="D237" s="28">
        <v>14</v>
      </c>
      <c r="E237" s="28">
        <v>4</v>
      </c>
      <c r="F237" s="26" t="s">
        <v>156</v>
      </c>
      <c r="G237" s="29" t="s">
        <v>125</v>
      </c>
      <c r="H237" s="29" t="s">
        <v>157</v>
      </c>
      <c r="I237" s="29" t="s">
        <v>21</v>
      </c>
      <c r="J237" s="39">
        <v>5867.2333333333299</v>
      </c>
      <c r="K237" s="36">
        <v>31</v>
      </c>
      <c r="L237" s="32">
        <v>17.100000000000001</v>
      </c>
      <c r="M237" s="33">
        <v>0.14399999999999999</v>
      </c>
      <c r="N237" s="32">
        <v>6.5199999999999994E-2</v>
      </c>
      <c r="O237" s="29" t="s">
        <v>129</v>
      </c>
      <c r="P237" s="29"/>
      <c r="Q237" s="34"/>
      <c r="R237" s="34"/>
      <c r="S237" s="34"/>
      <c r="T237" s="34"/>
      <c r="U237" s="34"/>
      <c r="V237" s="34"/>
      <c r="W237" s="34"/>
      <c r="X237" s="34"/>
      <c r="Y237" s="34"/>
      <c r="Z237" s="34"/>
      <c r="AA237" s="34"/>
      <c r="AB237" s="34"/>
    </row>
    <row r="238" spans="1:89" s="130" customFormat="1">
      <c r="A238" s="26" t="s">
        <v>352</v>
      </c>
      <c r="B238" s="26"/>
      <c r="C238" s="27"/>
      <c r="D238" s="28">
        <v>14</v>
      </c>
      <c r="E238" s="28">
        <v>4</v>
      </c>
      <c r="F238" s="26" t="s">
        <v>156</v>
      </c>
      <c r="G238" s="29" t="s">
        <v>125</v>
      </c>
      <c r="H238" s="29" t="s">
        <v>35</v>
      </c>
      <c r="I238" s="29" t="s">
        <v>21</v>
      </c>
      <c r="J238" s="170">
        <f t="shared" ref="J238:J243" si="0">5789.58416666667/1000</f>
        <v>5.7895841666666703</v>
      </c>
      <c r="K238" s="140">
        <v>25</v>
      </c>
      <c r="L238" s="85">
        <v>5.82</v>
      </c>
      <c r="M238" s="145">
        <v>0.13500000000000001</v>
      </c>
      <c r="N238" s="85">
        <v>3.3799999999999997E-2</v>
      </c>
      <c r="O238" s="147" t="s">
        <v>129</v>
      </c>
      <c r="P238" s="147" t="s">
        <v>353</v>
      </c>
      <c r="Q238" s="149"/>
      <c r="R238" s="149"/>
      <c r="S238" s="149"/>
      <c r="T238" s="149"/>
      <c r="U238" s="149"/>
      <c r="V238" s="149"/>
      <c r="W238" s="149"/>
      <c r="X238" s="149"/>
      <c r="Y238" s="149"/>
      <c r="Z238" s="149"/>
      <c r="AA238" s="149"/>
      <c r="AB238" s="149"/>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row>
    <row r="239" spans="1:89" s="130" customFormat="1">
      <c r="A239" s="26" t="s">
        <v>354</v>
      </c>
      <c r="B239" s="26"/>
      <c r="C239" s="27"/>
      <c r="D239" s="28">
        <v>14</v>
      </c>
      <c r="E239" s="28">
        <v>4</v>
      </c>
      <c r="F239" s="26" t="s">
        <v>156</v>
      </c>
      <c r="G239" s="29" t="s">
        <v>125</v>
      </c>
      <c r="H239" s="29" t="s">
        <v>35</v>
      </c>
      <c r="I239" s="29" t="s">
        <v>21</v>
      </c>
      <c r="J239" s="170">
        <f t="shared" si="0"/>
        <v>5.7895841666666703</v>
      </c>
      <c r="K239" s="140">
        <v>25</v>
      </c>
      <c r="L239" s="85">
        <v>6.24</v>
      </c>
      <c r="M239" s="145">
        <v>0.19600000000000001</v>
      </c>
      <c r="N239" s="85">
        <v>4.5100000000000001E-2</v>
      </c>
      <c r="O239" s="147" t="s">
        <v>129</v>
      </c>
      <c r="P239" s="147" t="s">
        <v>355</v>
      </c>
      <c r="Q239" s="149"/>
      <c r="R239" s="149"/>
      <c r="S239" s="149"/>
      <c r="T239" s="149"/>
      <c r="U239" s="149"/>
      <c r="V239" s="149"/>
      <c r="W239" s="149"/>
      <c r="X239" s="149"/>
      <c r="Y239" s="149"/>
      <c r="Z239" s="149"/>
      <c r="AA239" s="149"/>
      <c r="AB239" s="14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row>
    <row r="240" spans="1:89" s="130" customFormat="1">
      <c r="A240" s="26" t="s">
        <v>356</v>
      </c>
      <c r="B240" s="26"/>
      <c r="C240" s="27"/>
      <c r="D240" s="28">
        <v>14</v>
      </c>
      <c r="E240" s="28">
        <v>4</v>
      </c>
      <c r="F240" s="26" t="s">
        <v>156</v>
      </c>
      <c r="G240" s="29" t="s">
        <v>125</v>
      </c>
      <c r="H240" s="29" t="s">
        <v>35</v>
      </c>
      <c r="I240" s="29" t="s">
        <v>21</v>
      </c>
      <c r="J240" s="170">
        <f t="shared" si="0"/>
        <v>5.7895841666666703</v>
      </c>
      <c r="K240" s="140">
        <v>25</v>
      </c>
      <c r="L240" s="85">
        <v>5.37</v>
      </c>
      <c r="M240" s="145">
        <v>0.14299999999999999</v>
      </c>
      <c r="N240" s="85">
        <v>3.5499999999999997E-2</v>
      </c>
      <c r="O240" s="147" t="s">
        <v>129</v>
      </c>
      <c r="P240" s="147" t="s">
        <v>357</v>
      </c>
      <c r="Q240" s="149"/>
      <c r="R240" s="149"/>
      <c r="S240" s="149"/>
      <c r="T240" s="149"/>
      <c r="U240" s="149"/>
      <c r="V240" s="149"/>
      <c r="W240" s="149"/>
      <c r="X240" s="149"/>
      <c r="Y240" s="149"/>
      <c r="Z240" s="149"/>
      <c r="AA240" s="149"/>
      <c r="AB240" s="149"/>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row>
    <row r="241" spans="1:89" ht="15.75" customHeight="1">
      <c r="A241" s="26" t="s">
        <v>1091</v>
      </c>
      <c r="B241" s="26"/>
      <c r="C241" s="27"/>
      <c r="D241" s="28">
        <v>14</v>
      </c>
      <c r="E241" s="28">
        <v>4</v>
      </c>
      <c r="F241" s="26" t="s">
        <v>156</v>
      </c>
      <c r="G241" s="29" t="s">
        <v>125</v>
      </c>
      <c r="H241" s="29" t="s">
        <v>126</v>
      </c>
      <c r="I241" s="29" t="s">
        <v>21</v>
      </c>
      <c r="J241" s="169">
        <f t="shared" si="0"/>
        <v>5.7895841666666703</v>
      </c>
      <c r="K241" s="36">
        <v>25</v>
      </c>
      <c r="L241" s="32">
        <v>1.94</v>
      </c>
      <c r="M241" s="33">
        <v>3.2800000000000003E-2</v>
      </c>
      <c r="N241" s="32">
        <v>1.23E-2</v>
      </c>
      <c r="O241" s="29" t="s">
        <v>129</v>
      </c>
      <c r="P241" s="29" t="s">
        <v>358</v>
      </c>
      <c r="Q241" s="34"/>
      <c r="R241" s="34"/>
      <c r="S241" s="34"/>
      <c r="T241" s="34"/>
      <c r="U241" s="34"/>
      <c r="V241" s="34"/>
      <c r="W241" s="34"/>
      <c r="X241" s="34"/>
      <c r="Y241" s="34"/>
      <c r="Z241" s="34"/>
      <c r="AA241" s="34"/>
      <c r="AB241" s="34"/>
    </row>
    <row r="242" spans="1:89" ht="15.75" customHeight="1">
      <c r="A242" s="26" t="s">
        <v>359</v>
      </c>
      <c r="B242" s="26"/>
      <c r="C242" s="27"/>
      <c r="D242" s="28">
        <v>14</v>
      </c>
      <c r="E242" s="28">
        <v>4</v>
      </c>
      <c r="F242" s="26" t="s">
        <v>156</v>
      </c>
      <c r="G242" s="29" t="s">
        <v>125</v>
      </c>
      <c r="H242" s="29" t="s">
        <v>35</v>
      </c>
      <c r="I242" s="29" t="s">
        <v>21</v>
      </c>
      <c r="J242" s="169">
        <f t="shared" si="0"/>
        <v>5.7895841666666703</v>
      </c>
      <c r="K242" s="36">
        <v>25</v>
      </c>
      <c r="L242" s="32">
        <v>1.98</v>
      </c>
      <c r="M242" s="33">
        <v>3.4200000000000001E-2</v>
      </c>
      <c r="N242" s="32">
        <v>1.2500000000000001E-2</v>
      </c>
      <c r="O242" s="29" t="s">
        <v>129</v>
      </c>
      <c r="P242" s="29" t="s">
        <v>360</v>
      </c>
      <c r="Q242" s="34"/>
      <c r="R242" s="34"/>
      <c r="S242" s="34"/>
      <c r="T242" s="34"/>
      <c r="U242" s="34"/>
      <c r="V242" s="34"/>
      <c r="W242" s="34"/>
      <c r="X242" s="34"/>
      <c r="Y242" s="34"/>
      <c r="Z242" s="34"/>
      <c r="AA242" s="34"/>
      <c r="AB242" s="34"/>
    </row>
    <row r="243" spans="1:89" ht="15.75" customHeight="1">
      <c r="A243" s="26" t="s">
        <v>361</v>
      </c>
      <c r="B243" s="26"/>
      <c r="C243" s="27"/>
      <c r="D243" s="28">
        <v>14</v>
      </c>
      <c r="E243" s="28">
        <v>4</v>
      </c>
      <c r="F243" s="26" t="s">
        <v>156</v>
      </c>
      <c r="G243" s="29" t="s">
        <v>125</v>
      </c>
      <c r="H243" s="29" t="s">
        <v>35</v>
      </c>
      <c r="I243" s="29" t="s">
        <v>21</v>
      </c>
      <c r="J243" s="169">
        <f t="shared" si="0"/>
        <v>5.7895841666666703</v>
      </c>
      <c r="K243" s="36">
        <v>25</v>
      </c>
      <c r="L243" s="32">
        <v>2.14</v>
      </c>
      <c r="M243" s="33">
        <v>3.5700000000000003E-2</v>
      </c>
      <c r="N243" s="32">
        <v>1.2699999999999999E-2</v>
      </c>
      <c r="O243" s="29" t="s">
        <v>129</v>
      </c>
      <c r="P243" s="29" t="s">
        <v>362</v>
      </c>
      <c r="Q243" s="34"/>
      <c r="R243" s="34"/>
      <c r="S243" s="34"/>
      <c r="T243" s="34"/>
      <c r="U243" s="34"/>
      <c r="V243" s="34"/>
      <c r="W243" s="34"/>
      <c r="X243" s="34"/>
      <c r="Y243" s="34"/>
      <c r="Z243" s="34"/>
      <c r="AA243" s="34"/>
      <c r="AB243" s="34"/>
    </row>
    <row r="244" spans="1:89" ht="15.75" customHeight="1">
      <c r="A244" s="26" t="s">
        <v>1092</v>
      </c>
      <c r="B244" s="26"/>
      <c r="C244" s="27"/>
      <c r="D244" s="28">
        <v>14</v>
      </c>
      <c r="E244" s="28">
        <v>4</v>
      </c>
      <c r="F244" s="26" t="s">
        <v>156</v>
      </c>
      <c r="G244" s="29" t="s">
        <v>125</v>
      </c>
      <c r="H244" s="29" t="s">
        <v>157</v>
      </c>
      <c r="I244" s="29" t="s">
        <v>21</v>
      </c>
      <c r="J244" s="168">
        <f>153832.591666667/1000</f>
        <v>153.83259166666699</v>
      </c>
      <c r="K244" s="36">
        <v>32</v>
      </c>
      <c r="L244" s="32">
        <v>22.1</v>
      </c>
      <c r="M244" s="33">
        <v>0.64300000000000002</v>
      </c>
      <c r="N244" s="32">
        <v>0.28699999999999998</v>
      </c>
      <c r="O244" s="29" t="s">
        <v>129</v>
      </c>
      <c r="P244" s="29"/>
      <c r="Q244" s="34"/>
      <c r="R244" s="34"/>
      <c r="S244" s="34"/>
      <c r="T244" s="34"/>
      <c r="U244" s="34"/>
      <c r="V244" s="34"/>
      <c r="W244" s="34"/>
      <c r="X244" s="34"/>
      <c r="Y244" s="34"/>
      <c r="Z244" s="34"/>
      <c r="AA244" s="34"/>
      <c r="AB244" s="34"/>
    </row>
    <row r="245" spans="1:89" ht="15.75" customHeight="1">
      <c r="A245" s="26" t="s">
        <v>1093</v>
      </c>
      <c r="B245" s="26"/>
      <c r="C245" s="27"/>
      <c r="D245" s="28">
        <v>14</v>
      </c>
      <c r="E245" s="28">
        <v>4</v>
      </c>
      <c r="F245" s="26" t="s">
        <v>156</v>
      </c>
      <c r="G245" s="29" t="s">
        <v>125</v>
      </c>
      <c r="H245" s="29" t="s">
        <v>157</v>
      </c>
      <c r="I245" s="29" t="s">
        <v>21</v>
      </c>
      <c r="J245" s="131">
        <v>137.5</v>
      </c>
      <c r="K245" s="136">
        <v>28230000</v>
      </c>
      <c r="L245" s="143">
        <v>29.587</v>
      </c>
      <c r="M245" s="144">
        <v>0.63298500000000002</v>
      </c>
      <c r="N245" s="143">
        <v>0.22995599999999999</v>
      </c>
      <c r="O245" s="146" t="s">
        <v>129</v>
      </c>
      <c r="P245" s="146"/>
      <c r="Q245" s="148" t="str">
        <f>CONCATENATE("Location: ",G245, ", Country/Region: ", H245, ", ",P245)</f>
        <v xml:space="preserve">Location: at plant, Country/Region: EU, </v>
      </c>
      <c r="R245" s="148"/>
      <c r="S245" s="148"/>
      <c r="T245" s="148"/>
      <c r="U245" s="148"/>
      <c r="V245" s="148"/>
      <c r="W245" s="148"/>
      <c r="X245" s="148"/>
      <c r="Y245" s="148"/>
      <c r="Z245" s="148"/>
      <c r="AA245" s="148"/>
      <c r="AB245" s="148"/>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c r="BQ245" s="130"/>
      <c r="BR245" s="130"/>
      <c r="BS245" s="130"/>
      <c r="BT245" s="130"/>
      <c r="BU245" s="130"/>
      <c r="BV245" s="130"/>
      <c r="BW245" s="130"/>
      <c r="BX245" s="130"/>
      <c r="BY245" s="130"/>
      <c r="BZ245" s="130"/>
      <c r="CA245" s="130"/>
      <c r="CB245" s="130"/>
      <c r="CC245" s="130"/>
      <c r="CD245" s="130"/>
      <c r="CE245" s="130"/>
      <c r="CF245" s="130"/>
      <c r="CG245" s="130"/>
      <c r="CH245" s="130"/>
      <c r="CI245" s="130"/>
      <c r="CJ245" s="130"/>
      <c r="CK245" s="130"/>
    </row>
    <row r="246" spans="1:89" ht="15.75" customHeight="1">
      <c r="A246" s="26" t="s">
        <v>363</v>
      </c>
      <c r="B246" s="26"/>
      <c r="C246" s="27"/>
      <c r="D246" s="28">
        <v>14</v>
      </c>
      <c r="E246" s="28">
        <v>4</v>
      </c>
      <c r="F246" s="26" t="s">
        <v>156</v>
      </c>
      <c r="G246" s="29" t="s">
        <v>125</v>
      </c>
      <c r="H246" s="29" t="s">
        <v>157</v>
      </c>
      <c r="I246" s="29" t="s">
        <v>21</v>
      </c>
      <c r="J246" s="30">
        <v>137.5</v>
      </c>
      <c r="K246" s="36">
        <v>28230000</v>
      </c>
      <c r="L246" s="32">
        <v>32.6</v>
      </c>
      <c r="M246" s="33">
        <v>0.80100000000000005</v>
      </c>
      <c r="N246" s="32">
        <v>0.29499999999999998</v>
      </c>
      <c r="O246" s="29" t="s">
        <v>129</v>
      </c>
      <c r="P246" s="29" t="s">
        <v>364</v>
      </c>
      <c r="Q246" s="34"/>
      <c r="R246" s="34"/>
      <c r="S246" s="34"/>
      <c r="T246" s="34"/>
      <c r="U246" s="34"/>
      <c r="V246" s="34"/>
      <c r="W246" s="34"/>
      <c r="X246" s="34"/>
      <c r="Y246" s="34"/>
      <c r="Z246" s="34"/>
      <c r="AA246" s="34"/>
      <c r="AB246" s="34"/>
    </row>
    <row r="247" spans="1:89" ht="15.75" customHeight="1">
      <c r="A247" s="26" t="s">
        <v>365</v>
      </c>
      <c r="B247" s="26"/>
      <c r="C247" s="27"/>
      <c r="D247" s="28">
        <v>14</v>
      </c>
      <c r="E247" s="28">
        <v>4</v>
      </c>
      <c r="F247" s="26" t="s">
        <v>156</v>
      </c>
      <c r="G247" s="29" t="s">
        <v>125</v>
      </c>
      <c r="H247" s="29" t="s">
        <v>157</v>
      </c>
      <c r="I247" s="29" t="s">
        <v>21</v>
      </c>
      <c r="J247" s="30">
        <v>137.5</v>
      </c>
      <c r="K247" s="36">
        <v>28230000</v>
      </c>
      <c r="L247" s="32">
        <v>19.5</v>
      </c>
      <c r="M247" s="33">
        <v>7.0499999999999993E-2</v>
      </c>
      <c r="N247" s="32">
        <v>1.2200000000000001E-2</v>
      </c>
      <c r="O247" s="29" t="s">
        <v>129</v>
      </c>
      <c r="P247" s="29"/>
      <c r="Q247" s="34"/>
      <c r="R247" s="34"/>
      <c r="S247" s="34"/>
      <c r="T247" s="34"/>
      <c r="U247" s="34"/>
      <c r="V247" s="34"/>
      <c r="W247" s="34"/>
      <c r="X247" s="34"/>
      <c r="Y247" s="34"/>
      <c r="Z247" s="34"/>
      <c r="AA247" s="34"/>
      <c r="AB247" s="34"/>
    </row>
    <row r="248" spans="1:89" ht="15.75" customHeight="1">
      <c r="A248" s="26" t="s">
        <v>366</v>
      </c>
      <c r="B248" s="26" t="s">
        <v>367</v>
      </c>
      <c r="C248" s="27" t="s">
        <v>368</v>
      </c>
      <c r="D248" s="28">
        <v>16</v>
      </c>
      <c r="E248" s="28"/>
      <c r="F248" s="26" t="s">
        <v>369</v>
      </c>
      <c r="G248" s="29" t="s">
        <v>125</v>
      </c>
      <c r="H248" s="29" t="s">
        <v>35</v>
      </c>
      <c r="I248" s="29" t="s">
        <v>21</v>
      </c>
      <c r="J248" s="47">
        <v>1575.8701988</v>
      </c>
      <c r="K248" s="36">
        <v>250</v>
      </c>
      <c r="L248" s="32">
        <v>6.61</v>
      </c>
      <c r="M248" s="33">
        <v>0.113</v>
      </c>
      <c r="N248" s="32">
        <v>39.700000000000003</v>
      </c>
      <c r="O248" s="29" t="s">
        <v>22</v>
      </c>
      <c r="P248" s="29"/>
      <c r="Q248" s="34"/>
      <c r="R248" s="34"/>
      <c r="S248" s="34"/>
      <c r="T248" s="34"/>
      <c r="U248" s="34"/>
      <c r="V248" s="34"/>
      <c r="W248" s="34"/>
      <c r="X248" s="34"/>
      <c r="Y248" s="34"/>
      <c r="Z248" s="34"/>
      <c r="AA248" s="34"/>
      <c r="AB248" s="34"/>
    </row>
    <row r="249" spans="1:89" ht="15.75" customHeight="1">
      <c r="A249" s="26" t="s">
        <v>370</v>
      </c>
      <c r="B249" s="26" t="s">
        <v>367</v>
      </c>
      <c r="C249" s="27" t="s">
        <v>368</v>
      </c>
      <c r="D249" s="28">
        <v>16</v>
      </c>
      <c r="E249" s="28"/>
      <c r="F249" s="26" t="s">
        <v>369</v>
      </c>
      <c r="G249" s="29" t="s">
        <v>125</v>
      </c>
      <c r="H249" s="29" t="s">
        <v>35</v>
      </c>
      <c r="I249" s="29" t="s">
        <v>21</v>
      </c>
      <c r="J249" s="47">
        <v>332.17629066000001</v>
      </c>
      <c r="K249" s="36">
        <v>251</v>
      </c>
      <c r="L249" s="32">
        <v>347</v>
      </c>
      <c r="M249" s="33">
        <v>16.2</v>
      </c>
      <c r="N249" s="32">
        <v>1440</v>
      </c>
      <c r="O249" s="29" t="s">
        <v>22</v>
      </c>
      <c r="P249" s="29"/>
      <c r="Q249" s="34"/>
      <c r="R249" s="34"/>
      <c r="S249" s="34"/>
      <c r="T249" s="34"/>
      <c r="U249" s="34"/>
      <c r="V249" s="34"/>
      <c r="W249" s="34"/>
      <c r="X249" s="34"/>
      <c r="Y249" s="34"/>
      <c r="Z249" s="34"/>
      <c r="AA249" s="34"/>
      <c r="AB249" s="34"/>
    </row>
    <row r="250" spans="1:89" ht="15.75" customHeight="1">
      <c r="A250" s="26" t="s">
        <v>371</v>
      </c>
      <c r="B250" s="26" t="s">
        <v>367</v>
      </c>
      <c r="C250" s="27" t="s">
        <v>368</v>
      </c>
      <c r="D250" s="28">
        <v>16</v>
      </c>
      <c r="E250" s="28"/>
      <c r="F250" s="26" t="s">
        <v>369</v>
      </c>
      <c r="G250" s="29" t="s">
        <v>125</v>
      </c>
      <c r="H250" s="29" t="s">
        <v>35</v>
      </c>
      <c r="I250" s="29" t="s">
        <v>21</v>
      </c>
      <c r="J250" s="47">
        <v>2891.3349059000002</v>
      </c>
      <c r="K250" s="36">
        <v>252</v>
      </c>
      <c r="L250" s="32">
        <v>220</v>
      </c>
      <c r="M250" s="33">
        <v>6.41</v>
      </c>
      <c r="N250" s="32">
        <v>999</v>
      </c>
      <c r="O250" s="29" t="s">
        <v>22</v>
      </c>
      <c r="P250" s="29"/>
      <c r="Q250" s="34"/>
      <c r="R250" s="34"/>
      <c r="S250" s="34"/>
      <c r="T250" s="34"/>
      <c r="U250" s="34"/>
      <c r="V250" s="34"/>
      <c r="W250" s="34"/>
      <c r="X250" s="34"/>
      <c r="Y250" s="34"/>
      <c r="Z250" s="34"/>
      <c r="AA250" s="34"/>
      <c r="AB250" s="34"/>
    </row>
    <row r="251" spans="1:89" ht="15.75" customHeight="1">
      <c r="A251" s="26" t="s">
        <v>372</v>
      </c>
      <c r="B251" s="26" t="s">
        <v>367</v>
      </c>
      <c r="C251" s="27" t="s">
        <v>368</v>
      </c>
      <c r="D251" s="28">
        <v>16</v>
      </c>
      <c r="E251" s="28"/>
      <c r="F251" s="26" t="s">
        <v>369</v>
      </c>
      <c r="G251" s="29" t="s">
        <v>125</v>
      </c>
      <c r="H251" s="29" t="s">
        <v>35</v>
      </c>
      <c r="I251" s="29" t="s">
        <v>21</v>
      </c>
      <c r="J251" s="47">
        <v>135.29866426000001</v>
      </c>
      <c r="K251" s="36">
        <v>253</v>
      </c>
      <c r="L251" s="32">
        <v>70.400000000000006</v>
      </c>
      <c r="M251" s="33">
        <v>3.83</v>
      </c>
      <c r="N251" s="32">
        <v>334</v>
      </c>
      <c r="O251" s="29" t="s">
        <v>22</v>
      </c>
      <c r="P251" s="29"/>
      <c r="Q251" s="34"/>
      <c r="R251" s="34"/>
      <c r="S251" s="34"/>
      <c r="T251" s="34"/>
      <c r="U251" s="34"/>
      <c r="V251" s="34"/>
      <c r="W251" s="34"/>
      <c r="X251" s="34"/>
      <c r="Y251" s="34"/>
      <c r="Z251" s="34"/>
      <c r="AA251" s="34"/>
      <c r="AB251" s="34"/>
    </row>
    <row r="252" spans="1:89" ht="15.75" customHeight="1">
      <c r="A252" s="26" t="s">
        <v>373</v>
      </c>
      <c r="B252" s="26"/>
      <c r="C252" s="27"/>
      <c r="D252" s="28">
        <v>24</v>
      </c>
      <c r="E252" s="28"/>
      <c r="F252" s="26" t="s">
        <v>18</v>
      </c>
      <c r="G252" s="29" t="s">
        <v>125</v>
      </c>
      <c r="H252" s="29" t="s">
        <v>157</v>
      </c>
      <c r="I252" s="29" t="s">
        <v>21</v>
      </c>
      <c r="J252" s="30">
        <v>6.615427542297643E-2</v>
      </c>
      <c r="K252" s="36">
        <v>22019000</v>
      </c>
      <c r="L252" s="32">
        <v>3.0800000000000001E-4</v>
      </c>
      <c r="M252" s="33">
        <v>3.9199999999999997E-5</v>
      </c>
      <c r="N252" s="32">
        <v>1.01E-3</v>
      </c>
      <c r="O252" s="29" t="s">
        <v>22</v>
      </c>
      <c r="P252" s="29" t="s">
        <v>374</v>
      </c>
      <c r="Q252" s="34"/>
      <c r="R252" s="34"/>
      <c r="S252" s="34"/>
      <c r="T252" s="34"/>
      <c r="U252" s="34"/>
      <c r="V252" s="34"/>
      <c r="W252" s="34"/>
      <c r="X252" s="34"/>
      <c r="Y252" s="34"/>
      <c r="Z252" s="34"/>
      <c r="AA252" s="34"/>
      <c r="AB252" s="34"/>
    </row>
    <row r="253" spans="1:89" ht="15.75" customHeight="1">
      <c r="A253" s="26"/>
      <c r="B253" s="26"/>
      <c r="C253" s="27"/>
      <c r="E253" s="28"/>
      <c r="F253" s="26"/>
      <c r="G253" s="29"/>
      <c r="H253" s="29"/>
      <c r="I253" s="29"/>
      <c r="J253" s="50"/>
      <c r="K253" s="33"/>
      <c r="L253" s="32"/>
      <c r="M253" s="33"/>
      <c r="N253" s="32"/>
      <c r="O253" s="29"/>
      <c r="P253" s="29"/>
      <c r="Q253" s="34"/>
      <c r="R253" s="34"/>
      <c r="S253" s="34"/>
      <c r="T253" s="34"/>
      <c r="U253" s="34"/>
      <c r="V253" s="34"/>
      <c r="W253" s="34"/>
      <c r="X253" s="34"/>
      <c r="Y253" s="34"/>
      <c r="Z253" s="34"/>
      <c r="AA253" s="34"/>
      <c r="AB253" s="34"/>
    </row>
    <row r="254" spans="1:89" ht="15.75" customHeight="1">
      <c r="A254" s="26"/>
      <c r="B254" s="26"/>
      <c r="C254" s="27"/>
      <c r="E254" s="28"/>
      <c r="F254" s="26"/>
      <c r="G254" s="29"/>
      <c r="H254" s="29"/>
      <c r="I254" s="29"/>
      <c r="J254" s="50"/>
      <c r="K254" s="33"/>
      <c r="L254" s="32"/>
      <c r="M254" s="33"/>
      <c r="N254" s="32"/>
      <c r="O254" s="29"/>
      <c r="P254" s="29"/>
      <c r="Q254" s="34"/>
      <c r="R254" s="34"/>
      <c r="S254" s="34"/>
      <c r="T254" s="34"/>
      <c r="U254" s="34"/>
      <c r="V254" s="34"/>
      <c r="W254" s="34"/>
      <c r="X254" s="34"/>
      <c r="Y254" s="34"/>
      <c r="Z254" s="34"/>
      <c r="AA254" s="34"/>
      <c r="AB254" s="34"/>
    </row>
    <row r="255" spans="1:89" ht="15.75" customHeight="1">
      <c r="A255" s="26"/>
      <c r="B255" s="26"/>
      <c r="C255" s="27"/>
      <c r="E255" s="28"/>
      <c r="F255" s="26"/>
      <c r="G255" s="29"/>
      <c r="H255" s="29"/>
      <c r="I255" s="29"/>
      <c r="J255" s="50"/>
      <c r="K255" s="33"/>
      <c r="L255" s="32"/>
      <c r="M255" s="33"/>
      <c r="N255" s="32"/>
      <c r="O255" s="29"/>
      <c r="P255" s="29"/>
      <c r="Q255" s="34"/>
      <c r="R255" s="34"/>
      <c r="S255" s="34"/>
      <c r="T255" s="34"/>
      <c r="U255" s="34"/>
      <c r="V255" s="34"/>
      <c r="W255" s="34"/>
      <c r="X255" s="34"/>
      <c r="Y255" s="34"/>
      <c r="Z255" s="34"/>
      <c r="AA255" s="34"/>
      <c r="AB255" s="34"/>
    </row>
    <row r="256" spans="1:89" ht="15.75" customHeight="1">
      <c r="A256" s="26"/>
      <c r="B256" s="26"/>
      <c r="C256" s="27"/>
      <c r="E256" s="28"/>
      <c r="F256" s="26"/>
      <c r="G256" s="29"/>
      <c r="H256" s="29"/>
      <c r="I256" s="29"/>
      <c r="J256" s="50"/>
      <c r="K256" s="33"/>
      <c r="L256" s="32"/>
      <c r="M256" s="33"/>
      <c r="N256" s="32"/>
      <c r="O256" s="29"/>
      <c r="P256" s="29"/>
      <c r="Q256" s="34"/>
      <c r="R256" s="34"/>
      <c r="S256" s="34"/>
      <c r="T256" s="34"/>
      <c r="U256" s="34"/>
      <c r="V256" s="34"/>
      <c r="W256" s="34"/>
      <c r="X256" s="34"/>
      <c r="Y256" s="34"/>
      <c r="Z256" s="34"/>
      <c r="AA256" s="34"/>
      <c r="AB256" s="34"/>
    </row>
    <row r="257" spans="1:28" ht="15.75" customHeight="1">
      <c r="A257" s="26"/>
      <c r="B257" s="26"/>
      <c r="C257" s="27"/>
      <c r="E257" s="28"/>
      <c r="F257" s="26"/>
      <c r="G257" s="29"/>
      <c r="H257" s="29"/>
      <c r="I257" s="29"/>
      <c r="J257" s="50"/>
      <c r="K257" s="33"/>
      <c r="L257" s="32"/>
      <c r="M257" s="33"/>
      <c r="N257" s="32"/>
      <c r="O257" s="29"/>
      <c r="P257" s="29"/>
      <c r="Q257" s="34"/>
      <c r="R257" s="34"/>
      <c r="S257" s="34"/>
      <c r="T257" s="34"/>
      <c r="U257" s="34"/>
      <c r="V257" s="34"/>
      <c r="W257" s="34"/>
      <c r="X257" s="34"/>
      <c r="Y257" s="34"/>
      <c r="Z257" s="34"/>
      <c r="AA257" s="34"/>
      <c r="AB257" s="34"/>
    </row>
    <row r="258" spans="1:28" ht="15.75" customHeight="1">
      <c r="A258" s="26"/>
      <c r="B258" s="26"/>
      <c r="C258" s="27"/>
      <c r="E258" s="28"/>
      <c r="F258" s="26"/>
      <c r="G258" s="29"/>
      <c r="H258" s="29"/>
      <c r="I258" s="29"/>
      <c r="J258" s="50"/>
      <c r="K258" s="33"/>
      <c r="L258" s="32"/>
      <c r="M258" s="33"/>
      <c r="N258" s="32"/>
      <c r="O258" s="29"/>
      <c r="P258" s="29"/>
      <c r="Q258" s="34"/>
      <c r="R258" s="34"/>
      <c r="S258" s="34"/>
      <c r="T258" s="34"/>
      <c r="U258" s="34"/>
      <c r="V258" s="34"/>
      <c r="W258" s="34"/>
      <c r="X258" s="34"/>
      <c r="Y258" s="34"/>
      <c r="Z258" s="34"/>
      <c r="AA258" s="34"/>
      <c r="AB258" s="34"/>
    </row>
    <row r="259" spans="1:28" ht="15.75" customHeight="1">
      <c r="A259" s="26"/>
      <c r="B259" s="26"/>
      <c r="C259" s="27"/>
      <c r="E259" s="28"/>
      <c r="F259" s="26"/>
      <c r="G259" s="29"/>
      <c r="H259" s="29"/>
      <c r="I259" s="29"/>
      <c r="J259" s="50"/>
      <c r="K259" s="33"/>
      <c r="L259" s="32"/>
      <c r="M259" s="33"/>
      <c r="N259" s="32"/>
      <c r="O259" s="29"/>
      <c r="P259" s="29"/>
      <c r="Q259" s="34"/>
      <c r="R259" s="34"/>
      <c r="S259" s="34"/>
      <c r="T259" s="34"/>
      <c r="U259" s="34"/>
      <c r="V259" s="34"/>
      <c r="W259" s="34"/>
      <c r="X259" s="34"/>
      <c r="Y259" s="34"/>
      <c r="Z259" s="34"/>
      <c r="AA259" s="34"/>
      <c r="AB259" s="34"/>
    </row>
    <row r="260" spans="1:28" ht="15.75" customHeight="1">
      <c r="A260" s="26"/>
      <c r="B260" s="26"/>
      <c r="C260" s="27"/>
      <c r="E260" s="28"/>
      <c r="F260" s="26"/>
      <c r="G260" s="29"/>
      <c r="H260" s="29"/>
      <c r="I260" s="29"/>
      <c r="J260" s="50"/>
      <c r="K260" s="33"/>
      <c r="L260" s="32"/>
      <c r="M260" s="33"/>
      <c r="N260" s="32"/>
      <c r="O260" s="29"/>
      <c r="P260" s="29"/>
      <c r="Q260" s="34"/>
      <c r="R260" s="34"/>
      <c r="S260" s="34"/>
      <c r="T260" s="34"/>
      <c r="U260" s="34"/>
      <c r="V260" s="34"/>
      <c r="W260" s="34"/>
      <c r="X260" s="34"/>
      <c r="Y260" s="34"/>
      <c r="Z260" s="34"/>
      <c r="AA260" s="34"/>
      <c r="AB260" s="34"/>
    </row>
    <row r="261" spans="1:28" ht="15.75" customHeight="1">
      <c r="A261" s="26"/>
      <c r="B261" s="26"/>
      <c r="C261" s="27"/>
      <c r="E261" s="28"/>
      <c r="F261" s="26"/>
      <c r="G261" s="29"/>
      <c r="H261" s="29"/>
      <c r="I261" s="29"/>
      <c r="J261" s="50"/>
      <c r="K261" s="33"/>
      <c r="L261" s="32"/>
      <c r="M261" s="33"/>
      <c r="N261" s="32"/>
      <c r="O261" s="29"/>
      <c r="P261" s="29"/>
      <c r="Q261" s="34"/>
      <c r="R261" s="34"/>
      <c r="S261" s="34"/>
      <c r="T261" s="34"/>
      <c r="U261" s="34"/>
      <c r="V261" s="34"/>
      <c r="W261" s="34"/>
      <c r="X261" s="34"/>
      <c r="Y261" s="34"/>
      <c r="Z261" s="34"/>
      <c r="AA261" s="34"/>
      <c r="AB261" s="34"/>
    </row>
    <row r="262" spans="1:28" ht="15.75" customHeight="1">
      <c r="A262" s="26"/>
      <c r="B262" s="26"/>
      <c r="C262" s="27"/>
      <c r="E262" s="28"/>
      <c r="F262" s="26"/>
      <c r="G262" s="29"/>
      <c r="H262" s="29"/>
      <c r="I262" s="29"/>
      <c r="J262" s="50"/>
      <c r="K262" s="33"/>
      <c r="L262" s="32"/>
      <c r="M262" s="33"/>
      <c r="N262" s="32"/>
      <c r="O262" s="29"/>
      <c r="P262" s="29"/>
      <c r="Q262" s="34"/>
      <c r="R262" s="34"/>
      <c r="S262" s="34"/>
      <c r="T262" s="34"/>
      <c r="U262" s="34"/>
      <c r="V262" s="34"/>
      <c r="W262" s="34"/>
      <c r="X262" s="34"/>
      <c r="Y262" s="34"/>
      <c r="Z262" s="34"/>
      <c r="AA262" s="34"/>
      <c r="AB262" s="34"/>
    </row>
    <row r="263" spans="1:28" ht="15.75" customHeight="1">
      <c r="A263" s="26"/>
      <c r="B263" s="26"/>
      <c r="C263" s="27"/>
      <c r="E263" s="28"/>
      <c r="F263" s="26"/>
      <c r="G263" s="29"/>
      <c r="H263" s="29"/>
      <c r="I263" s="29"/>
      <c r="J263" s="50"/>
      <c r="K263" s="33"/>
      <c r="L263" s="32"/>
      <c r="M263" s="33"/>
      <c r="N263" s="32"/>
      <c r="O263" s="29"/>
      <c r="P263" s="29"/>
      <c r="Q263" s="34"/>
      <c r="R263" s="34"/>
      <c r="S263" s="34"/>
      <c r="T263" s="34"/>
      <c r="U263" s="34"/>
      <c r="V263" s="34"/>
      <c r="W263" s="34"/>
      <c r="X263" s="34"/>
      <c r="Y263" s="34"/>
      <c r="Z263" s="34"/>
      <c r="AA263" s="34"/>
      <c r="AB263" s="34"/>
    </row>
    <row r="264" spans="1:28" ht="15.75" customHeight="1">
      <c r="A264" s="26"/>
      <c r="B264" s="26"/>
      <c r="C264" s="27"/>
      <c r="E264" s="28"/>
      <c r="F264" s="26"/>
      <c r="G264" s="29"/>
      <c r="H264" s="29"/>
      <c r="I264" s="29"/>
      <c r="J264" s="50"/>
      <c r="K264" s="33"/>
      <c r="L264" s="32"/>
      <c r="M264" s="33"/>
      <c r="N264" s="32"/>
      <c r="O264" s="29"/>
      <c r="P264" s="29"/>
      <c r="Q264" s="34"/>
      <c r="R264" s="34"/>
      <c r="S264" s="34"/>
      <c r="T264" s="34"/>
      <c r="U264" s="34"/>
      <c r="V264" s="34"/>
      <c r="W264" s="34"/>
      <c r="X264" s="34"/>
      <c r="Y264" s="34"/>
      <c r="Z264" s="34"/>
      <c r="AA264" s="34"/>
      <c r="AB264" s="34"/>
    </row>
    <row r="265" spans="1:28" ht="15.75" customHeight="1">
      <c r="A265" s="26"/>
      <c r="B265" s="26"/>
      <c r="C265" s="27"/>
      <c r="E265" s="28"/>
      <c r="F265" s="26"/>
      <c r="G265" s="29"/>
      <c r="H265" s="29"/>
      <c r="I265" s="29"/>
      <c r="J265" s="50"/>
      <c r="K265" s="33"/>
      <c r="L265" s="32"/>
      <c r="M265" s="33"/>
      <c r="N265" s="32"/>
      <c r="O265" s="29"/>
      <c r="P265" s="29"/>
      <c r="Q265" s="34"/>
      <c r="R265" s="34"/>
      <c r="S265" s="34"/>
      <c r="T265" s="34"/>
      <c r="U265" s="34"/>
      <c r="V265" s="34"/>
      <c r="W265" s="34"/>
      <c r="X265" s="34"/>
      <c r="Y265" s="34"/>
      <c r="Z265" s="34"/>
      <c r="AA265" s="34"/>
      <c r="AB265" s="34"/>
    </row>
    <row r="266" spans="1:28" ht="15.75" customHeight="1">
      <c r="A266" s="26"/>
      <c r="B266" s="26"/>
      <c r="C266" s="27"/>
      <c r="E266" s="28"/>
      <c r="F266" s="26"/>
      <c r="G266" s="29"/>
      <c r="H266" s="29"/>
      <c r="I266" s="29"/>
      <c r="J266" s="50"/>
      <c r="K266" s="33"/>
      <c r="L266" s="32"/>
      <c r="M266" s="33"/>
      <c r="N266" s="32"/>
      <c r="O266" s="29"/>
      <c r="P266" s="29"/>
      <c r="Q266" s="34"/>
      <c r="R266" s="34"/>
      <c r="S266" s="34"/>
      <c r="T266" s="34"/>
      <c r="U266" s="34"/>
      <c r="V266" s="34"/>
      <c r="W266" s="34"/>
      <c r="X266" s="34"/>
      <c r="Y266" s="34"/>
      <c r="Z266" s="34"/>
      <c r="AA266" s="34"/>
      <c r="AB266" s="34"/>
    </row>
    <row r="267" spans="1:28" ht="15.75" customHeight="1">
      <c r="A267" s="26"/>
      <c r="B267" s="26"/>
      <c r="C267" s="27"/>
      <c r="E267" s="28"/>
      <c r="F267" s="26"/>
      <c r="G267" s="29"/>
      <c r="H267" s="29"/>
      <c r="I267" s="29"/>
      <c r="J267" s="50"/>
      <c r="K267" s="33"/>
      <c r="L267" s="32"/>
      <c r="M267" s="33"/>
      <c r="N267" s="32"/>
      <c r="O267" s="29"/>
      <c r="P267" s="29"/>
      <c r="Q267" s="34"/>
      <c r="R267" s="34"/>
      <c r="S267" s="34"/>
      <c r="T267" s="34"/>
      <c r="U267" s="34"/>
      <c r="V267" s="34"/>
      <c r="W267" s="34"/>
      <c r="X267" s="34"/>
      <c r="Y267" s="34"/>
      <c r="Z267" s="34"/>
      <c r="AA267" s="34"/>
      <c r="AB267" s="34"/>
    </row>
    <row r="268" spans="1:28" ht="15.75" customHeight="1">
      <c r="A268" s="26"/>
      <c r="B268" s="26"/>
      <c r="C268" s="27"/>
      <c r="E268" s="28"/>
      <c r="F268" s="26"/>
      <c r="G268" s="29"/>
      <c r="H268" s="29"/>
      <c r="I268" s="29"/>
      <c r="J268" s="50"/>
      <c r="K268" s="33"/>
      <c r="L268" s="32"/>
      <c r="M268" s="33"/>
      <c r="N268" s="32"/>
      <c r="O268" s="29"/>
      <c r="P268" s="29"/>
      <c r="Q268" s="34"/>
      <c r="R268" s="34"/>
      <c r="S268" s="34"/>
      <c r="T268" s="34"/>
      <c r="U268" s="34"/>
      <c r="V268" s="34"/>
      <c r="W268" s="34"/>
      <c r="X268" s="34"/>
      <c r="Y268" s="34"/>
      <c r="Z268" s="34"/>
      <c r="AA268" s="34"/>
      <c r="AB268" s="34"/>
    </row>
    <row r="269" spans="1:28" ht="15.75" customHeight="1">
      <c r="A269" s="26"/>
      <c r="B269" s="26"/>
      <c r="C269" s="27"/>
      <c r="E269" s="28"/>
      <c r="F269" s="26"/>
      <c r="G269" s="29"/>
      <c r="H269" s="29"/>
      <c r="I269" s="29"/>
      <c r="J269" s="50"/>
      <c r="K269" s="33"/>
      <c r="L269" s="32"/>
      <c r="M269" s="33"/>
      <c r="N269" s="32"/>
      <c r="O269" s="29"/>
      <c r="P269" s="29"/>
      <c r="Q269" s="34"/>
      <c r="R269" s="34"/>
      <c r="S269" s="34"/>
      <c r="T269" s="34"/>
      <c r="U269" s="34"/>
      <c r="V269" s="34"/>
      <c r="W269" s="34"/>
      <c r="X269" s="34"/>
      <c r="Y269" s="34"/>
      <c r="Z269" s="34"/>
      <c r="AA269" s="34"/>
      <c r="AB269" s="34"/>
    </row>
    <row r="270" spans="1:28" ht="15.75" customHeight="1">
      <c r="A270" s="26"/>
      <c r="B270" s="26"/>
      <c r="C270" s="27"/>
      <c r="E270" s="28"/>
      <c r="F270" s="26"/>
      <c r="G270" s="29"/>
      <c r="H270" s="29"/>
      <c r="I270" s="29"/>
      <c r="J270" s="50"/>
      <c r="K270" s="33"/>
      <c r="L270" s="32"/>
      <c r="M270" s="33"/>
      <c r="N270" s="32"/>
      <c r="O270" s="29"/>
      <c r="P270" s="29"/>
      <c r="Q270" s="34"/>
      <c r="R270" s="34"/>
      <c r="S270" s="34"/>
      <c r="T270" s="34"/>
      <c r="U270" s="34"/>
      <c r="V270" s="34"/>
      <c r="W270" s="34"/>
      <c r="X270" s="34"/>
      <c r="Y270" s="34"/>
      <c r="Z270" s="34"/>
      <c r="AA270" s="34"/>
      <c r="AB270" s="34"/>
    </row>
    <row r="271" spans="1:28" ht="15.75" customHeight="1">
      <c r="A271" s="26"/>
      <c r="B271" s="26"/>
      <c r="C271" s="27"/>
      <c r="E271" s="28"/>
      <c r="F271" s="26"/>
      <c r="G271" s="29"/>
      <c r="H271" s="29"/>
      <c r="I271" s="29"/>
      <c r="J271" s="50"/>
      <c r="K271" s="33"/>
      <c r="L271" s="32"/>
      <c r="M271" s="33"/>
      <c r="N271" s="32"/>
      <c r="O271" s="29"/>
      <c r="P271" s="29"/>
      <c r="Q271" s="34"/>
      <c r="R271" s="34"/>
      <c r="S271" s="34"/>
      <c r="T271" s="34"/>
      <c r="U271" s="34"/>
      <c r="V271" s="34"/>
      <c r="W271" s="34"/>
      <c r="X271" s="34"/>
      <c r="Y271" s="34"/>
      <c r="Z271" s="34"/>
      <c r="AA271" s="34"/>
      <c r="AB271" s="34"/>
    </row>
    <row r="272" spans="1:28" ht="15.75" customHeight="1">
      <c r="A272" s="26"/>
      <c r="B272" s="26"/>
      <c r="C272" s="27"/>
      <c r="E272" s="28"/>
      <c r="F272" s="26"/>
      <c r="G272" s="29"/>
      <c r="H272" s="29"/>
      <c r="I272" s="29"/>
      <c r="J272" s="50"/>
      <c r="K272" s="33"/>
      <c r="L272" s="32"/>
      <c r="M272" s="33"/>
      <c r="N272" s="32"/>
      <c r="O272" s="29"/>
      <c r="P272" s="29"/>
      <c r="Q272" s="34"/>
      <c r="R272" s="34"/>
      <c r="S272" s="34"/>
      <c r="T272" s="34"/>
      <c r="U272" s="34"/>
      <c r="V272" s="34"/>
      <c r="W272" s="34"/>
      <c r="X272" s="34"/>
      <c r="Y272" s="34"/>
      <c r="Z272" s="34"/>
      <c r="AA272" s="34"/>
      <c r="AB272" s="34"/>
    </row>
    <row r="273" spans="1:28" ht="15.75" customHeight="1">
      <c r="A273" s="26"/>
      <c r="B273" s="26"/>
      <c r="C273" s="27"/>
      <c r="E273" s="28"/>
      <c r="F273" s="26"/>
      <c r="G273" s="29"/>
      <c r="H273" s="29"/>
      <c r="I273" s="29"/>
      <c r="J273" s="50"/>
      <c r="K273" s="33"/>
      <c r="L273" s="32"/>
      <c r="M273" s="33"/>
      <c r="N273" s="32"/>
      <c r="O273" s="29"/>
      <c r="P273" s="29"/>
      <c r="Q273" s="34"/>
      <c r="R273" s="34"/>
      <c r="S273" s="34"/>
      <c r="T273" s="34"/>
      <c r="U273" s="34"/>
      <c r="V273" s="34"/>
      <c r="W273" s="34"/>
      <c r="X273" s="34"/>
      <c r="Y273" s="34"/>
      <c r="Z273" s="34"/>
      <c r="AA273" s="34"/>
      <c r="AB273" s="34"/>
    </row>
    <row r="274" spans="1:28" ht="15.75" customHeight="1">
      <c r="A274" s="26"/>
      <c r="B274" s="26"/>
      <c r="C274" s="27"/>
      <c r="E274" s="28"/>
      <c r="F274" s="26"/>
      <c r="G274" s="29"/>
      <c r="H274" s="29"/>
      <c r="I274" s="29"/>
      <c r="J274" s="50"/>
      <c r="K274" s="33"/>
      <c r="L274" s="32"/>
      <c r="M274" s="33"/>
      <c r="N274" s="32"/>
      <c r="O274" s="29"/>
      <c r="P274" s="29"/>
      <c r="Q274" s="34"/>
      <c r="R274" s="34"/>
      <c r="S274" s="34"/>
      <c r="T274" s="34"/>
      <c r="U274" s="34"/>
      <c r="V274" s="34"/>
      <c r="W274" s="34"/>
      <c r="X274" s="34"/>
      <c r="Y274" s="34"/>
      <c r="Z274" s="34"/>
      <c r="AA274" s="34"/>
      <c r="AB274" s="34"/>
    </row>
    <row r="275" spans="1:28" ht="15.75" customHeight="1">
      <c r="A275" s="26"/>
      <c r="B275" s="26"/>
      <c r="C275" s="27"/>
      <c r="E275" s="28"/>
      <c r="F275" s="26"/>
      <c r="G275" s="29"/>
      <c r="H275" s="29"/>
      <c r="I275" s="29"/>
      <c r="J275" s="50"/>
      <c r="K275" s="33"/>
      <c r="L275" s="32"/>
      <c r="M275" s="33"/>
      <c r="N275" s="32"/>
      <c r="O275" s="29"/>
      <c r="P275" s="29"/>
      <c r="Q275" s="34"/>
      <c r="R275" s="34"/>
      <c r="S275" s="34"/>
      <c r="T275" s="34"/>
      <c r="U275" s="34"/>
      <c r="V275" s="34"/>
      <c r="W275" s="34"/>
      <c r="X275" s="34"/>
      <c r="Y275" s="34"/>
      <c r="Z275" s="34"/>
      <c r="AA275" s="34"/>
      <c r="AB275" s="34"/>
    </row>
    <row r="276" spans="1:28" ht="15.75" customHeight="1">
      <c r="A276" s="26"/>
      <c r="B276" s="26"/>
      <c r="C276" s="27"/>
      <c r="E276" s="28"/>
      <c r="F276" s="26"/>
      <c r="G276" s="29"/>
      <c r="H276" s="29"/>
      <c r="I276" s="29"/>
      <c r="J276" s="50"/>
      <c r="K276" s="33"/>
      <c r="L276" s="32"/>
      <c r="M276" s="33"/>
      <c r="N276" s="32"/>
      <c r="O276" s="29"/>
      <c r="P276" s="29"/>
      <c r="Q276" s="34"/>
      <c r="R276" s="34"/>
      <c r="S276" s="34"/>
      <c r="T276" s="34"/>
      <c r="U276" s="34"/>
      <c r="V276" s="34"/>
      <c r="W276" s="34"/>
      <c r="X276" s="34"/>
      <c r="Y276" s="34"/>
      <c r="Z276" s="34"/>
      <c r="AA276" s="34"/>
      <c r="AB276" s="34"/>
    </row>
    <row r="277" spans="1:28" ht="15.75" customHeight="1">
      <c r="A277" s="26"/>
      <c r="B277" s="26"/>
      <c r="C277" s="27"/>
      <c r="E277" s="28"/>
      <c r="F277" s="26"/>
      <c r="G277" s="29"/>
      <c r="H277" s="29"/>
      <c r="I277" s="29"/>
      <c r="J277" s="50"/>
      <c r="K277" s="33"/>
      <c r="L277" s="32"/>
      <c r="M277" s="33"/>
      <c r="N277" s="32"/>
      <c r="O277" s="29"/>
      <c r="P277" s="29"/>
      <c r="Q277" s="34"/>
      <c r="R277" s="34"/>
      <c r="S277" s="34"/>
      <c r="T277" s="34"/>
      <c r="U277" s="34"/>
      <c r="V277" s="34"/>
      <c r="W277" s="34"/>
      <c r="X277" s="34"/>
      <c r="Y277" s="34"/>
      <c r="Z277" s="34"/>
      <c r="AA277" s="34"/>
      <c r="AB277" s="34"/>
    </row>
    <row r="278" spans="1:28" ht="15.75" customHeight="1">
      <c r="A278" s="26"/>
      <c r="B278" s="26"/>
      <c r="C278" s="27"/>
      <c r="E278" s="28"/>
      <c r="F278" s="26"/>
      <c r="G278" s="29"/>
      <c r="H278" s="29"/>
      <c r="I278" s="29"/>
      <c r="J278" s="50"/>
      <c r="K278" s="33"/>
      <c r="L278" s="32"/>
      <c r="M278" s="33"/>
      <c r="N278" s="32"/>
      <c r="O278" s="29"/>
      <c r="P278" s="29"/>
      <c r="Q278" s="34"/>
      <c r="R278" s="34"/>
      <c r="S278" s="34"/>
      <c r="T278" s="34"/>
      <c r="U278" s="34"/>
      <c r="V278" s="34"/>
      <c r="W278" s="34"/>
      <c r="X278" s="34"/>
      <c r="Y278" s="34"/>
      <c r="Z278" s="34"/>
      <c r="AA278" s="34"/>
      <c r="AB278" s="34"/>
    </row>
    <row r="279" spans="1:28" ht="15.75" customHeight="1">
      <c r="A279" s="26"/>
      <c r="B279" s="26"/>
      <c r="C279" s="27"/>
      <c r="E279" s="28"/>
      <c r="F279" s="26"/>
      <c r="G279" s="29"/>
      <c r="H279" s="29"/>
      <c r="I279" s="29"/>
      <c r="J279" s="50"/>
      <c r="K279" s="33"/>
      <c r="L279" s="32"/>
      <c r="M279" s="33"/>
      <c r="N279" s="32"/>
      <c r="O279" s="29"/>
      <c r="P279" s="29"/>
      <c r="Q279" s="34"/>
      <c r="R279" s="34"/>
      <c r="S279" s="34"/>
      <c r="T279" s="34"/>
      <c r="U279" s="34"/>
      <c r="V279" s="34"/>
      <c r="W279" s="34"/>
      <c r="X279" s="34"/>
      <c r="Y279" s="34"/>
      <c r="Z279" s="34"/>
      <c r="AA279" s="34"/>
      <c r="AB279" s="34"/>
    </row>
    <row r="280" spans="1:28" ht="15.75" customHeight="1">
      <c r="A280" s="26"/>
      <c r="B280" s="26"/>
      <c r="C280" s="27"/>
      <c r="E280" s="28"/>
      <c r="F280" s="26"/>
      <c r="G280" s="29"/>
      <c r="H280" s="29"/>
      <c r="I280" s="29"/>
      <c r="J280" s="50"/>
      <c r="K280" s="33"/>
      <c r="L280" s="32"/>
      <c r="M280" s="33"/>
      <c r="N280" s="32"/>
      <c r="O280" s="29"/>
      <c r="P280" s="29"/>
      <c r="Q280" s="34"/>
      <c r="R280" s="34"/>
      <c r="S280" s="34"/>
      <c r="T280" s="34"/>
      <c r="U280" s="34"/>
      <c r="V280" s="34"/>
      <c r="W280" s="34"/>
      <c r="X280" s="34"/>
      <c r="Y280" s="34"/>
      <c r="Z280" s="34"/>
      <c r="AA280" s="34"/>
      <c r="AB280" s="34"/>
    </row>
    <row r="281" spans="1:28" ht="15.75" customHeight="1">
      <c r="A281" s="26"/>
      <c r="B281" s="26"/>
      <c r="C281" s="27"/>
      <c r="E281" s="28"/>
      <c r="F281" s="26"/>
      <c r="G281" s="29"/>
      <c r="H281" s="29"/>
      <c r="I281" s="29"/>
      <c r="J281" s="50"/>
      <c r="K281" s="33"/>
      <c r="L281" s="32"/>
      <c r="M281" s="33"/>
      <c r="N281" s="32"/>
      <c r="O281" s="29"/>
      <c r="P281" s="29"/>
      <c r="Q281" s="34"/>
      <c r="R281" s="34"/>
      <c r="S281" s="34"/>
      <c r="T281" s="34"/>
      <c r="U281" s="34"/>
      <c r="V281" s="34"/>
      <c r="W281" s="34"/>
      <c r="X281" s="34"/>
      <c r="Y281" s="34"/>
      <c r="Z281" s="34"/>
      <c r="AA281" s="34"/>
      <c r="AB281" s="34"/>
    </row>
    <row r="282" spans="1:28" ht="15.75" customHeight="1">
      <c r="A282" s="26"/>
      <c r="B282" s="26"/>
      <c r="C282" s="27"/>
      <c r="E282" s="28"/>
      <c r="F282" s="26"/>
      <c r="G282" s="29"/>
      <c r="H282" s="29"/>
      <c r="I282" s="29"/>
      <c r="J282" s="50"/>
      <c r="K282" s="33"/>
      <c r="L282" s="32"/>
      <c r="M282" s="33"/>
      <c r="N282" s="32"/>
      <c r="O282" s="29"/>
      <c r="P282" s="29"/>
      <c r="Q282" s="34"/>
      <c r="R282" s="34"/>
      <c r="S282" s="34"/>
      <c r="T282" s="34"/>
      <c r="U282" s="34"/>
      <c r="V282" s="34"/>
      <c r="W282" s="34"/>
      <c r="X282" s="34"/>
      <c r="Y282" s="34"/>
      <c r="Z282" s="34"/>
      <c r="AA282" s="34"/>
      <c r="AB282" s="34"/>
    </row>
    <row r="283" spans="1:28" ht="15.75" customHeight="1">
      <c r="A283" s="26"/>
      <c r="B283" s="26"/>
      <c r="C283" s="27"/>
      <c r="E283" s="28"/>
      <c r="F283" s="26"/>
      <c r="G283" s="29"/>
      <c r="H283" s="29"/>
      <c r="I283" s="29"/>
      <c r="J283" s="50"/>
      <c r="K283" s="33"/>
      <c r="L283" s="32"/>
      <c r="M283" s="33"/>
      <c r="N283" s="32"/>
      <c r="O283" s="29"/>
      <c r="P283" s="29"/>
      <c r="Q283" s="34"/>
      <c r="R283" s="34"/>
      <c r="S283" s="34"/>
      <c r="T283" s="34"/>
      <c r="U283" s="34"/>
      <c r="V283" s="34"/>
      <c r="W283" s="34"/>
      <c r="X283" s="34"/>
      <c r="Y283" s="34"/>
      <c r="Z283" s="34"/>
      <c r="AA283" s="34"/>
      <c r="AB283" s="34"/>
    </row>
    <row r="284" spans="1:28" ht="15.75" customHeight="1">
      <c r="A284" s="26"/>
      <c r="B284" s="26"/>
      <c r="C284" s="27"/>
      <c r="E284" s="28"/>
      <c r="F284" s="26"/>
      <c r="G284" s="29"/>
      <c r="H284" s="29"/>
      <c r="I284" s="29"/>
      <c r="J284" s="50"/>
      <c r="K284" s="33"/>
      <c r="L284" s="32"/>
      <c r="M284" s="33"/>
      <c r="N284" s="32"/>
      <c r="O284" s="29"/>
      <c r="P284" s="29"/>
      <c r="Q284" s="34"/>
      <c r="R284" s="34"/>
      <c r="S284" s="34"/>
      <c r="T284" s="34"/>
      <c r="U284" s="34"/>
      <c r="V284" s="34"/>
      <c r="W284" s="34"/>
      <c r="X284" s="34"/>
      <c r="Y284" s="34"/>
      <c r="Z284" s="34"/>
      <c r="AA284" s="34"/>
      <c r="AB284" s="34"/>
    </row>
    <row r="285" spans="1:28" ht="15.75" customHeight="1">
      <c r="A285" s="26"/>
      <c r="B285" s="26"/>
      <c r="C285" s="27"/>
      <c r="E285" s="28"/>
      <c r="F285" s="26"/>
      <c r="G285" s="29"/>
      <c r="H285" s="29"/>
      <c r="I285" s="29"/>
      <c r="J285" s="50"/>
      <c r="K285" s="33"/>
      <c r="L285" s="32"/>
      <c r="M285" s="33"/>
      <c r="N285" s="32"/>
      <c r="O285" s="29"/>
      <c r="P285" s="29"/>
      <c r="Q285" s="34"/>
      <c r="R285" s="34"/>
      <c r="S285" s="34"/>
      <c r="T285" s="34"/>
      <c r="U285" s="34"/>
      <c r="V285" s="34"/>
      <c r="W285" s="34"/>
      <c r="X285" s="34"/>
      <c r="Y285" s="34"/>
      <c r="Z285" s="34"/>
      <c r="AA285" s="34"/>
      <c r="AB285" s="34"/>
    </row>
    <row r="286" spans="1:28" ht="15.75" customHeight="1">
      <c r="A286" s="26"/>
      <c r="B286" s="26"/>
      <c r="C286" s="27"/>
      <c r="E286" s="28"/>
      <c r="F286" s="26"/>
      <c r="G286" s="29"/>
      <c r="H286" s="29"/>
      <c r="I286" s="29"/>
      <c r="J286" s="50"/>
      <c r="K286" s="33"/>
      <c r="L286" s="32"/>
      <c r="M286" s="33"/>
      <c r="N286" s="32"/>
      <c r="O286" s="29"/>
      <c r="P286" s="29"/>
      <c r="Q286" s="34"/>
      <c r="R286" s="34"/>
      <c r="S286" s="34"/>
      <c r="T286" s="34"/>
      <c r="U286" s="34"/>
      <c r="V286" s="34"/>
      <c r="W286" s="34"/>
      <c r="X286" s="34"/>
      <c r="Y286" s="34"/>
      <c r="Z286" s="34"/>
      <c r="AA286" s="34"/>
      <c r="AB286" s="34"/>
    </row>
    <row r="287" spans="1:28" ht="15.75" customHeight="1">
      <c r="A287" s="26"/>
      <c r="B287" s="26"/>
      <c r="C287" s="27"/>
      <c r="E287" s="28"/>
      <c r="F287" s="26"/>
      <c r="G287" s="29"/>
      <c r="H287" s="29"/>
      <c r="I287" s="29"/>
      <c r="J287" s="50"/>
      <c r="K287" s="33"/>
      <c r="L287" s="32"/>
      <c r="M287" s="33"/>
      <c r="N287" s="32"/>
      <c r="O287" s="29"/>
      <c r="P287" s="29"/>
      <c r="Q287" s="34"/>
      <c r="R287" s="34"/>
      <c r="S287" s="34"/>
      <c r="T287" s="34"/>
      <c r="U287" s="34"/>
      <c r="V287" s="34"/>
      <c r="W287" s="34"/>
      <c r="X287" s="34"/>
      <c r="Y287" s="34"/>
      <c r="Z287" s="34"/>
      <c r="AA287" s="34"/>
      <c r="AB287" s="34"/>
    </row>
    <row r="288" spans="1:28" ht="15.75" customHeight="1">
      <c r="A288" s="26"/>
      <c r="B288" s="26"/>
      <c r="C288" s="27"/>
      <c r="E288" s="28"/>
      <c r="F288" s="26"/>
      <c r="G288" s="29"/>
      <c r="H288" s="29"/>
      <c r="I288" s="29"/>
      <c r="J288" s="50"/>
      <c r="K288" s="33"/>
      <c r="L288" s="32"/>
      <c r="M288" s="33"/>
      <c r="N288" s="32"/>
      <c r="O288" s="29"/>
      <c r="P288" s="29"/>
      <c r="Q288" s="34"/>
      <c r="R288" s="34"/>
      <c r="S288" s="34"/>
      <c r="T288" s="34"/>
      <c r="U288" s="34"/>
      <c r="V288" s="34"/>
      <c r="W288" s="34"/>
      <c r="X288" s="34"/>
      <c r="Y288" s="34"/>
      <c r="Z288" s="34"/>
      <c r="AA288" s="34"/>
      <c r="AB288" s="34"/>
    </row>
    <row r="289" spans="1:28" ht="15.75" customHeight="1">
      <c r="A289" s="26"/>
      <c r="B289" s="26"/>
      <c r="C289" s="27"/>
      <c r="E289" s="28"/>
      <c r="F289" s="26"/>
      <c r="G289" s="29"/>
      <c r="H289" s="29"/>
      <c r="I289" s="29"/>
      <c r="J289" s="50"/>
      <c r="K289" s="33"/>
      <c r="L289" s="32"/>
      <c r="M289" s="33"/>
      <c r="N289" s="32"/>
      <c r="O289" s="29"/>
      <c r="P289" s="29"/>
      <c r="Q289" s="34"/>
      <c r="R289" s="34"/>
      <c r="S289" s="34"/>
      <c r="T289" s="34"/>
      <c r="U289" s="34"/>
      <c r="V289" s="34"/>
      <c r="W289" s="34"/>
      <c r="X289" s="34"/>
      <c r="Y289" s="34"/>
      <c r="Z289" s="34"/>
      <c r="AA289" s="34"/>
      <c r="AB289" s="34"/>
    </row>
    <row r="290" spans="1:28" ht="15.75" customHeight="1">
      <c r="A290" s="26"/>
      <c r="B290" s="26"/>
      <c r="C290" s="27"/>
      <c r="E290" s="28"/>
      <c r="F290" s="26"/>
      <c r="G290" s="29"/>
      <c r="H290" s="29"/>
      <c r="I290" s="29"/>
      <c r="J290" s="50"/>
      <c r="K290" s="33"/>
      <c r="L290" s="32"/>
      <c r="M290" s="33"/>
      <c r="N290" s="32"/>
      <c r="O290" s="29"/>
      <c r="P290" s="29"/>
      <c r="Q290" s="34"/>
      <c r="R290" s="34"/>
      <c r="S290" s="34"/>
      <c r="T290" s="34"/>
      <c r="U290" s="34"/>
      <c r="V290" s="34"/>
      <c r="W290" s="34"/>
      <c r="X290" s="34"/>
      <c r="Y290" s="34"/>
      <c r="Z290" s="34"/>
      <c r="AA290" s="34"/>
      <c r="AB290" s="34"/>
    </row>
    <row r="291" spans="1:28" ht="15.75" customHeight="1">
      <c r="A291" s="26"/>
      <c r="B291" s="26"/>
      <c r="C291" s="27"/>
      <c r="E291" s="28"/>
      <c r="F291" s="26"/>
      <c r="G291" s="29"/>
      <c r="H291" s="29"/>
      <c r="I291" s="29"/>
      <c r="J291" s="50"/>
      <c r="K291" s="33"/>
      <c r="L291" s="32"/>
      <c r="M291" s="33"/>
      <c r="N291" s="32"/>
      <c r="O291" s="29"/>
      <c r="P291" s="29"/>
      <c r="Q291" s="34"/>
      <c r="R291" s="34"/>
      <c r="S291" s="34"/>
      <c r="T291" s="34"/>
      <c r="U291" s="34"/>
      <c r="V291" s="34"/>
      <c r="W291" s="34"/>
      <c r="X291" s="34"/>
      <c r="Y291" s="34"/>
      <c r="Z291" s="34"/>
      <c r="AA291" s="34"/>
      <c r="AB291" s="34"/>
    </row>
    <row r="292" spans="1:28" ht="15.75" customHeight="1">
      <c r="A292" s="26"/>
      <c r="B292" s="26"/>
      <c r="C292" s="27"/>
      <c r="E292" s="28"/>
      <c r="F292" s="26"/>
      <c r="G292" s="29"/>
      <c r="H292" s="29"/>
      <c r="I292" s="29"/>
      <c r="J292" s="50"/>
      <c r="K292" s="33"/>
      <c r="L292" s="32"/>
      <c r="M292" s="33"/>
      <c r="N292" s="32"/>
      <c r="O292" s="29"/>
      <c r="P292" s="29"/>
      <c r="Q292" s="34"/>
      <c r="R292" s="34"/>
      <c r="S292" s="34"/>
      <c r="T292" s="34"/>
      <c r="U292" s="34"/>
      <c r="V292" s="34"/>
      <c r="W292" s="34"/>
      <c r="X292" s="34"/>
      <c r="Y292" s="34"/>
      <c r="Z292" s="34"/>
      <c r="AA292" s="34"/>
      <c r="AB292" s="34"/>
    </row>
    <row r="293" spans="1:28" ht="15.75" customHeight="1">
      <c r="A293" s="26"/>
      <c r="B293" s="26"/>
      <c r="C293" s="27"/>
      <c r="E293" s="28"/>
      <c r="F293" s="26"/>
      <c r="G293" s="29"/>
      <c r="H293" s="29"/>
      <c r="I293" s="29"/>
      <c r="J293" s="50"/>
      <c r="K293" s="33"/>
      <c r="L293" s="32"/>
      <c r="M293" s="33"/>
      <c r="N293" s="32"/>
      <c r="O293" s="29"/>
      <c r="P293" s="29"/>
      <c r="Q293" s="34"/>
      <c r="R293" s="34"/>
      <c r="S293" s="34"/>
      <c r="T293" s="34"/>
      <c r="U293" s="34"/>
      <c r="V293" s="34"/>
      <c r="W293" s="34"/>
      <c r="X293" s="34"/>
      <c r="Y293" s="34"/>
      <c r="Z293" s="34"/>
      <c r="AA293" s="34"/>
      <c r="AB293" s="34"/>
    </row>
    <row r="294" spans="1:28" ht="15.75" customHeight="1">
      <c r="A294" s="26"/>
      <c r="B294" s="26"/>
      <c r="C294" s="27"/>
      <c r="E294" s="28"/>
      <c r="F294" s="26"/>
      <c r="G294" s="29"/>
      <c r="H294" s="29"/>
      <c r="I294" s="29"/>
      <c r="J294" s="50"/>
      <c r="K294" s="33"/>
      <c r="L294" s="32"/>
      <c r="M294" s="33"/>
      <c r="N294" s="32"/>
      <c r="O294" s="29"/>
      <c r="P294" s="29"/>
      <c r="Q294" s="34"/>
      <c r="R294" s="34"/>
      <c r="S294" s="34"/>
      <c r="T294" s="34"/>
      <c r="U294" s="34"/>
      <c r="V294" s="34"/>
      <c r="W294" s="34"/>
      <c r="X294" s="34"/>
      <c r="Y294" s="34"/>
      <c r="Z294" s="34"/>
      <c r="AA294" s="34"/>
      <c r="AB294" s="34"/>
    </row>
    <row r="295" spans="1:28" ht="15.75" customHeight="1">
      <c r="A295" s="26"/>
      <c r="B295" s="26"/>
      <c r="C295" s="27"/>
      <c r="E295" s="28"/>
      <c r="F295" s="26"/>
      <c r="G295" s="29"/>
      <c r="H295" s="29"/>
      <c r="I295" s="29"/>
      <c r="J295" s="50"/>
      <c r="K295" s="33"/>
      <c r="L295" s="32"/>
      <c r="M295" s="33"/>
      <c r="N295" s="32"/>
      <c r="O295" s="29"/>
      <c r="P295" s="29"/>
      <c r="Q295" s="34"/>
      <c r="R295" s="34"/>
      <c r="S295" s="34"/>
      <c r="T295" s="34"/>
      <c r="U295" s="34"/>
      <c r="V295" s="34"/>
      <c r="W295" s="34"/>
      <c r="X295" s="34"/>
      <c r="Y295" s="34"/>
      <c r="Z295" s="34"/>
      <c r="AA295" s="34"/>
      <c r="AB295" s="34"/>
    </row>
    <row r="296" spans="1:28" ht="15.75" customHeight="1">
      <c r="A296" s="26"/>
      <c r="B296" s="26"/>
      <c r="C296" s="27"/>
      <c r="E296" s="28"/>
      <c r="F296" s="26"/>
      <c r="G296" s="29"/>
      <c r="H296" s="29"/>
      <c r="I296" s="29"/>
      <c r="J296" s="50"/>
      <c r="K296" s="33"/>
      <c r="L296" s="32"/>
      <c r="M296" s="33"/>
      <c r="N296" s="32"/>
      <c r="O296" s="29"/>
      <c r="P296" s="29"/>
      <c r="Q296" s="34"/>
      <c r="R296" s="34"/>
      <c r="S296" s="34"/>
      <c r="T296" s="34"/>
      <c r="U296" s="34"/>
      <c r="V296" s="34"/>
      <c r="W296" s="34"/>
      <c r="X296" s="34"/>
      <c r="Y296" s="34"/>
      <c r="Z296" s="34"/>
      <c r="AA296" s="34"/>
      <c r="AB296" s="34"/>
    </row>
    <row r="297" spans="1:28" ht="15.75" customHeight="1">
      <c r="A297" s="26"/>
      <c r="B297" s="26"/>
      <c r="C297" s="27"/>
      <c r="E297" s="28"/>
      <c r="F297" s="26"/>
      <c r="G297" s="29"/>
      <c r="H297" s="29"/>
      <c r="I297" s="29"/>
      <c r="J297" s="50"/>
      <c r="K297" s="33"/>
      <c r="L297" s="32"/>
      <c r="M297" s="33"/>
      <c r="N297" s="32"/>
      <c r="O297" s="29"/>
      <c r="P297" s="29"/>
      <c r="Q297" s="34"/>
      <c r="R297" s="34"/>
      <c r="S297" s="34"/>
      <c r="T297" s="34"/>
      <c r="U297" s="34"/>
      <c r="V297" s="34"/>
      <c r="W297" s="34"/>
      <c r="X297" s="34"/>
      <c r="Y297" s="34"/>
      <c r="Z297" s="34"/>
      <c r="AA297" s="34"/>
      <c r="AB297" s="34"/>
    </row>
    <row r="298" spans="1:28" ht="15.75" customHeight="1">
      <c r="A298" s="26"/>
      <c r="B298" s="26"/>
      <c r="C298" s="27"/>
      <c r="E298" s="28"/>
      <c r="F298" s="26"/>
      <c r="G298" s="29"/>
      <c r="H298" s="29"/>
      <c r="I298" s="29"/>
      <c r="J298" s="50"/>
      <c r="K298" s="33"/>
      <c r="L298" s="32"/>
      <c r="M298" s="33"/>
      <c r="N298" s="32"/>
      <c r="O298" s="29"/>
      <c r="P298" s="29"/>
      <c r="Q298" s="34"/>
      <c r="R298" s="34"/>
      <c r="S298" s="34"/>
      <c r="T298" s="34"/>
      <c r="U298" s="34"/>
      <c r="V298" s="34"/>
      <c r="W298" s="34"/>
      <c r="X298" s="34"/>
      <c r="Y298" s="34"/>
      <c r="Z298" s="34"/>
      <c r="AA298" s="34"/>
      <c r="AB298" s="34"/>
    </row>
    <row r="299" spans="1:28" ht="15.75" customHeight="1">
      <c r="A299" s="26"/>
      <c r="B299" s="26"/>
      <c r="C299" s="27"/>
      <c r="E299" s="28"/>
      <c r="F299" s="26"/>
      <c r="G299" s="29"/>
      <c r="H299" s="29"/>
      <c r="I299" s="29"/>
      <c r="J299" s="50"/>
      <c r="K299" s="33"/>
      <c r="L299" s="32"/>
      <c r="M299" s="33"/>
      <c r="N299" s="32"/>
      <c r="O299" s="29"/>
      <c r="P299" s="29"/>
      <c r="Q299" s="34"/>
      <c r="R299" s="34"/>
      <c r="S299" s="34"/>
      <c r="T299" s="34"/>
      <c r="U299" s="34"/>
      <c r="V299" s="34"/>
      <c r="W299" s="34"/>
      <c r="X299" s="34"/>
      <c r="Y299" s="34"/>
      <c r="Z299" s="34"/>
      <c r="AA299" s="34"/>
      <c r="AB299" s="34"/>
    </row>
    <row r="300" spans="1:28" ht="15.75" customHeight="1">
      <c r="A300" s="26"/>
      <c r="B300" s="26"/>
      <c r="C300" s="27"/>
      <c r="E300" s="28"/>
      <c r="F300" s="26"/>
      <c r="G300" s="29"/>
      <c r="H300" s="29"/>
      <c r="I300" s="29"/>
      <c r="J300" s="50"/>
      <c r="K300" s="33"/>
      <c r="L300" s="32"/>
      <c r="M300" s="33"/>
      <c r="N300" s="32"/>
      <c r="O300" s="29"/>
      <c r="P300" s="29"/>
      <c r="Q300" s="34"/>
      <c r="R300" s="34"/>
      <c r="S300" s="34"/>
      <c r="T300" s="34"/>
      <c r="U300" s="34"/>
      <c r="V300" s="34"/>
      <c r="W300" s="34"/>
      <c r="X300" s="34"/>
      <c r="Y300" s="34"/>
      <c r="Z300" s="34"/>
      <c r="AA300" s="34"/>
      <c r="AB300" s="34"/>
    </row>
    <row r="301" spans="1:28" ht="15.75" customHeight="1">
      <c r="A301" s="26"/>
      <c r="B301" s="26"/>
      <c r="C301" s="27"/>
      <c r="E301" s="28"/>
      <c r="F301" s="26"/>
      <c r="G301" s="29"/>
      <c r="H301" s="29"/>
      <c r="I301" s="29"/>
      <c r="J301" s="50"/>
      <c r="K301" s="33"/>
      <c r="L301" s="32"/>
      <c r="M301" s="33"/>
      <c r="N301" s="32"/>
      <c r="O301" s="29"/>
      <c r="P301" s="29"/>
      <c r="Q301" s="34"/>
      <c r="R301" s="34"/>
      <c r="S301" s="34"/>
      <c r="T301" s="34"/>
      <c r="U301" s="34"/>
      <c r="V301" s="34"/>
      <c r="W301" s="34"/>
      <c r="X301" s="34"/>
      <c r="Y301" s="34"/>
      <c r="Z301" s="34"/>
      <c r="AA301" s="34"/>
      <c r="AB301" s="34"/>
    </row>
    <row r="302" spans="1:28" ht="15.75" customHeight="1">
      <c r="A302" s="26"/>
      <c r="B302" s="26"/>
      <c r="C302" s="27"/>
      <c r="E302" s="28"/>
      <c r="F302" s="26"/>
      <c r="G302" s="29"/>
      <c r="H302" s="29"/>
      <c r="I302" s="29"/>
      <c r="J302" s="50"/>
      <c r="K302" s="33"/>
      <c r="L302" s="32"/>
      <c r="M302" s="33"/>
      <c r="N302" s="32"/>
      <c r="O302" s="29"/>
      <c r="P302" s="29"/>
      <c r="Q302" s="34"/>
      <c r="R302" s="34"/>
      <c r="S302" s="34"/>
      <c r="T302" s="34"/>
      <c r="U302" s="34"/>
      <c r="V302" s="34"/>
      <c r="W302" s="34"/>
      <c r="X302" s="34"/>
      <c r="Y302" s="34"/>
      <c r="Z302" s="34"/>
      <c r="AA302" s="34"/>
      <c r="AB302" s="34"/>
    </row>
    <row r="303" spans="1:28" ht="15.75" customHeight="1">
      <c r="A303" s="26"/>
      <c r="B303" s="26"/>
      <c r="C303" s="27"/>
      <c r="E303" s="28"/>
      <c r="F303" s="26"/>
      <c r="G303" s="29"/>
      <c r="H303" s="29"/>
      <c r="I303" s="29"/>
      <c r="J303" s="50"/>
      <c r="K303" s="33"/>
      <c r="L303" s="32"/>
      <c r="M303" s="33"/>
      <c r="N303" s="32"/>
      <c r="O303" s="29"/>
      <c r="P303" s="29"/>
      <c r="Q303" s="34"/>
      <c r="R303" s="34"/>
      <c r="S303" s="34"/>
      <c r="T303" s="34"/>
      <c r="U303" s="34"/>
      <c r="V303" s="34"/>
      <c r="W303" s="34"/>
      <c r="X303" s="34"/>
      <c r="Y303" s="34"/>
      <c r="Z303" s="34"/>
      <c r="AA303" s="34"/>
      <c r="AB303" s="34"/>
    </row>
    <row r="304" spans="1:28" ht="15.75" customHeight="1">
      <c r="A304" s="26"/>
      <c r="B304" s="26"/>
      <c r="C304" s="27"/>
      <c r="E304" s="28"/>
      <c r="F304" s="26"/>
      <c r="G304" s="29"/>
      <c r="H304" s="29"/>
      <c r="I304" s="29"/>
      <c r="J304" s="50"/>
      <c r="K304" s="33"/>
      <c r="L304" s="32"/>
      <c r="M304" s="33"/>
      <c r="N304" s="32"/>
      <c r="O304" s="29"/>
      <c r="P304" s="29"/>
      <c r="Q304" s="34"/>
      <c r="R304" s="34"/>
      <c r="S304" s="34"/>
      <c r="T304" s="34"/>
      <c r="U304" s="34"/>
      <c r="V304" s="34"/>
      <c r="W304" s="34"/>
      <c r="X304" s="34"/>
      <c r="Y304" s="34"/>
      <c r="Z304" s="34"/>
      <c r="AA304" s="34"/>
      <c r="AB304" s="34"/>
    </row>
    <row r="305" spans="1:28" ht="15.75" customHeight="1">
      <c r="A305" s="26"/>
      <c r="B305" s="26"/>
      <c r="C305" s="27"/>
      <c r="E305" s="28"/>
      <c r="F305" s="26"/>
      <c r="G305" s="29"/>
      <c r="H305" s="29"/>
      <c r="I305" s="29"/>
      <c r="J305" s="50"/>
      <c r="K305" s="33"/>
      <c r="L305" s="32"/>
      <c r="M305" s="33"/>
      <c r="N305" s="32"/>
      <c r="O305" s="29"/>
      <c r="P305" s="29"/>
      <c r="Q305" s="34"/>
      <c r="R305" s="34"/>
      <c r="S305" s="34"/>
      <c r="T305" s="34"/>
      <c r="U305" s="34"/>
      <c r="V305" s="34"/>
      <c r="W305" s="34"/>
      <c r="X305" s="34"/>
      <c r="Y305" s="34"/>
      <c r="Z305" s="34"/>
      <c r="AA305" s="34"/>
      <c r="AB305" s="34"/>
    </row>
    <row r="306" spans="1:28" ht="15.75" customHeight="1">
      <c r="A306" s="26"/>
      <c r="B306" s="26"/>
      <c r="C306" s="27"/>
      <c r="E306" s="28"/>
      <c r="F306" s="26"/>
      <c r="G306" s="29"/>
      <c r="H306" s="29"/>
      <c r="I306" s="29"/>
      <c r="J306" s="50"/>
      <c r="K306" s="33"/>
      <c r="L306" s="32"/>
      <c r="M306" s="33"/>
      <c r="N306" s="32"/>
      <c r="O306" s="29"/>
      <c r="P306" s="29"/>
      <c r="Q306" s="34"/>
      <c r="R306" s="34"/>
      <c r="S306" s="34"/>
      <c r="T306" s="34"/>
      <c r="U306" s="34"/>
      <c r="V306" s="34"/>
      <c r="W306" s="34"/>
      <c r="X306" s="34"/>
      <c r="Y306" s="34"/>
      <c r="Z306" s="34"/>
      <c r="AA306" s="34"/>
      <c r="AB306" s="34"/>
    </row>
    <row r="307" spans="1:28" ht="15.75" customHeight="1">
      <c r="A307" s="26"/>
      <c r="B307" s="26"/>
      <c r="C307" s="27"/>
      <c r="E307" s="28"/>
      <c r="F307" s="26"/>
      <c r="G307" s="29"/>
      <c r="H307" s="29"/>
      <c r="I307" s="29"/>
      <c r="J307" s="50"/>
      <c r="K307" s="33"/>
      <c r="L307" s="32"/>
      <c r="M307" s="33"/>
      <c r="N307" s="32"/>
      <c r="O307" s="29"/>
      <c r="P307" s="29"/>
      <c r="Q307" s="34"/>
      <c r="R307" s="34"/>
      <c r="S307" s="34"/>
      <c r="T307" s="34"/>
      <c r="U307" s="34"/>
      <c r="V307" s="34"/>
      <c r="W307" s="34"/>
      <c r="X307" s="34"/>
      <c r="Y307" s="34"/>
      <c r="Z307" s="34"/>
      <c r="AA307" s="34"/>
      <c r="AB307" s="34"/>
    </row>
    <row r="308" spans="1:28" ht="15.75" customHeight="1">
      <c r="A308" s="26"/>
      <c r="B308" s="26"/>
      <c r="C308" s="27"/>
      <c r="E308" s="28"/>
      <c r="F308" s="26"/>
      <c r="G308" s="29"/>
      <c r="H308" s="29"/>
      <c r="I308" s="29"/>
      <c r="J308" s="50"/>
      <c r="K308" s="33"/>
      <c r="L308" s="32"/>
      <c r="M308" s="33"/>
      <c r="N308" s="32"/>
      <c r="O308" s="29"/>
      <c r="P308" s="29"/>
      <c r="Q308" s="34"/>
      <c r="R308" s="34"/>
      <c r="S308" s="34"/>
      <c r="T308" s="34"/>
      <c r="U308" s="34"/>
      <c r="V308" s="34"/>
      <c r="W308" s="34"/>
      <c r="X308" s="34"/>
      <c r="Y308" s="34"/>
      <c r="Z308" s="34"/>
      <c r="AA308" s="34"/>
      <c r="AB308" s="34"/>
    </row>
    <row r="309" spans="1:28" ht="15.75" customHeight="1">
      <c r="A309" s="26"/>
      <c r="B309" s="26"/>
      <c r="C309" s="27"/>
      <c r="E309" s="28"/>
      <c r="F309" s="26"/>
      <c r="G309" s="29"/>
      <c r="H309" s="29"/>
      <c r="I309" s="29"/>
      <c r="J309" s="50"/>
      <c r="K309" s="33"/>
      <c r="L309" s="32"/>
      <c r="M309" s="33"/>
      <c r="N309" s="32"/>
      <c r="O309" s="29"/>
      <c r="P309" s="29"/>
      <c r="Q309" s="34"/>
      <c r="R309" s="34"/>
      <c r="S309" s="34"/>
      <c r="T309" s="34"/>
      <c r="U309" s="34"/>
      <c r="V309" s="34"/>
      <c r="W309" s="34"/>
      <c r="X309" s="34"/>
      <c r="Y309" s="34"/>
      <c r="Z309" s="34"/>
      <c r="AA309" s="34"/>
      <c r="AB309" s="34"/>
    </row>
    <row r="310" spans="1:28" ht="15.75" customHeight="1">
      <c r="A310" s="26"/>
      <c r="B310" s="26"/>
      <c r="C310" s="27"/>
      <c r="E310" s="28"/>
      <c r="F310" s="26"/>
      <c r="G310" s="29"/>
      <c r="H310" s="29"/>
      <c r="I310" s="29"/>
      <c r="J310" s="50"/>
      <c r="K310" s="33"/>
      <c r="L310" s="32"/>
      <c r="M310" s="33"/>
      <c r="N310" s="32"/>
      <c r="O310" s="29"/>
      <c r="P310" s="29"/>
      <c r="Q310" s="34"/>
      <c r="R310" s="34"/>
      <c r="S310" s="34"/>
      <c r="T310" s="34"/>
      <c r="U310" s="34"/>
      <c r="V310" s="34"/>
      <c r="W310" s="34"/>
      <c r="X310" s="34"/>
      <c r="Y310" s="34"/>
      <c r="Z310" s="34"/>
      <c r="AA310" s="34"/>
      <c r="AB310" s="34"/>
    </row>
    <row r="311" spans="1:28" ht="15.75" customHeight="1">
      <c r="A311" s="26"/>
      <c r="B311" s="26"/>
      <c r="C311" s="27"/>
      <c r="E311" s="28"/>
      <c r="F311" s="26"/>
      <c r="G311" s="29"/>
      <c r="H311" s="29"/>
      <c r="I311" s="29"/>
      <c r="J311" s="50"/>
      <c r="K311" s="33"/>
      <c r="L311" s="32"/>
      <c r="M311" s="33"/>
      <c r="N311" s="32"/>
      <c r="O311" s="29"/>
      <c r="P311" s="29"/>
      <c r="Q311" s="34"/>
      <c r="R311" s="34"/>
      <c r="S311" s="34"/>
      <c r="T311" s="34"/>
      <c r="U311" s="34"/>
      <c r="V311" s="34"/>
      <c r="W311" s="34"/>
      <c r="X311" s="34"/>
      <c r="Y311" s="34"/>
      <c r="Z311" s="34"/>
      <c r="AA311" s="34"/>
      <c r="AB311" s="34"/>
    </row>
    <row r="312" spans="1:28" ht="15.75" customHeight="1">
      <c r="A312" s="26"/>
      <c r="B312" s="26"/>
      <c r="C312" s="27"/>
      <c r="E312" s="28"/>
      <c r="F312" s="26"/>
      <c r="G312" s="29"/>
      <c r="H312" s="29"/>
      <c r="I312" s="29"/>
      <c r="J312" s="50"/>
      <c r="K312" s="33"/>
      <c r="L312" s="32"/>
      <c r="M312" s="33"/>
      <c r="N312" s="32"/>
      <c r="O312" s="29"/>
      <c r="P312" s="29"/>
      <c r="Q312" s="34"/>
      <c r="R312" s="34"/>
      <c r="S312" s="34"/>
      <c r="T312" s="34"/>
      <c r="U312" s="34"/>
      <c r="V312" s="34"/>
      <c r="W312" s="34"/>
      <c r="X312" s="34"/>
      <c r="Y312" s="34"/>
      <c r="Z312" s="34"/>
      <c r="AA312" s="34"/>
      <c r="AB312" s="34"/>
    </row>
    <row r="313" spans="1:28" ht="15.75" customHeight="1">
      <c r="A313" s="26"/>
      <c r="B313" s="26"/>
      <c r="C313" s="27"/>
      <c r="E313" s="28"/>
      <c r="F313" s="26"/>
      <c r="G313" s="29"/>
      <c r="H313" s="29"/>
      <c r="I313" s="29"/>
      <c r="J313" s="50"/>
      <c r="K313" s="33"/>
      <c r="L313" s="32"/>
      <c r="M313" s="33"/>
      <c r="N313" s="32"/>
      <c r="O313" s="29"/>
      <c r="P313" s="29"/>
      <c r="Q313" s="34"/>
      <c r="R313" s="34"/>
      <c r="S313" s="34"/>
      <c r="T313" s="34"/>
      <c r="U313" s="34"/>
      <c r="V313" s="34"/>
      <c r="W313" s="34"/>
      <c r="X313" s="34"/>
      <c r="Y313" s="34"/>
      <c r="Z313" s="34"/>
      <c r="AA313" s="34"/>
      <c r="AB313" s="34"/>
    </row>
    <row r="314" spans="1:28" ht="15.75" customHeight="1">
      <c r="A314" s="26"/>
      <c r="B314" s="26"/>
      <c r="C314" s="27"/>
      <c r="E314" s="28"/>
      <c r="F314" s="26"/>
      <c r="G314" s="29"/>
      <c r="H314" s="29"/>
      <c r="I314" s="29"/>
      <c r="J314" s="50"/>
      <c r="K314" s="33"/>
      <c r="L314" s="32"/>
      <c r="M314" s="33"/>
      <c r="N314" s="32"/>
      <c r="O314" s="29"/>
      <c r="P314" s="29"/>
      <c r="Q314" s="34"/>
      <c r="R314" s="34"/>
      <c r="S314" s="34"/>
      <c r="T314" s="34"/>
      <c r="U314" s="34"/>
      <c r="V314" s="34"/>
      <c r="W314" s="34"/>
      <c r="X314" s="34"/>
      <c r="Y314" s="34"/>
      <c r="Z314" s="34"/>
      <c r="AA314" s="34"/>
      <c r="AB314" s="34"/>
    </row>
    <row r="315" spans="1:28" ht="15.75" customHeight="1">
      <c r="A315" s="26"/>
      <c r="B315" s="26"/>
      <c r="C315" s="27"/>
      <c r="E315" s="28"/>
      <c r="F315" s="26"/>
      <c r="G315" s="29"/>
      <c r="H315" s="29"/>
      <c r="I315" s="29"/>
      <c r="J315" s="50"/>
      <c r="K315" s="33"/>
      <c r="L315" s="32"/>
      <c r="M315" s="33"/>
      <c r="N315" s="32"/>
      <c r="O315" s="29"/>
      <c r="P315" s="29"/>
      <c r="Q315" s="34"/>
      <c r="R315" s="34"/>
      <c r="S315" s="34"/>
      <c r="T315" s="34"/>
      <c r="U315" s="34"/>
      <c r="V315" s="34"/>
      <c r="W315" s="34"/>
      <c r="X315" s="34"/>
      <c r="Y315" s="34"/>
      <c r="Z315" s="34"/>
      <c r="AA315" s="34"/>
      <c r="AB315" s="34"/>
    </row>
    <row r="316" spans="1:28" ht="15.75" customHeight="1">
      <c r="A316" s="26"/>
      <c r="B316" s="26"/>
      <c r="C316" s="27"/>
      <c r="E316" s="28"/>
      <c r="F316" s="26"/>
      <c r="G316" s="29"/>
      <c r="H316" s="29"/>
      <c r="I316" s="29"/>
      <c r="J316" s="50"/>
      <c r="K316" s="33"/>
      <c r="L316" s="32"/>
      <c r="M316" s="33"/>
      <c r="N316" s="32"/>
      <c r="O316" s="29"/>
      <c r="P316" s="29"/>
      <c r="Q316" s="34"/>
      <c r="R316" s="34"/>
      <c r="S316" s="34"/>
      <c r="T316" s="34"/>
      <c r="U316" s="34"/>
      <c r="V316" s="34"/>
      <c r="W316" s="34"/>
      <c r="X316" s="34"/>
      <c r="Y316" s="34"/>
      <c r="Z316" s="34"/>
      <c r="AA316" s="34"/>
      <c r="AB316" s="34"/>
    </row>
    <row r="317" spans="1:28" ht="15.75" customHeight="1">
      <c r="A317" s="26"/>
      <c r="B317" s="26"/>
      <c r="C317" s="27"/>
      <c r="E317" s="28"/>
      <c r="F317" s="26"/>
      <c r="G317" s="29"/>
      <c r="H317" s="29"/>
      <c r="I317" s="29"/>
      <c r="J317" s="50"/>
      <c r="K317" s="33"/>
      <c r="L317" s="32"/>
      <c r="M317" s="33"/>
      <c r="N317" s="32"/>
      <c r="O317" s="29"/>
      <c r="P317" s="29"/>
      <c r="Q317" s="34"/>
      <c r="R317" s="34"/>
      <c r="S317" s="34"/>
      <c r="T317" s="34"/>
      <c r="U317" s="34"/>
      <c r="V317" s="34"/>
      <c r="W317" s="34"/>
      <c r="X317" s="34"/>
      <c r="Y317" s="34"/>
      <c r="Z317" s="34"/>
      <c r="AA317" s="34"/>
      <c r="AB317" s="34"/>
    </row>
    <row r="318" spans="1:28" ht="15.75" customHeight="1">
      <c r="A318" s="26"/>
      <c r="B318" s="26"/>
      <c r="C318" s="27"/>
      <c r="E318" s="28"/>
      <c r="F318" s="26"/>
      <c r="G318" s="29"/>
      <c r="H318" s="29"/>
      <c r="I318" s="29"/>
      <c r="J318" s="50"/>
      <c r="K318" s="33"/>
      <c r="L318" s="32"/>
      <c r="M318" s="33"/>
      <c r="N318" s="32"/>
      <c r="O318" s="29"/>
      <c r="P318" s="29"/>
      <c r="Q318" s="34"/>
      <c r="R318" s="34"/>
      <c r="S318" s="34"/>
      <c r="T318" s="34"/>
      <c r="U318" s="34"/>
      <c r="V318" s="34"/>
      <c r="W318" s="34"/>
      <c r="X318" s="34"/>
      <c r="Y318" s="34"/>
      <c r="Z318" s="34"/>
      <c r="AA318" s="34"/>
      <c r="AB318" s="34"/>
    </row>
    <row r="319" spans="1:28" ht="15.75" customHeight="1">
      <c r="A319" s="26"/>
      <c r="B319" s="26"/>
      <c r="C319" s="27"/>
      <c r="E319" s="28"/>
      <c r="F319" s="26"/>
      <c r="G319" s="29"/>
      <c r="H319" s="29"/>
      <c r="I319" s="29"/>
      <c r="J319" s="50"/>
      <c r="K319" s="33"/>
      <c r="L319" s="32"/>
      <c r="M319" s="33"/>
      <c r="N319" s="32"/>
      <c r="O319" s="29"/>
      <c r="P319" s="29"/>
      <c r="Q319" s="34"/>
      <c r="R319" s="34"/>
      <c r="S319" s="34"/>
      <c r="T319" s="34"/>
      <c r="U319" s="34"/>
      <c r="V319" s="34"/>
      <c r="W319" s="34"/>
      <c r="X319" s="34"/>
      <c r="Y319" s="34"/>
      <c r="Z319" s="34"/>
      <c r="AA319" s="34"/>
      <c r="AB319" s="34"/>
    </row>
    <row r="320" spans="1:28" ht="15.75" customHeight="1">
      <c r="A320" s="26"/>
      <c r="B320" s="26"/>
      <c r="C320" s="27"/>
      <c r="E320" s="28"/>
      <c r="F320" s="26"/>
      <c r="G320" s="29"/>
      <c r="H320" s="29"/>
      <c r="I320" s="29"/>
      <c r="J320" s="50"/>
      <c r="K320" s="33"/>
      <c r="L320" s="32"/>
      <c r="M320" s="33"/>
      <c r="N320" s="32"/>
      <c r="O320" s="29"/>
      <c r="P320" s="29"/>
      <c r="Q320" s="34"/>
      <c r="R320" s="34"/>
      <c r="S320" s="34"/>
      <c r="T320" s="34"/>
      <c r="U320" s="34"/>
      <c r="V320" s="34"/>
      <c r="W320" s="34"/>
      <c r="X320" s="34"/>
      <c r="Y320" s="34"/>
      <c r="Z320" s="34"/>
      <c r="AA320" s="34"/>
      <c r="AB320" s="34"/>
    </row>
    <row r="321" spans="1:28" ht="15.75" customHeight="1">
      <c r="A321" s="26"/>
      <c r="B321" s="26"/>
      <c r="C321" s="27"/>
      <c r="E321" s="28"/>
      <c r="F321" s="26"/>
      <c r="G321" s="29"/>
      <c r="H321" s="29"/>
      <c r="I321" s="29"/>
      <c r="J321" s="50"/>
      <c r="K321" s="33"/>
      <c r="L321" s="32"/>
      <c r="M321" s="33"/>
      <c r="N321" s="32"/>
      <c r="O321" s="29"/>
      <c r="P321" s="29"/>
      <c r="Q321" s="34"/>
      <c r="R321" s="34"/>
      <c r="S321" s="34"/>
      <c r="T321" s="34"/>
      <c r="U321" s="34"/>
      <c r="V321" s="34"/>
      <c r="W321" s="34"/>
      <c r="X321" s="34"/>
      <c r="Y321" s="34"/>
      <c r="Z321" s="34"/>
      <c r="AA321" s="34"/>
      <c r="AB321" s="34"/>
    </row>
    <row r="322" spans="1:28" ht="15.75" customHeight="1">
      <c r="A322" s="26"/>
      <c r="B322" s="26"/>
      <c r="C322" s="27"/>
      <c r="E322" s="28"/>
      <c r="F322" s="26"/>
      <c r="G322" s="29"/>
      <c r="H322" s="29"/>
      <c r="I322" s="29"/>
      <c r="J322" s="50"/>
      <c r="K322" s="33"/>
      <c r="L322" s="32"/>
      <c r="M322" s="33"/>
      <c r="N322" s="32"/>
      <c r="O322" s="29"/>
      <c r="P322" s="29"/>
      <c r="Q322" s="34"/>
      <c r="R322" s="34"/>
      <c r="S322" s="34"/>
      <c r="T322" s="34"/>
      <c r="U322" s="34"/>
      <c r="V322" s="34"/>
      <c r="W322" s="34"/>
      <c r="X322" s="34"/>
      <c r="Y322" s="34"/>
      <c r="Z322" s="34"/>
      <c r="AA322" s="34"/>
      <c r="AB322" s="34"/>
    </row>
    <row r="323" spans="1:28" ht="15.75" customHeight="1">
      <c r="A323" s="26"/>
      <c r="B323" s="26"/>
      <c r="C323" s="27"/>
      <c r="E323" s="28"/>
      <c r="F323" s="26"/>
      <c r="G323" s="29"/>
      <c r="H323" s="29"/>
      <c r="I323" s="29"/>
      <c r="J323" s="50"/>
      <c r="K323" s="33"/>
      <c r="L323" s="32"/>
      <c r="M323" s="33"/>
      <c r="N323" s="32"/>
      <c r="O323" s="29"/>
      <c r="P323" s="29"/>
      <c r="Q323" s="34"/>
      <c r="R323" s="34"/>
      <c r="S323" s="34"/>
      <c r="T323" s="34"/>
      <c r="U323" s="34"/>
      <c r="V323" s="34"/>
      <c r="W323" s="34"/>
      <c r="X323" s="34"/>
      <c r="Y323" s="34"/>
      <c r="Z323" s="34"/>
      <c r="AA323" s="34"/>
      <c r="AB323" s="34"/>
    </row>
    <row r="324" spans="1:28" ht="15.75" customHeight="1">
      <c r="A324" s="26"/>
      <c r="B324" s="26"/>
      <c r="C324" s="27"/>
      <c r="E324" s="28"/>
      <c r="F324" s="26"/>
      <c r="G324" s="29"/>
      <c r="H324" s="29"/>
      <c r="I324" s="29"/>
      <c r="J324" s="50"/>
      <c r="K324" s="33"/>
      <c r="L324" s="32"/>
      <c r="M324" s="33"/>
      <c r="N324" s="32"/>
      <c r="O324" s="29"/>
      <c r="P324" s="29"/>
      <c r="Q324" s="34"/>
      <c r="R324" s="34"/>
      <c r="S324" s="34"/>
      <c r="T324" s="34"/>
      <c r="U324" s="34"/>
      <c r="V324" s="34"/>
      <c r="W324" s="34"/>
      <c r="X324" s="34"/>
      <c r="Y324" s="34"/>
      <c r="Z324" s="34"/>
      <c r="AA324" s="34"/>
      <c r="AB324" s="34"/>
    </row>
    <row r="325" spans="1:28" ht="15.75" customHeight="1">
      <c r="A325" s="26"/>
      <c r="B325" s="26"/>
      <c r="C325" s="27"/>
      <c r="E325" s="28"/>
      <c r="F325" s="26"/>
      <c r="G325" s="29"/>
      <c r="H325" s="29"/>
      <c r="I325" s="29"/>
      <c r="J325" s="50"/>
      <c r="K325" s="33"/>
      <c r="L325" s="32"/>
      <c r="M325" s="33"/>
      <c r="N325" s="32"/>
      <c r="O325" s="29"/>
      <c r="P325" s="29"/>
      <c r="Q325" s="34"/>
      <c r="R325" s="34"/>
      <c r="S325" s="34"/>
      <c r="T325" s="34"/>
      <c r="U325" s="34"/>
      <c r="V325" s="34"/>
      <c r="W325" s="34"/>
      <c r="X325" s="34"/>
      <c r="Y325" s="34"/>
      <c r="Z325" s="34"/>
      <c r="AA325" s="34"/>
      <c r="AB325" s="34"/>
    </row>
    <row r="326" spans="1:28" ht="15.75" customHeight="1">
      <c r="A326" s="26"/>
      <c r="B326" s="26"/>
      <c r="C326" s="27"/>
      <c r="E326" s="28"/>
      <c r="F326" s="26"/>
      <c r="G326" s="29"/>
      <c r="H326" s="29"/>
      <c r="I326" s="29"/>
      <c r="J326" s="50"/>
      <c r="K326" s="33"/>
      <c r="L326" s="32"/>
      <c r="M326" s="33"/>
      <c r="N326" s="32"/>
      <c r="O326" s="29"/>
      <c r="P326" s="29"/>
      <c r="Q326" s="34"/>
      <c r="R326" s="34"/>
      <c r="S326" s="34"/>
      <c r="T326" s="34"/>
      <c r="U326" s="34"/>
      <c r="V326" s="34"/>
      <c r="W326" s="34"/>
      <c r="X326" s="34"/>
      <c r="Y326" s="34"/>
      <c r="Z326" s="34"/>
      <c r="AA326" s="34"/>
      <c r="AB326" s="34"/>
    </row>
    <row r="327" spans="1:28" ht="15.75" customHeight="1">
      <c r="A327" s="26"/>
      <c r="B327" s="26"/>
      <c r="C327" s="27"/>
      <c r="E327" s="28"/>
      <c r="F327" s="26"/>
      <c r="G327" s="29"/>
      <c r="H327" s="29"/>
      <c r="I327" s="29"/>
      <c r="J327" s="50"/>
      <c r="K327" s="33"/>
      <c r="L327" s="32"/>
      <c r="M327" s="33"/>
      <c r="N327" s="32"/>
      <c r="O327" s="29"/>
      <c r="P327" s="29"/>
      <c r="Q327" s="34"/>
      <c r="R327" s="34"/>
      <c r="S327" s="34"/>
      <c r="T327" s="34"/>
      <c r="U327" s="34"/>
      <c r="V327" s="34"/>
      <c r="W327" s="34"/>
      <c r="X327" s="34"/>
      <c r="Y327" s="34"/>
      <c r="Z327" s="34"/>
      <c r="AA327" s="34"/>
      <c r="AB327" s="34"/>
    </row>
    <row r="328" spans="1:28" ht="15.75" customHeight="1">
      <c r="A328" s="26"/>
      <c r="B328" s="26"/>
      <c r="C328" s="27"/>
      <c r="E328" s="28"/>
      <c r="F328" s="26"/>
      <c r="G328" s="29"/>
      <c r="H328" s="29"/>
      <c r="I328" s="29"/>
      <c r="J328" s="50"/>
      <c r="K328" s="33"/>
      <c r="L328" s="32"/>
      <c r="M328" s="33"/>
      <c r="N328" s="32"/>
      <c r="O328" s="29"/>
      <c r="P328" s="29"/>
      <c r="Q328" s="34"/>
      <c r="R328" s="34"/>
      <c r="S328" s="34"/>
      <c r="T328" s="34"/>
      <c r="U328" s="34"/>
      <c r="V328" s="34"/>
      <c r="W328" s="34"/>
      <c r="X328" s="34"/>
      <c r="Y328" s="34"/>
      <c r="Z328" s="34"/>
      <c r="AA328" s="34"/>
      <c r="AB328" s="34"/>
    </row>
    <row r="329" spans="1:28" ht="15.75" customHeight="1">
      <c r="A329" s="26"/>
      <c r="B329" s="26"/>
      <c r="C329" s="27"/>
      <c r="E329" s="28"/>
      <c r="F329" s="26"/>
      <c r="G329" s="29"/>
      <c r="H329" s="29"/>
      <c r="I329" s="29"/>
      <c r="J329" s="50"/>
      <c r="K329" s="33"/>
      <c r="L329" s="32"/>
      <c r="M329" s="33"/>
      <c r="N329" s="32"/>
      <c r="O329" s="29"/>
      <c r="P329" s="29"/>
      <c r="Q329" s="34"/>
      <c r="R329" s="34"/>
      <c r="S329" s="34"/>
      <c r="T329" s="34"/>
      <c r="U329" s="34"/>
      <c r="V329" s="34"/>
      <c r="W329" s="34"/>
      <c r="X329" s="34"/>
      <c r="Y329" s="34"/>
      <c r="Z329" s="34"/>
      <c r="AA329" s="34"/>
      <c r="AB329" s="34"/>
    </row>
    <row r="330" spans="1:28" ht="15.75" customHeight="1">
      <c r="A330" s="26"/>
      <c r="B330" s="26"/>
      <c r="C330" s="27"/>
      <c r="E330" s="28"/>
      <c r="F330" s="26"/>
      <c r="G330" s="29"/>
      <c r="H330" s="29"/>
      <c r="I330" s="29"/>
      <c r="J330" s="50"/>
      <c r="K330" s="33"/>
      <c r="L330" s="32"/>
      <c r="M330" s="33"/>
      <c r="N330" s="32"/>
      <c r="O330" s="29"/>
      <c r="P330" s="29"/>
      <c r="Q330" s="34"/>
      <c r="R330" s="34"/>
      <c r="S330" s="34"/>
      <c r="T330" s="34"/>
      <c r="U330" s="34"/>
      <c r="V330" s="34"/>
      <c r="W330" s="34"/>
      <c r="X330" s="34"/>
      <c r="Y330" s="34"/>
      <c r="Z330" s="34"/>
      <c r="AA330" s="34"/>
      <c r="AB330" s="34"/>
    </row>
    <row r="331" spans="1:28" ht="15.75" customHeight="1">
      <c r="A331" s="26"/>
      <c r="B331" s="26"/>
      <c r="C331" s="27"/>
      <c r="E331" s="28"/>
      <c r="F331" s="26"/>
      <c r="G331" s="29"/>
      <c r="H331" s="29"/>
      <c r="I331" s="29"/>
      <c r="J331" s="50"/>
      <c r="K331" s="33"/>
      <c r="L331" s="32"/>
      <c r="M331" s="33"/>
      <c r="N331" s="32"/>
      <c r="O331" s="29"/>
      <c r="P331" s="29"/>
      <c r="Q331" s="34"/>
      <c r="R331" s="34"/>
      <c r="S331" s="34"/>
      <c r="T331" s="34"/>
      <c r="U331" s="34"/>
      <c r="V331" s="34"/>
      <c r="W331" s="34"/>
      <c r="X331" s="34"/>
      <c r="Y331" s="34"/>
      <c r="Z331" s="34"/>
      <c r="AA331" s="34"/>
      <c r="AB331" s="34"/>
    </row>
    <row r="332" spans="1:28" ht="15.75" customHeight="1">
      <c r="A332" s="26"/>
      <c r="B332" s="26"/>
      <c r="C332" s="27"/>
      <c r="E332" s="28"/>
      <c r="F332" s="26"/>
      <c r="G332" s="29"/>
      <c r="H332" s="29"/>
      <c r="I332" s="29"/>
      <c r="J332" s="50"/>
      <c r="K332" s="33"/>
      <c r="L332" s="32"/>
      <c r="M332" s="33"/>
      <c r="N332" s="32"/>
      <c r="O332" s="29"/>
      <c r="P332" s="29"/>
      <c r="Q332" s="34"/>
      <c r="R332" s="34"/>
      <c r="S332" s="34"/>
      <c r="T332" s="34"/>
      <c r="U332" s="34"/>
      <c r="V332" s="34"/>
      <c r="W332" s="34"/>
      <c r="X332" s="34"/>
      <c r="Y332" s="34"/>
      <c r="Z332" s="34"/>
      <c r="AA332" s="34"/>
      <c r="AB332" s="34"/>
    </row>
    <row r="333" spans="1:28" ht="15.75" customHeight="1">
      <c r="A333" s="26"/>
      <c r="B333" s="26"/>
      <c r="C333" s="27"/>
      <c r="E333" s="28"/>
      <c r="F333" s="26"/>
      <c r="G333" s="29"/>
      <c r="H333" s="29"/>
      <c r="I333" s="29"/>
      <c r="J333" s="50"/>
      <c r="K333" s="33"/>
      <c r="L333" s="32"/>
      <c r="M333" s="33"/>
      <c r="N333" s="32"/>
      <c r="O333" s="29"/>
      <c r="P333" s="29"/>
      <c r="Q333" s="34"/>
      <c r="R333" s="34"/>
      <c r="S333" s="34"/>
      <c r="T333" s="34"/>
      <c r="U333" s="34"/>
      <c r="V333" s="34"/>
      <c r="W333" s="34"/>
      <c r="X333" s="34"/>
      <c r="Y333" s="34"/>
      <c r="Z333" s="34"/>
      <c r="AA333" s="34"/>
      <c r="AB333" s="34"/>
    </row>
    <row r="334" spans="1:28" ht="15.75" customHeight="1">
      <c r="A334" s="26"/>
      <c r="B334" s="26"/>
      <c r="C334" s="27"/>
      <c r="E334" s="28"/>
      <c r="F334" s="26"/>
      <c r="G334" s="29"/>
      <c r="H334" s="29"/>
      <c r="I334" s="29"/>
      <c r="J334" s="50"/>
      <c r="K334" s="33"/>
      <c r="L334" s="32"/>
      <c r="M334" s="33"/>
      <c r="N334" s="32"/>
      <c r="O334" s="29"/>
      <c r="P334" s="29"/>
      <c r="Q334" s="34"/>
      <c r="R334" s="34"/>
      <c r="S334" s="34"/>
      <c r="T334" s="34"/>
      <c r="U334" s="34"/>
      <c r="V334" s="34"/>
      <c r="W334" s="34"/>
      <c r="X334" s="34"/>
      <c r="Y334" s="34"/>
      <c r="Z334" s="34"/>
      <c r="AA334" s="34"/>
      <c r="AB334" s="34"/>
    </row>
    <row r="335" spans="1:28" ht="15.75" customHeight="1">
      <c r="A335" s="26"/>
      <c r="B335" s="26"/>
      <c r="C335" s="27"/>
      <c r="E335" s="28"/>
      <c r="F335" s="26"/>
      <c r="G335" s="29"/>
      <c r="H335" s="29"/>
      <c r="I335" s="29"/>
      <c r="J335" s="50"/>
      <c r="K335" s="33"/>
      <c r="L335" s="32"/>
      <c r="M335" s="33"/>
      <c r="N335" s="32"/>
      <c r="O335" s="29"/>
      <c r="P335" s="29"/>
      <c r="Q335" s="34"/>
      <c r="R335" s="34"/>
      <c r="S335" s="34"/>
      <c r="T335" s="34"/>
      <c r="U335" s="34"/>
      <c r="V335" s="34"/>
      <c r="W335" s="34"/>
      <c r="X335" s="34"/>
      <c r="Y335" s="34"/>
      <c r="Z335" s="34"/>
      <c r="AA335" s="34"/>
      <c r="AB335" s="34"/>
    </row>
    <row r="336" spans="1:28" ht="15.75" customHeight="1">
      <c r="A336" s="26"/>
      <c r="B336" s="26"/>
      <c r="C336" s="27"/>
      <c r="E336" s="28"/>
      <c r="F336" s="26"/>
      <c r="G336" s="29"/>
      <c r="H336" s="29"/>
      <c r="I336" s="29"/>
      <c r="J336" s="50"/>
      <c r="K336" s="33"/>
      <c r="L336" s="32"/>
      <c r="M336" s="33"/>
      <c r="N336" s="32"/>
      <c r="O336" s="29"/>
      <c r="P336" s="29"/>
      <c r="Q336" s="34"/>
      <c r="R336" s="34"/>
      <c r="S336" s="34"/>
      <c r="T336" s="34"/>
      <c r="U336" s="34"/>
      <c r="V336" s="34"/>
      <c r="W336" s="34"/>
      <c r="X336" s="34"/>
      <c r="Y336" s="34"/>
      <c r="Z336" s="34"/>
      <c r="AA336" s="34"/>
      <c r="AB336" s="34"/>
    </row>
    <row r="337" spans="1:28" ht="15.75" customHeight="1">
      <c r="A337" s="26"/>
      <c r="B337" s="26"/>
      <c r="C337" s="27"/>
      <c r="E337" s="28"/>
      <c r="F337" s="26"/>
      <c r="G337" s="29"/>
      <c r="H337" s="29"/>
      <c r="I337" s="29"/>
      <c r="J337" s="50"/>
      <c r="K337" s="33"/>
      <c r="L337" s="32"/>
      <c r="M337" s="33"/>
      <c r="N337" s="32"/>
      <c r="O337" s="29"/>
      <c r="P337" s="29"/>
      <c r="Q337" s="34"/>
      <c r="R337" s="34"/>
      <c r="S337" s="34"/>
      <c r="T337" s="34"/>
      <c r="U337" s="34"/>
      <c r="V337" s="34"/>
      <c r="W337" s="34"/>
      <c r="X337" s="34"/>
      <c r="Y337" s="34"/>
      <c r="Z337" s="34"/>
      <c r="AA337" s="34"/>
      <c r="AB337" s="34"/>
    </row>
    <row r="338" spans="1:28" ht="15.75" customHeight="1">
      <c r="A338" s="26"/>
      <c r="B338" s="26"/>
      <c r="C338" s="27"/>
      <c r="E338" s="28"/>
      <c r="F338" s="26"/>
      <c r="G338" s="29"/>
      <c r="H338" s="29"/>
      <c r="I338" s="29"/>
      <c r="J338" s="50"/>
      <c r="K338" s="33"/>
      <c r="L338" s="32"/>
      <c r="M338" s="33"/>
      <c r="N338" s="32"/>
      <c r="O338" s="29"/>
      <c r="P338" s="29"/>
      <c r="Q338" s="34"/>
      <c r="R338" s="34"/>
      <c r="S338" s="34"/>
      <c r="T338" s="34"/>
      <c r="U338" s="34"/>
      <c r="V338" s="34"/>
      <c r="W338" s="34"/>
      <c r="X338" s="34"/>
      <c r="Y338" s="34"/>
      <c r="Z338" s="34"/>
      <c r="AA338" s="34"/>
      <c r="AB338" s="34"/>
    </row>
    <row r="339" spans="1:28" ht="15.75" customHeight="1">
      <c r="A339" s="26"/>
      <c r="B339" s="26"/>
      <c r="C339" s="27"/>
      <c r="E339" s="28"/>
      <c r="F339" s="26"/>
      <c r="G339" s="29"/>
      <c r="H339" s="29"/>
      <c r="I339" s="29"/>
      <c r="J339" s="50"/>
      <c r="K339" s="33"/>
      <c r="L339" s="32"/>
      <c r="M339" s="33"/>
      <c r="N339" s="32"/>
      <c r="O339" s="29"/>
      <c r="P339" s="29"/>
      <c r="Q339" s="34"/>
      <c r="R339" s="34"/>
      <c r="S339" s="34"/>
      <c r="T339" s="34"/>
      <c r="U339" s="34"/>
      <c r="V339" s="34"/>
      <c r="W339" s="34"/>
      <c r="X339" s="34"/>
      <c r="Y339" s="34"/>
      <c r="Z339" s="34"/>
      <c r="AA339" s="34"/>
      <c r="AB339" s="34"/>
    </row>
    <row r="340" spans="1:28" ht="15.75" customHeight="1">
      <c r="A340" s="26"/>
      <c r="B340" s="26"/>
      <c r="C340" s="27"/>
      <c r="E340" s="28"/>
      <c r="F340" s="26"/>
      <c r="G340" s="29"/>
      <c r="H340" s="29"/>
      <c r="I340" s="29"/>
      <c r="J340" s="50"/>
      <c r="K340" s="33"/>
      <c r="L340" s="32"/>
      <c r="M340" s="33"/>
      <c r="N340" s="32"/>
      <c r="O340" s="29"/>
      <c r="P340" s="29"/>
      <c r="Q340" s="34"/>
      <c r="R340" s="34"/>
      <c r="S340" s="34"/>
      <c r="T340" s="34"/>
      <c r="U340" s="34"/>
      <c r="V340" s="34"/>
      <c r="W340" s="34"/>
      <c r="X340" s="34"/>
      <c r="Y340" s="34"/>
      <c r="Z340" s="34"/>
      <c r="AA340" s="34"/>
      <c r="AB340" s="34"/>
    </row>
    <row r="341" spans="1:28" ht="15.75" customHeight="1">
      <c r="A341" s="26"/>
      <c r="B341" s="26"/>
      <c r="C341" s="27"/>
      <c r="E341" s="28"/>
      <c r="F341" s="26"/>
      <c r="G341" s="29"/>
      <c r="H341" s="29"/>
      <c r="I341" s="29"/>
      <c r="J341" s="50"/>
      <c r="K341" s="33"/>
      <c r="L341" s="32"/>
      <c r="M341" s="33"/>
      <c r="N341" s="32"/>
      <c r="O341" s="29"/>
      <c r="P341" s="29"/>
      <c r="Q341" s="34"/>
      <c r="R341" s="34"/>
      <c r="S341" s="34"/>
      <c r="T341" s="34"/>
      <c r="U341" s="34"/>
      <c r="V341" s="34"/>
      <c r="W341" s="34"/>
      <c r="X341" s="34"/>
      <c r="Y341" s="34"/>
      <c r="Z341" s="34"/>
      <c r="AA341" s="34"/>
      <c r="AB341" s="34"/>
    </row>
    <row r="342" spans="1:28" ht="15.75" customHeight="1">
      <c r="A342" s="26"/>
      <c r="B342" s="26"/>
      <c r="C342" s="27"/>
      <c r="E342" s="28"/>
      <c r="F342" s="26"/>
      <c r="G342" s="29"/>
      <c r="H342" s="29"/>
      <c r="I342" s="29"/>
      <c r="J342" s="50"/>
      <c r="K342" s="33"/>
      <c r="L342" s="32"/>
      <c r="M342" s="33"/>
      <c r="N342" s="32"/>
      <c r="O342" s="29"/>
      <c r="P342" s="29"/>
      <c r="Q342" s="34"/>
      <c r="R342" s="34"/>
      <c r="S342" s="34"/>
      <c r="T342" s="34"/>
      <c r="U342" s="34"/>
      <c r="V342" s="34"/>
      <c r="W342" s="34"/>
      <c r="X342" s="34"/>
      <c r="Y342" s="34"/>
      <c r="Z342" s="34"/>
      <c r="AA342" s="34"/>
      <c r="AB342" s="34"/>
    </row>
    <row r="343" spans="1:28" ht="15.75" customHeight="1">
      <c r="A343" s="26"/>
      <c r="B343" s="26"/>
      <c r="C343" s="27"/>
      <c r="E343" s="28"/>
      <c r="F343" s="26"/>
      <c r="G343" s="29"/>
      <c r="H343" s="29"/>
      <c r="I343" s="29"/>
      <c r="J343" s="50"/>
      <c r="K343" s="33"/>
      <c r="L343" s="32"/>
      <c r="M343" s="33"/>
      <c r="N343" s="32"/>
      <c r="O343" s="29"/>
      <c r="P343" s="29"/>
      <c r="Q343" s="34"/>
      <c r="R343" s="34"/>
      <c r="S343" s="34"/>
      <c r="T343" s="34"/>
      <c r="U343" s="34"/>
      <c r="V343" s="34"/>
      <c r="W343" s="34"/>
      <c r="X343" s="34"/>
      <c r="Y343" s="34"/>
      <c r="Z343" s="34"/>
      <c r="AA343" s="34"/>
      <c r="AB343" s="34"/>
    </row>
    <row r="344" spans="1:28" ht="15.75" customHeight="1">
      <c r="A344" s="26"/>
      <c r="B344" s="26"/>
      <c r="C344" s="27"/>
      <c r="E344" s="28"/>
      <c r="F344" s="26"/>
      <c r="G344" s="29"/>
      <c r="H344" s="29"/>
      <c r="I344" s="29"/>
      <c r="J344" s="50"/>
      <c r="K344" s="33"/>
      <c r="L344" s="32"/>
      <c r="M344" s="33"/>
      <c r="N344" s="32"/>
      <c r="O344" s="29"/>
      <c r="P344" s="29"/>
      <c r="Q344" s="34"/>
      <c r="R344" s="34"/>
      <c r="S344" s="34"/>
      <c r="T344" s="34"/>
      <c r="U344" s="34"/>
      <c r="V344" s="34"/>
      <c r="W344" s="34"/>
      <c r="X344" s="34"/>
      <c r="Y344" s="34"/>
      <c r="Z344" s="34"/>
      <c r="AA344" s="34"/>
      <c r="AB344" s="34"/>
    </row>
    <row r="345" spans="1:28" ht="15.75" customHeight="1">
      <c r="A345" s="26"/>
      <c r="B345" s="26"/>
      <c r="C345" s="27"/>
      <c r="E345" s="28"/>
      <c r="F345" s="26"/>
      <c r="G345" s="29"/>
      <c r="H345" s="29"/>
      <c r="I345" s="29"/>
      <c r="J345" s="50"/>
      <c r="K345" s="33"/>
      <c r="L345" s="32"/>
      <c r="M345" s="33"/>
      <c r="N345" s="32"/>
      <c r="O345" s="29"/>
      <c r="P345" s="29"/>
      <c r="Q345" s="34"/>
      <c r="R345" s="34"/>
      <c r="S345" s="34"/>
      <c r="T345" s="34"/>
      <c r="U345" s="34"/>
      <c r="V345" s="34"/>
      <c r="W345" s="34"/>
      <c r="X345" s="34"/>
      <c r="Y345" s="34"/>
      <c r="Z345" s="34"/>
      <c r="AA345" s="34"/>
      <c r="AB345" s="34"/>
    </row>
    <row r="346" spans="1:28" ht="15.75" customHeight="1">
      <c r="A346" s="26"/>
      <c r="B346" s="26"/>
      <c r="C346" s="27"/>
      <c r="E346" s="28"/>
      <c r="F346" s="26"/>
      <c r="G346" s="29"/>
      <c r="H346" s="29"/>
      <c r="I346" s="29"/>
      <c r="J346" s="50"/>
      <c r="K346" s="33"/>
      <c r="L346" s="32"/>
      <c r="M346" s="33"/>
      <c r="N346" s="32"/>
      <c r="O346" s="29"/>
      <c r="P346" s="29"/>
      <c r="Q346" s="34"/>
      <c r="R346" s="34"/>
      <c r="S346" s="34"/>
      <c r="T346" s="34"/>
      <c r="U346" s="34"/>
      <c r="V346" s="34"/>
      <c r="W346" s="34"/>
      <c r="X346" s="34"/>
      <c r="Y346" s="34"/>
      <c r="Z346" s="34"/>
      <c r="AA346" s="34"/>
      <c r="AB346" s="34"/>
    </row>
    <row r="347" spans="1:28" ht="15.75" customHeight="1">
      <c r="A347" s="26"/>
      <c r="B347" s="26"/>
      <c r="C347" s="27"/>
      <c r="E347" s="28"/>
      <c r="F347" s="26"/>
      <c r="G347" s="29"/>
      <c r="H347" s="29"/>
      <c r="I347" s="29"/>
      <c r="J347" s="50"/>
      <c r="K347" s="33"/>
      <c r="L347" s="32"/>
      <c r="M347" s="33"/>
      <c r="N347" s="32"/>
      <c r="O347" s="29"/>
      <c r="P347" s="29"/>
      <c r="Q347" s="34"/>
      <c r="R347" s="34"/>
      <c r="S347" s="34"/>
      <c r="T347" s="34"/>
      <c r="U347" s="34"/>
      <c r="V347" s="34"/>
      <c r="W347" s="34"/>
      <c r="X347" s="34"/>
      <c r="Y347" s="34"/>
      <c r="Z347" s="34"/>
      <c r="AA347" s="34"/>
      <c r="AB347" s="34"/>
    </row>
    <row r="348" spans="1:28" ht="15.75" customHeight="1">
      <c r="A348" s="26"/>
      <c r="B348" s="26"/>
      <c r="C348" s="27"/>
      <c r="E348" s="28"/>
      <c r="F348" s="26"/>
      <c r="G348" s="29"/>
      <c r="H348" s="29"/>
      <c r="I348" s="29"/>
      <c r="J348" s="50"/>
      <c r="K348" s="33"/>
      <c r="L348" s="32"/>
      <c r="M348" s="33"/>
      <c r="N348" s="32"/>
      <c r="O348" s="29"/>
      <c r="P348" s="29"/>
      <c r="Q348" s="34"/>
      <c r="R348" s="34"/>
      <c r="S348" s="34"/>
      <c r="T348" s="34"/>
      <c r="U348" s="34"/>
      <c r="V348" s="34"/>
      <c r="W348" s="34"/>
      <c r="X348" s="34"/>
      <c r="Y348" s="34"/>
      <c r="Z348" s="34"/>
      <c r="AA348" s="34"/>
      <c r="AB348" s="34"/>
    </row>
    <row r="349" spans="1:28" ht="15.75" customHeight="1">
      <c r="A349" s="26"/>
      <c r="B349" s="26"/>
      <c r="C349" s="27"/>
      <c r="E349" s="28"/>
      <c r="F349" s="26"/>
      <c r="G349" s="29"/>
      <c r="H349" s="29"/>
      <c r="I349" s="29"/>
      <c r="J349" s="50"/>
      <c r="K349" s="33"/>
      <c r="L349" s="32"/>
      <c r="M349" s="33"/>
      <c r="N349" s="32"/>
      <c r="O349" s="29"/>
      <c r="P349" s="29"/>
      <c r="Q349" s="34"/>
      <c r="R349" s="34"/>
      <c r="S349" s="34"/>
      <c r="T349" s="34"/>
      <c r="U349" s="34"/>
      <c r="V349" s="34"/>
      <c r="W349" s="34"/>
      <c r="X349" s="34"/>
      <c r="Y349" s="34"/>
      <c r="Z349" s="34"/>
      <c r="AA349" s="34"/>
      <c r="AB349" s="34"/>
    </row>
    <row r="350" spans="1:28" ht="15.75" customHeight="1">
      <c r="A350" s="26"/>
      <c r="B350" s="26"/>
      <c r="C350" s="27"/>
      <c r="E350" s="28"/>
      <c r="F350" s="26"/>
      <c r="G350" s="29"/>
      <c r="H350" s="29"/>
      <c r="I350" s="29"/>
      <c r="J350" s="50"/>
      <c r="K350" s="33"/>
      <c r="L350" s="32"/>
      <c r="M350" s="33"/>
      <c r="N350" s="32"/>
      <c r="O350" s="29"/>
      <c r="P350" s="29"/>
      <c r="Q350" s="34"/>
      <c r="R350" s="34"/>
      <c r="S350" s="34"/>
      <c r="T350" s="34"/>
      <c r="U350" s="34"/>
      <c r="V350" s="34"/>
      <c r="W350" s="34"/>
      <c r="X350" s="34"/>
      <c r="Y350" s="34"/>
      <c r="Z350" s="34"/>
      <c r="AA350" s="34"/>
      <c r="AB350" s="34"/>
    </row>
    <row r="351" spans="1:28" ht="15.75" customHeight="1">
      <c r="A351" s="26"/>
      <c r="B351" s="26"/>
      <c r="C351" s="27"/>
      <c r="E351" s="28"/>
      <c r="F351" s="26"/>
      <c r="G351" s="29"/>
      <c r="H351" s="29"/>
      <c r="I351" s="29"/>
      <c r="J351" s="50"/>
      <c r="K351" s="33"/>
      <c r="L351" s="32"/>
      <c r="M351" s="33"/>
      <c r="N351" s="32"/>
      <c r="O351" s="29"/>
      <c r="P351" s="29"/>
      <c r="Q351" s="34"/>
      <c r="R351" s="34"/>
      <c r="S351" s="34"/>
      <c r="T351" s="34"/>
      <c r="U351" s="34"/>
      <c r="V351" s="34"/>
      <c r="W351" s="34"/>
      <c r="X351" s="34"/>
      <c r="Y351" s="34"/>
      <c r="Z351" s="34"/>
      <c r="AA351" s="34"/>
      <c r="AB351" s="34"/>
    </row>
    <row r="352" spans="1:28" ht="15.75" customHeight="1">
      <c r="A352" s="26"/>
      <c r="B352" s="26"/>
      <c r="C352" s="27"/>
      <c r="E352" s="28"/>
      <c r="F352" s="26"/>
      <c r="G352" s="29"/>
      <c r="H352" s="29"/>
      <c r="I352" s="29"/>
      <c r="J352" s="50"/>
      <c r="K352" s="33"/>
      <c r="L352" s="32"/>
      <c r="M352" s="33"/>
      <c r="N352" s="32"/>
      <c r="O352" s="29"/>
      <c r="P352" s="29"/>
      <c r="Q352" s="34"/>
      <c r="R352" s="34"/>
      <c r="S352" s="34"/>
      <c r="T352" s="34"/>
      <c r="U352" s="34"/>
      <c r="V352" s="34"/>
      <c r="W352" s="34"/>
      <c r="X352" s="34"/>
      <c r="Y352" s="34"/>
      <c r="Z352" s="34"/>
      <c r="AA352" s="34"/>
      <c r="AB352" s="34"/>
    </row>
    <row r="353" spans="1:28" ht="15.75" customHeight="1">
      <c r="A353" s="26"/>
      <c r="B353" s="26"/>
      <c r="C353" s="27"/>
      <c r="E353" s="28"/>
      <c r="F353" s="26"/>
      <c r="G353" s="29"/>
      <c r="H353" s="29"/>
      <c r="I353" s="29"/>
      <c r="J353" s="50"/>
      <c r="K353" s="33"/>
      <c r="L353" s="32"/>
      <c r="M353" s="33"/>
      <c r="N353" s="32"/>
      <c r="O353" s="29"/>
      <c r="P353" s="29"/>
      <c r="Q353" s="34"/>
      <c r="R353" s="34"/>
      <c r="S353" s="34"/>
      <c r="T353" s="34"/>
      <c r="U353" s="34"/>
      <c r="V353" s="34"/>
      <c r="W353" s="34"/>
      <c r="X353" s="34"/>
      <c r="Y353" s="34"/>
      <c r="Z353" s="34"/>
      <c r="AA353" s="34"/>
      <c r="AB353" s="34"/>
    </row>
    <row r="354" spans="1:28" ht="15.75" customHeight="1">
      <c r="A354" s="26"/>
      <c r="B354" s="26"/>
      <c r="C354" s="27"/>
      <c r="E354" s="28"/>
      <c r="F354" s="26"/>
      <c r="G354" s="29"/>
      <c r="H354" s="29"/>
      <c r="I354" s="29"/>
      <c r="J354" s="50"/>
      <c r="K354" s="33"/>
      <c r="L354" s="32"/>
      <c r="M354" s="33"/>
      <c r="N354" s="32"/>
      <c r="O354" s="29"/>
      <c r="P354" s="29"/>
      <c r="Q354" s="34"/>
      <c r="R354" s="34"/>
      <c r="S354" s="34"/>
      <c r="T354" s="34"/>
      <c r="U354" s="34"/>
      <c r="V354" s="34"/>
      <c r="W354" s="34"/>
      <c r="X354" s="34"/>
      <c r="Y354" s="34"/>
      <c r="Z354" s="34"/>
      <c r="AA354" s="34"/>
      <c r="AB354" s="34"/>
    </row>
    <row r="355" spans="1:28" ht="15.75" customHeight="1">
      <c r="A355" s="26"/>
      <c r="B355" s="26"/>
      <c r="C355" s="27"/>
      <c r="E355" s="28"/>
      <c r="F355" s="26"/>
      <c r="G355" s="29"/>
      <c r="H355" s="29"/>
      <c r="I355" s="29"/>
      <c r="J355" s="50"/>
      <c r="K355" s="33"/>
      <c r="L355" s="32"/>
      <c r="M355" s="33"/>
      <c r="N355" s="32"/>
      <c r="O355" s="29"/>
      <c r="P355" s="29"/>
      <c r="Q355" s="34"/>
      <c r="R355" s="34"/>
      <c r="S355" s="34"/>
      <c r="T355" s="34"/>
      <c r="U355" s="34"/>
      <c r="V355" s="34"/>
      <c r="W355" s="34"/>
      <c r="X355" s="34"/>
      <c r="Y355" s="34"/>
      <c r="Z355" s="34"/>
      <c r="AA355" s="34"/>
      <c r="AB355" s="34"/>
    </row>
    <row r="356" spans="1:28" ht="15.75" customHeight="1">
      <c r="A356" s="26"/>
      <c r="B356" s="26"/>
      <c r="C356" s="27"/>
      <c r="E356" s="28"/>
      <c r="F356" s="26"/>
      <c r="G356" s="29"/>
      <c r="H356" s="29"/>
      <c r="I356" s="29"/>
      <c r="J356" s="50"/>
      <c r="K356" s="33"/>
      <c r="L356" s="32"/>
      <c r="M356" s="33"/>
      <c r="N356" s="32"/>
      <c r="O356" s="29"/>
      <c r="P356" s="29"/>
      <c r="Q356" s="34"/>
      <c r="R356" s="34"/>
      <c r="S356" s="34"/>
      <c r="T356" s="34"/>
      <c r="U356" s="34"/>
      <c r="V356" s="34"/>
      <c r="W356" s="34"/>
      <c r="X356" s="34"/>
      <c r="Y356" s="34"/>
      <c r="Z356" s="34"/>
      <c r="AA356" s="34"/>
      <c r="AB356" s="34"/>
    </row>
    <row r="357" spans="1:28" ht="15.75" customHeight="1">
      <c r="A357" s="26"/>
      <c r="B357" s="26"/>
      <c r="C357" s="27"/>
      <c r="E357" s="28"/>
      <c r="F357" s="26"/>
      <c r="G357" s="29"/>
      <c r="H357" s="29"/>
      <c r="I357" s="29"/>
      <c r="J357" s="50"/>
      <c r="K357" s="33"/>
      <c r="L357" s="32"/>
      <c r="M357" s="33"/>
      <c r="N357" s="32"/>
      <c r="O357" s="29"/>
      <c r="P357" s="29"/>
      <c r="Q357" s="34"/>
      <c r="R357" s="34"/>
      <c r="S357" s="34"/>
      <c r="T357" s="34"/>
      <c r="U357" s="34"/>
      <c r="V357" s="34"/>
      <c r="W357" s="34"/>
      <c r="X357" s="34"/>
      <c r="Y357" s="34"/>
      <c r="Z357" s="34"/>
      <c r="AA357" s="34"/>
      <c r="AB357" s="34"/>
    </row>
    <row r="358" spans="1:28" ht="15.75" customHeight="1">
      <c r="A358" s="26"/>
      <c r="B358" s="26"/>
      <c r="C358" s="27"/>
      <c r="E358" s="28"/>
      <c r="F358" s="26"/>
      <c r="G358" s="29"/>
      <c r="H358" s="29"/>
      <c r="I358" s="29"/>
      <c r="J358" s="50"/>
      <c r="K358" s="33"/>
      <c r="L358" s="32"/>
      <c r="M358" s="33"/>
      <c r="N358" s="32"/>
      <c r="O358" s="29"/>
      <c r="P358" s="29"/>
      <c r="Q358" s="34"/>
      <c r="R358" s="34"/>
      <c r="S358" s="34"/>
      <c r="T358" s="34"/>
      <c r="U358" s="34"/>
      <c r="V358" s="34"/>
      <c r="W358" s="34"/>
      <c r="X358" s="34"/>
      <c r="Y358" s="34"/>
      <c r="Z358" s="34"/>
      <c r="AA358" s="34"/>
      <c r="AB358" s="34"/>
    </row>
    <row r="359" spans="1:28" ht="15.75" customHeight="1">
      <c r="A359" s="26"/>
      <c r="B359" s="26"/>
      <c r="C359" s="27"/>
      <c r="E359" s="28"/>
      <c r="F359" s="26"/>
      <c r="G359" s="29"/>
      <c r="H359" s="29"/>
      <c r="I359" s="29"/>
      <c r="J359" s="50"/>
      <c r="K359" s="33"/>
      <c r="L359" s="32"/>
      <c r="M359" s="33"/>
      <c r="N359" s="32"/>
      <c r="O359" s="29"/>
      <c r="P359" s="29"/>
      <c r="Q359" s="34"/>
      <c r="R359" s="34"/>
      <c r="S359" s="34"/>
      <c r="T359" s="34"/>
      <c r="U359" s="34"/>
      <c r="V359" s="34"/>
      <c r="W359" s="34"/>
      <c r="X359" s="34"/>
      <c r="Y359" s="34"/>
      <c r="Z359" s="34"/>
      <c r="AA359" s="34"/>
      <c r="AB359" s="34"/>
    </row>
    <row r="360" spans="1:28" ht="15.75" customHeight="1">
      <c r="A360" s="26"/>
      <c r="B360" s="26"/>
      <c r="C360" s="27"/>
      <c r="E360" s="28"/>
      <c r="F360" s="26"/>
      <c r="G360" s="29"/>
      <c r="H360" s="29"/>
      <c r="I360" s="29"/>
      <c r="J360" s="50"/>
      <c r="K360" s="33"/>
      <c r="L360" s="32"/>
      <c r="M360" s="33"/>
      <c r="N360" s="32"/>
      <c r="O360" s="29"/>
      <c r="P360" s="29"/>
      <c r="Q360" s="34"/>
      <c r="R360" s="34"/>
      <c r="S360" s="34"/>
      <c r="T360" s="34"/>
      <c r="U360" s="34"/>
      <c r="V360" s="34"/>
      <c r="W360" s="34"/>
      <c r="X360" s="34"/>
      <c r="Y360" s="34"/>
      <c r="Z360" s="34"/>
      <c r="AA360" s="34"/>
      <c r="AB360" s="34"/>
    </row>
    <row r="361" spans="1:28" ht="15.75" customHeight="1">
      <c r="A361" s="26"/>
      <c r="B361" s="26"/>
      <c r="C361" s="27"/>
      <c r="E361" s="28"/>
      <c r="F361" s="26"/>
      <c r="G361" s="29"/>
      <c r="H361" s="29"/>
      <c r="I361" s="29"/>
      <c r="J361" s="50"/>
      <c r="K361" s="33"/>
      <c r="L361" s="32"/>
      <c r="M361" s="33"/>
      <c r="N361" s="32"/>
      <c r="O361" s="29"/>
      <c r="P361" s="29"/>
      <c r="Q361" s="34"/>
      <c r="R361" s="34"/>
      <c r="S361" s="34"/>
      <c r="T361" s="34"/>
      <c r="U361" s="34"/>
      <c r="V361" s="34"/>
      <c r="W361" s="34"/>
      <c r="X361" s="34"/>
      <c r="Y361" s="34"/>
      <c r="Z361" s="34"/>
      <c r="AA361" s="34"/>
      <c r="AB361" s="34"/>
    </row>
    <row r="362" spans="1:28" ht="15.75" customHeight="1">
      <c r="A362" s="26"/>
      <c r="B362" s="26"/>
      <c r="C362" s="27"/>
      <c r="E362" s="28"/>
      <c r="F362" s="26"/>
      <c r="G362" s="29"/>
      <c r="H362" s="29"/>
      <c r="I362" s="29"/>
      <c r="J362" s="50"/>
      <c r="K362" s="33"/>
      <c r="L362" s="32"/>
      <c r="M362" s="33"/>
      <c r="N362" s="32"/>
      <c r="O362" s="29"/>
      <c r="P362" s="29"/>
      <c r="Q362" s="34"/>
      <c r="R362" s="34"/>
      <c r="S362" s="34"/>
      <c r="T362" s="34"/>
      <c r="U362" s="34"/>
      <c r="V362" s="34"/>
      <c r="W362" s="34"/>
      <c r="X362" s="34"/>
      <c r="Y362" s="34"/>
      <c r="Z362" s="34"/>
      <c r="AA362" s="34"/>
      <c r="AB362" s="34"/>
    </row>
    <row r="363" spans="1:28" ht="15.75" customHeight="1">
      <c r="A363" s="26"/>
      <c r="B363" s="26"/>
      <c r="C363" s="27"/>
      <c r="E363" s="28"/>
      <c r="F363" s="26"/>
      <c r="G363" s="29"/>
      <c r="H363" s="29"/>
      <c r="I363" s="29"/>
      <c r="J363" s="50"/>
      <c r="K363" s="33"/>
      <c r="L363" s="32"/>
      <c r="M363" s="33"/>
      <c r="N363" s="32"/>
      <c r="O363" s="29"/>
      <c r="P363" s="29"/>
      <c r="Q363" s="34"/>
      <c r="R363" s="34"/>
      <c r="S363" s="34"/>
      <c r="T363" s="34"/>
      <c r="U363" s="34"/>
      <c r="V363" s="34"/>
      <c r="W363" s="34"/>
      <c r="X363" s="34"/>
      <c r="Y363" s="34"/>
      <c r="Z363" s="34"/>
      <c r="AA363" s="34"/>
      <c r="AB363" s="34"/>
    </row>
    <row r="364" spans="1:28" ht="15.75" customHeight="1">
      <c r="A364" s="26"/>
      <c r="B364" s="26"/>
      <c r="C364" s="27"/>
      <c r="E364" s="28"/>
      <c r="F364" s="26"/>
      <c r="G364" s="29"/>
      <c r="H364" s="29"/>
      <c r="I364" s="29"/>
      <c r="J364" s="50"/>
      <c r="K364" s="33"/>
      <c r="L364" s="32"/>
      <c r="M364" s="33"/>
      <c r="N364" s="32"/>
      <c r="O364" s="29"/>
      <c r="P364" s="29"/>
      <c r="Q364" s="34"/>
      <c r="R364" s="34"/>
      <c r="S364" s="34"/>
      <c r="T364" s="34"/>
      <c r="U364" s="34"/>
      <c r="V364" s="34"/>
      <c r="W364" s="34"/>
      <c r="X364" s="34"/>
      <c r="Y364" s="34"/>
      <c r="Z364" s="34"/>
      <c r="AA364" s="34"/>
      <c r="AB364" s="34"/>
    </row>
    <row r="365" spans="1:28" ht="15.75" customHeight="1">
      <c r="A365" s="26"/>
      <c r="B365" s="26"/>
      <c r="C365" s="27"/>
      <c r="E365" s="28"/>
      <c r="F365" s="26"/>
      <c r="G365" s="29"/>
      <c r="H365" s="29"/>
      <c r="I365" s="29"/>
      <c r="J365" s="50"/>
      <c r="K365" s="33"/>
      <c r="L365" s="32"/>
      <c r="M365" s="33"/>
      <c r="N365" s="32"/>
      <c r="O365" s="29"/>
      <c r="P365" s="29"/>
      <c r="Q365" s="34"/>
      <c r="R365" s="34"/>
      <c r="S365" s="34"/>
      <c r="T365" s="34"/>
      <c r="U365" s="34"/>
      <c r="V365" s="34"/>
      <c r="W365" s="34"/>
      <c r="X365" s="34"/>
      <c r="Y365" s="34"/>
      <c r="Z365" s="34"/>
      <c r="AA365" s="34"/>
      <c r="AB365" s="34"/>
    </row>
    <row r="366" spans="1:28" ht="15.75" customHeight="1">
      <c r="A366" s="26"/>
      <c r="B366" s="26"/>
      <c r="C366" s="27"/>
      <c r="E366" s="28"/>
      <c r="F366" s="26"/>
      <c r="G366" s="29"/>
      <c r="H366" s="29"/>
      <c r="I366" s="29"/>
      <c r="J366" s="50"/>
      <c r="K366" s="33"/>
      <c r="L366" s="32"/>
      <c r="M366" s="33"/>
      <c r="N366" s="32"/>
      <c r="O366" s="29"/>
      <c r="P366" s="29"/>
      <c r="Q366" s="34"/>
      <c r="R366" s="34"/>
      <c r="S366" s="34"/>
      <c r="T366" s="34"/>
      <c r="U366" s="34"/>
      <c r="V366" s="34"/>
      <c r="W366" s="34"/>
      <c r="X366" s="34"/>
      <c r="Y366" s="34"/>
      <c r="Z366" s="34"/>
      <c r="AA366" s="34"/>
      <c r="AB366" s="34"/>
    </row>
    <row r="367" spans="1:28" ht="15.75" customHeight="1">
      <c r="A367" s="26"/>
      <c r="B367" s="26"/>
      <c r="C367" s="27"/>
      <c r="E367" s="28"/>
      <c r="F367" s="26"/>
      <c r="G367" s="29"/>
      <c r="H367" s="29"/>
      <c r="I367" s="29"/>
      <c r="J367" s="50"/>
      <c r="K367" s="33"/>
      <c r="L367" s="32"/>
      <c r="M367" s="33"/>
      <c r="N367" s="32"/>
      <c r="O367" s="29"/>
      <c r="P367" s="29"/>
      <c r="Q367" s="34"/>
      <c r="R367" s="34"/>
      <c r="S367" s="34"/>
      <c r="T367" s="34"/>
      <c r="U367" s="34"/>
      <c r="V367" s="34"/>
      <c r="W367" s="34"/>
      <c r="X367" s="34"/>
      <c r="Y367" s="34"/>
      <c r="Z367" s="34"/>
      <c r="AA367" s="34"/>
      <c r="AB367" s="34"/>
    </row>
    <row r="368" spans="1:28" ht="15.75" customHeight="1">
      <c r="A368" s="26"/>
      <c r="B368" s="26"/>
      <c r="C368" s="27"/>
      <c r="E368" s="28"/>
      <c r="F368" s="26"/>
      <c r="G368" s="29"/>
      <c r="H368" s="29"/>
      <c r="I368" s="29"/>
      <c r="J368" s="50"/>
      <c r="K368" s="33"/>
      <c r="L368" s="32"/>
      <c r="M368" s="33"/>
      <c r="N368" s="32"/>
      <c r="O368" s="29"/>
      <c r="P368" s="29"/>
      <c r="Q368" s="34"/>
      <c r="R368" s="34"/>
      <c r="S368" s="34"/>
      <c r="T368" s="34"/>
      <c r="U368" s="34"/>
      <c r="V368" s="34"/>
      <c r="W368" s="34"/>
      <c r="X368" s="34"/>
      <c r="Y368" s="34"/>
      <c r="Z368" s="34"/>
      <c r="AA368" s="34"/>
      <c r="AB368" s="34"/>
    </row>
    <row r="369" spans="1:28" ht="15.75" customHeight="1">
      <c r="A369" s="26"/>
      <c r="B369" s="26"/>
      <c r="C369" s="27"/>
      <c r="E369" s="28"/>
      <c r="F369" s="26"/>
      <c r="G369" s="29"/>
      <c r="H369" s="29"/>
      <c r="I369" s="29"/>
      <c r="J369" s="50"/>
      <c r="K369" s="33"/>
      <c r="L369" s="32"/>
      <c r="M369" s="33"/>
      <c r="N369" s="32"/>
      <c r="O369" s="29"/>
      <c r="P369" s="29"/>
      <c r="Q369" s="34"/>
      <c r="R369" s="34"/>
      <c r="S369" s="34"/>
      <c r="T369" s="34"/>
      <c r="U369" s="34"/>
      <c r="V369" s="34"/>
      <c r="W369" s="34"/>
      <c r="X369" s="34"/>
      <c r="Y369" s="34"/>
      <c r="Z369" s="34"/>
      <c r="AA369" s="34"/>
      <c r="AB369" s="34"/>
    </row>
    <row r="370" spans="1:28" ht="15.75" customHeight="1">
      <c r="A370" s="26"/>
      <c r="B370" s="26"/>
      <c r="C370" s="27"/>
      <c r="E370" s="28"/>
      <c r="F370" s="26"/>
      <c r="G370" s="29"/>
      <c r="H370" s="29"/>
      <c r="I370" s="29"/>
      <c r="J370" s="50"/>
      <c r="K370" s="33"/>
      <c r="L370" s="32"/>
      <c r="M370" s="33"/>
      <c r="N370" s="32"/>
      <c r="O370" s="29"/>
      <c r="P370" s="29"/>
      <c r="Q370" s="34"/>
      <c r="R370" s="34"/>
      <c r="S370" s="34"/>
      <c r="T370" s="34"/>
      <c r="U370" s="34"/>
      <c r="V370" s="34"/>
      <c r="W370" s="34"/>
      <c r="X370" s="34"/>
      <c r="Y370" s="34"/>
      <c r="Z370" s="34"/>
      <c r="AA370" s="34"/>
      <c r="AB370" s="34"/>
    </row>
    <row r="371" spans="1:28" ht="15.75" customHeight="1">
      <c r="A371" s="26"/>
      <c r="B371" s="26"/>
      <c r="C371" s="27"/>
      <c r="E371" s="28"/>
      <c r="F371" s="26"/>
      <c r="G371" s="29"/>
      <c r="H371" s="29"/>
      <c r="I371" s="29"/>
      <c r="J371" s="50"/>
      <c r="K371" s="33"/>
      <c r="L371" s="32"/>
      <c r="M371" s="33"/>
      <c r="N371" s="32"/>
      <c r="O371" s="29"/>
      <c r="P371" s="29"/>
      <c r="Q371" s="34"/>
      <c r="R371" s="34"/>
      <c r="S371" s="34"/>
      <c r="T371" s="34"/>
      <c r="U371" s="34"/>
      <c r="V371" s="34"/>
      <c r="W371" s="34"/>
      <c r="X371" s="34"/>
      <c r="Y371" s="34"/>
      <c r="Z371" s="34"/>
      <c r="AA371" s="34"/>
      <c r="AB371" s="34"/>
    </row>
    <row r="372" spans="1:28" ht="15.75" customHeight="1">
      <c r="A372" s="26"/>
      <c r="B372" s="26"/>
      <c r="C372" s="27"/>
      <c r="E372" s="28"/>
      <c r="F372" s="26"/>
      <c r="G372" s="29"/>
      <c r="H372" s="29"/>
      <c r="I372" s="29"/>
      <c r="J372" s="50"/>
      <c r="K372" s="33"/>
      <c r="L372" s="32"/>
      <c r="M372" s="33"/>
      <c r="N372" s="32"/>
      <c r="O372" s="29"/>
      <c r="P372" s="29"/>
      <c r="Q372" s="34"/>
      <c r="R372" s="34"/>
      <c r="S372" s="34"/>
      <c r="T372" s="34"/>
      <c r="U372" s="34"/>
      <c r="V372" s="34"/>
      <c r="W372" s="34"/>
      <c r="X372" s="34"/>
      <c r="Y372" s="34"/>
      <c r="Z372" s="34"/>
      <c r="AA372" s="34"/>
      <c r="AB372" s="34"/>
    </row>
    <row r="373" spans="1:28" ht="15.75" customHeight="1">
      <c r="A373" s="26"/>
      <c r="B373" s="26"/>
      <c r="C373" s="27"/>
      <c r="E373" s="28"/>
      <c r="F373" s="26"/>
      <c r="G373" s="29"/>
      <c r="H373" s="29"/>
      <c r="I373" s="29"/>
      <c r="J373" s="50"/>
      <c r="K373" s="33"/>
      <c r="L373" s="32"/>
      <c r="M373" s="33"/>
      <c r="N373" s="32"/>
      <c r="O373" s="29"/>
      <c r="P373" s="29"/>
      <c r="Q373" s="34"/>
      <c r="R373" s="34"/>
      <c r="S373" s="34"/>
      <c r="T373" s="34"/>
      <c r="U373" s="34"/>
      <c r="V373" s="34"/>
      <c r="W373" s="34"/>
      <c r="X373" s="34"/>
      <c r="Y373" s="34"/>
      <c r="Z373" s="34"/>
      <c r="AA373" s="34"/>
      <c r="AB373" s="34"/>
    </row>
    <row r="374" spans="1:28" ht="15.75" customHeight="1">
      <c r="A374" s="26"/>
      <c r="B374" s="26"/>
      <c r="C374" s="27"/>
      <c r="E374" s="28"/>
      <c r="F374" s="26"/>
      <c r="G374" s="29"/>
      <c r="H374" s="29"/>
      <c r="I374" s="29"/>
      <c r="J374" s="50"/>
      <c r="K374" s="33"/>
      <c r="L374" s="32"/>
      <c r="M374" s="33"/>
      <c r="N374" s="32"/>
      <c r="O374" s="29"/>
      <c r="P374" s="29"/>
      <c r="Q374" s="34"/>
      <c r="R374" s="34"/>
      <c r="S374" s="34"/>
      <c r="T374" s="34"/>
      <c r="U374" s="34"/>
      <c r="V374" s="34"/>
      <c r="W374" s="34"/>
      <c r="X374" s="34"/>
      <c r="Y374" s="34"/>
      <c r="Z374" s="34"/>
      <c r="AA374" s="34"/>
      <c r="AB374" s="34"/>
    </row>
    <row r="375" spans="1:28" ht="15.75" customHeight="1">
      <c r="A375" s="26"/>
      <c r="B375" s="26"/>
      <c r="C375" s="27"/>
      <c r="E375" s="28"/>
      <c r="F375" s="26"/>
      <c r="G375" s="29"/>
      <c r="H375" s="29"/>
      <c r="I375" s="29"/>
      <c r="J375" s="50"/>
      <c r="K375" s="33"/>
      <c r="L375" s="32"/>
      <c r="M375" s="33"/>
      <c r="N375" s="32"/>
      <c r="O375" s="29"/>
      <c r="P375" s="29"/>
      <c r="Q375" s="34"/>
      <c r="R375" s="34"/>
      <c r="S375" s="34"/>
      <c r="T375" s="34"/>
      <c r="U375" s="34"/>
      <c r="V375" s="34"/>
      <c r="W375" s="34"/>
      <c r="X375" s="34"/>
      <c r="Y375" s="34"/>
      <c r="Z375" s="34"/>
      <c r="AA375" s="34"/>
      <c r="AB375" s="34"/>
    </row>
    <row r="376" spans="1:28" ht="15.75" customHeight="1">
      <c r="A376" s="26"/>
      <c r="B376" s="26"/>
      <c r="C376" s="27"/>
      <c r="E376" s="28"/>
      <c r="F376" s="26"/>
      <c r="G376" s="29"/>
      <c r="H376" s="29"/>
      <c r="I376" s="29"/>
      <c r="J376" s="50"/>
      <c r="K376" s="33"/>
      <c r="L376" s="32"/>
      <c r="M376" s="33"/>
      <c r="N376" s="32"/>
      <c r="O376" s="29"/>
      <c r="P376" s="29"/>
      <c r="Q376" s="34"/>
      <c r="R376" s="34"/>
      <c r="S376" s="34"/>
      <c r="T376" s="34"/>
      <c r="U376" s="34"/>
      <c r="V376" s="34"/>
      <c r="W376" s="34"/>
      <c r="X376" s="34"/>
      <c r="Y376" s="34"/>
      <c r="Z376" s="34"/>
      <c r="AA376" s="34"/>
      <c r="AB376" s="34"/>
    </row>
    <row r="377" spans="1:28" ht="15.75" customHeight="1">
      <c r="A377" s="26"/>
      <c r="B377" s="26"/>
      <c r="C377" s="27"/>
      <c r="E377" s="28"/>
      <c r="F377" s="26"/>
      <c r="G377" s="29"/>
      <c r="H377" s="29"/>
      <c r="I377" s="29"/>
      <c r="J377" s="50"/>
      <c r="K377" s="33"/>
      <c r="L377" s="32"/>
      <c r="M377" s="33"/>
      <c r="N377" s="32"/>
      <c r="O377" s="29"/>
      <c r="P377" s="29"/>
      <c r="Q377" s="34"/>
      <c r="R377" s="34"/>
      <c r="S377" s="34"/>
      <c r="T377" s="34"/>
      <c r="U377" s="34"/>
      <c r="V377" s="34"/>
      <c r="W377" s="34"/>
      <c r="X377" s="34"/>
      <c r="Y377" s="34"/>
      <c r="Z377" s="34"/>
      <c r="AA377" s="34"/>
      <c r="AB377" s="34"/>
    </row>
    <row r="378" spans="1:28" ht="15.75" customHeight="1">
      <c r="A378" s="26"/>
      <c r="B378" s="26"/>
      <c r="C378" s="27"/>
      <c r="E378" s="28"/>
      <c r="F378" s="26"/>
      <c r="G378" s="29"/>
      <c r="H378" s="29"/>
      <c r="I378" s="29"/>
      <c r="J378" s="50"/>
      <c r="K378" s="33"/>
      <c r="L378" s="32"/>
      <c r="M378" s="33"/>
      <c r="N378" s="32"/>
      <c r="O378" s="29"/>
      <c r="P378" s="29"/>
      <c r="Q378" s="34"/>
      <c r="R378" s="34"/>
      <c r="S378" s="34"/>
      <c r="T378" s="34"/>
      <c r="U378" s="34"/>
      <c r="V378" s="34"/>
      <c r="W378" s="34"/>
      <c r="X378" s="34"/>
      <c r="Y378" s="34"/>
      <c r="Z378" s="34"/>
      <c r="AA378" s="34"/>
      <c r="AB378" s="34"/>
    </row>
    <row r="379" spans="1:28" ht="15.75" customHeight="1">
      <c r="A379" s="26"/>
      <c r="B379" s="26"/>
      <c r="C379" s="27"/>
      <c r="E379" s="28"/>
      <c r="F379" s="26"/>
      <c r="G379" s="29"/>
      <c r="H379" s="29"/>
      <c r="I379" s="29"/>
      <c r="J379" s="50"/>
      <c r="K379" s="33"/>
      <c r="L379" s="32"/>
      <c r="M379" s="33"/>
      <c r="N379" s="32"/>
      <c r="O379" s="29"/>
      <c r="P379" s="29"/>
      <c r="Q379" s="34"/>
      <c r="R379" s="34"/>
      <c r="S379" s="34"/>
      <c r="T379" s="34"/>
      <c r="U379" s="34"/>
      <c r="V379" s="34"/>
      <c r="W379" s="34"/>
      <c r="X379" s="34"/>
      <c r="Y379" s="34"/>
      <c r="Z379" s="34"/>
      <c r="AA379" s="34"/>
      <c r="AB379" s="34"/>
    </row>
    <row r="380" spans="1:28" ht="15.75" customHeight="1">
      <c r="A380" s="26"/>
      <c r="B380" s="26"/>
      <c r="C380" s="27"/>
      <c r="E380" s="28"/>
      <c r="F380" s="26"/>
      <c r="G380" s="29"/>
      <c r="H380" s="29"/>
      <c r="I380" s="29"/>
      <c r="J380" s="50"/>
      <c r="K380" s="33"/>
      <c r="L380" s="32"/>
      <c r="M380" s="33"/>
      <c r="N380" s="32"/>
      <c r="O380" s="29"/>
      <c r="P380" s="29"/>
      <c r="Q380" s="34"/>
      <c r="R380" s="34"/>
      <c r="S380" s="34"/>
      <c r="T380" s="34"/>
      <c r="U380" s="34"/>
      <c r="V380" s="34"/>
      <c r="W380" s="34"/>
      <c r="X380" s="34"/>
      <c r="Y380" s="34"/>
      <c r="Z380" s="34"/>
      <c r="AA380" s="34"/>
      <c r="AB380" s="34"/>
    </row>
    <row r="381" spans="1:28" ht="15.75" customHeight="1">
      <c r="A381" s="26"/>
      <c r="B381" s="26"/>
      <c r="C381" s="27"/>
      <c r="E381" s="28"/>
      <c r="F381" s="26"/>
      <c r="G381" s="29"/>
      <c r="H381" s="29"/>
      <c r="I381" s="29"/>
      <c r="J381" s="50"/>
      <c r="K381" s="33"/>
      <c r="L381" s="32"/>
      <c r="M381" s="33"/>
      <c r="N381" s="32"/>
      <c r="O381" s="29"/>
      <c r="P381" s="29"/>
      <c r="Q381" s="34"/>
      <c r="R381" s="34"/>
      <c r="S381" s="34"/>
      <c r="T381" s="34"/>
      <c r="U381" s="34"/>
      <c r="V381" s="34"/>
      <c r="W381" s="34"/>
      <c r="X381" s="34"/>
      <c r="Y381" s="34"/>
      <c r="Z381" s="34"/>
      <c r="AA381" s="34"/>
      <c r="AB381" s="34"/>
    </row>
    <row r="382" spans="1:28" ht="15.75" customHeight="1">
      <c r="A382" s="26"/>
      <c r="B382" s="26"/>
      <c r="C382" s="27"/>
      <c r="E382" s="28"/>
      <c r="F382" s="26"/>
      <c r="G382" s="29"/>
      <c r="H382" s="29"/>
      <c r="I382" s="29"/>
      <c r="J382" s="50"/>
      <c r="K382" s="33"/>
      <c r="L382" s="32"/>
      <c r="M382" s="33"/>
      <c r="N382" s="32"/>
      <c r="O382" s="29"/>
      <c r="P382" s="29"/>
      <c r="Q382" s="34"/>
      <c r="R382" s="34"/>
      <c r="S382" s="34"/>
      <c r="T382" s="34"/>
      <c r="U382" s="34"/>
      <c r="V382" s="34"/>
      <c r="W382" s="34"/>
      <c r="X382" s="34"/>
      <c r="Y382" s="34"/>
      <c r="Z382" s="34"/>
      <c r="AA382" s="34"/>
      <c r="AB382" s="34"/>
    </row>
    <row r="383" spans="1:28" ht="15.75" customHeight="1">
      <c r="A383" s="26"/>
      <c r="B383" s="26"/>
      <c r="C383" s="27"/>
      <c r="E383" s="28"/>
      <c r="F383" s="26"/>
      <c r="G383" s="29"/>
      <c r="H383" s="29"/>
      <c r="I383" s="29"/>
      <c r="J383" s="50"/>
      <c r="K383" s="33"/>
      <c r="L383" s="32"/>
      <c r="M383" s="33"/>
      <c r="N383" s="32"/>
      <c r="O383" s="29"/>
      <c r="P383" s="29"/>
      <c r="Q383" s="34"/>
      <c r="R383" s="34"/>
      <c r="S383" s="34"/>
      <c r="T383" s="34"/>
      <c r="U383" s="34"/>
      <c r="V383" s="34"/>
      <c r="W383" s="34"/>
      <c r="X383" s="34"/>
      <c r="Y383" s="34"/>
      <c r="Z383" s="34"/>
      <c r="AA383" s="34"/>
      <c r="AB383" s="34"/>
    </row>
    <row r="384" spans="1:28" ht="15.75" customHeight="1">
      <c r="A384" s="26"/>
      <c r="B384" s="26"/>
      <c r="C384" s="27"/>
      <c r="E384" s="28"/>
      <c r="F384" s="26"/>
      <c r="G384" s="29"/>
      <c r="H384" s="29"/>
      <c r="I384" s="29"/>
      <c r="J384" s="50"/>
      <c r="K384" s="33"/>
      <c r="L384" s="32"/>
      <c r="M384" s="33"/>
      <c r="N384" s="32"/>
      <c r="O384" s="29"/>
      <c r="P384" s="29"/>
      <c r="Q384" s="34"/>
      <c r="R384" s="34"/>
      <c r="S384" s="34"/>
      <c r="T384" s="34"/>
      <c r="U384" s="34"/>
      <c r="V384" s="34"/>
      <c r="W384" s="34"/>
      <c r="X384" s="34"/>
      <c r="Y384" s="34"/>
      <c r="Z384" s="34"/>
      <c r="AA384" s="34"/>
      <c r="AB384" s="34"/>
    </row>
    <row r="385" spans="1:28" ht="15.75" customHeight="1">
      <c r="A385" s="26"/>
      <c r="B385" s="26"/>
      <c r="C385" s="27"/>
      <c r="E385" s="28"/>
      <c r="F385" s="26"/>
      <c r="G385" s="29"/>
      <c r="H385" s="29"/>
      <c r="I385" s="29"/>
      <c r="J385" s="50"/>
      <c r="K385" s="33"/>
      <c r="L385" s="32"/>
      <c r="M385" s="33"/>
      <c r="N385" s="32"/>
      <c r="O385" s="29"/>
      <c r="P385" s="29"/>
      <c r="Q385" s="34"/>
      <c r="R385" s="34"/>
      <c r="S385" s="34"/>
      <c r="T385" s="34"/>
      <c r="U385" s="34"/>
      <c r="V385" s="34"/>
      <c r="W385" s="34"/>
      <c r="X385" s="34"/>
      <c r="Y385" s="34"/>
      <c r="Z385" s="34"/>
      <c r="AA385" s="34"/>
      <c r="AB385" s="34"/>
    </row>
    <row r="386" spans="1:28" ht="15.75" customHeight="1">
      <c r="A386" s="26"/>
      <c r="B386" s="26"/>
      <c r="C386" s="27"/>
      <c r="E386" s="28"/>
      <c r="F386" s="26"/>
      <c r="G386" s="29"/>
      <c r="H386" s="29"/>
      <c r="I386" s="29"/>
      <c r="J386" s="50"/>
      <c r="K386" s="33"/>
      <c r="L386" s="32"/>
      <c r="M386" s="33"/>
      <c r="N386" s="32"/>
      <c r="O386" s="29"/>
      <c r="P386" s="29"/>
      <c r="Q386" s="34"/>
      <c r="R386" s="34"/>
      <c r="S386" s="34"/>
      <c r="T386" s="34"/>
      <c r="U386" s="34"/>
      <c r="V386" s="34"/>
      <c r="W386" s="34"/>
      <c r="X386" s="34"/>
      <c r="Y386" s="34"/>
      <c r="Z386" s="34"/>
      <c r="AA386" s="34"/>
      <c r="AB386" s="34"/>
    </row>
    <row r="387" spans="1:28" ht="15.75" customHeight="1">
      <c r="A387" s="26"/>
      <c r="B387" s="26"/>
      <c r="C387" s="27"/>
      <c r="E387" s="28"/>
      <c r="F387" s="26"/>
      <c r="G387" s="29"/>
      <c r="H387" s="29"/>
      <c r="I387" s="29"/>
      <c r="J387" s="50"/>
      <c r="K387" s="33"/>
      <c r="L387" s="32"/>
      <c r="M387" s="33"/>
      <c r="N387" s="32"/>
      <c r="O387" s="29"/>
      <c r="P387" s="29"/>
      <c r="Q387" s="34"/>
      <c r="R387" s="34"/>
      <c r="S387" s="34"/>
      <c r="T387" s="34"/>
      <c r="U387" s="34"/>
      <c r="V387" s="34"/>
      <c r="W387" s="34"/>
      <c r="X387" s="34"/>
      <c r="Y387" s="34"/>
      <c r="Z387" s="34"/>
      <c r="AA387" s="34"/>
      <c r="AB387" s="34"/>
    </row>
    <row r="388" spans="1:28" ht="15.75" customHeight="1">
      <c r="A388" s="26"/>
      <c r="B388" s="26"/>
      <c r="C388" s="27"/>
      <c r="E388" s="28"/>
      <c r="F388" s="26"/>
      <c r="G388" s="29"/>
      <c r="H388" s="29"/>
      <c r="I388" s="29"/>
      <c r="J388" s="50"/>
      <c r="K388" s="33"/>
      <c r="L388" s="32"/>
      <c r="M388" s="33"/>
      <c r="N388" s="32"/>
      <c r="O388" s="29"/>
      <c r="P388" s="29"/>
      <c r="Q388" s="34"/>
      <c r="R388" s="34"/>
      <c r="S388" s="34"/>
      <c r="T388" s="34"/>
      <c r="U388" s="34"/>
      <c r="V388" s="34"/>
      <c r="W388" s="34"/>
      <c r="X388" s="34"/>
      <c r="Y388" s="34"/>
      <c r="Z388" s="34"/>
      <c r="AA388" s="34"/>
      <c r="AB388" s="34"/>
    </row>
    <row r="389" spans="1:28" ht="15.75" customHeight="1">
      <c r="A389" s="26"/>
      <c r="B389" s="26"/>
      <c r="C389" s="27"/>
      <c r="E389" s="28"/>
      <c r="F389" s="26"/>
      <c r="G389" s="29"/>
      <c r="H389" s="29"/>
      <c r="I389" s="29"/>
      <c r="J389" s="50"/>
      <c r="K389" s="33"/>
      <c r="L389" s="32"/>
      <c r="M389" s="33"/>
      <c r="N389" s="32"/>
      <c r="O389" s="29"/>
      <c r="P389" s="29"/>
      <c r="Q389" s="34"/>
      <c r="R389" s="34"/>
      <c r="S389" s="34"/>
      <c r="T389" s="34"/>
      <c r="U389" s="34"/>
      <c r="V389" s="34"/>
      <c r="W389" s="34"/>
      <c r="X389" s="34"/>
      <c r="Y389" s="34"/>
      <c r="Z389" s="34"/>
      <c r="AA389" s="34"/>
      <c r="AB389" s="34"/>
    </row>
    <row r="390" spans="1:28" ht="15.75" customHeight="1">
      <c r="A390" s="26"/>
      <c r="B390" s="26"/>
      <c r="C390" s="27"/>
      <c r="E390" s="28"/>
      <c r="F390" s="26"/>
      <c r="G390" s="29"/>
      <c r="H390" s="29"/>
      <c r="I390" s="29"/>
      <c r="J390" s="50"/>
      <c r="K390" s="33"/>
      <c r="L390" s="32"/>
      <c r="M390" s="33"/>
      <c r="N390" s="32"/>
      <c r="O390" s="29"/>
      <c r="P390" s="29"/>
      <c r="Q390" s="34"/>
      <c r="R390" s="34"/>
      <c r="S390" s="34"/>
      <c r="T390" s="34"/>
      <c r="U390" s="34"/>
      <c r="V390" s="34"/>
      <c r="W390" s="34"/>
      <c r="X390" s="34"/>
      <c r="Y390" s="34"/>
      <c r="Z390" s="34"/>
      <c r="AA390" s="34"/>
      <c r="AB390" s="34"/>
    </row>
    <row r="391" spans="1:28" ht="15.75" customHeight="1">
      <c r="A391" s="26"/>
      <c r="B391" s="26"/>
      <c r="C391" s="27"/>
      <c r="E391" s="28"/>
      <c r="F391" s="26"/>
      <c r="G391" s="29"/>
      <c r="H391" s="29"/>
      <c r="I391" s="29"/>
      <c r="J391" s="50"/>
      <c r="K391" s="33"/>
      <c r="L391" s="32"/>
      <c r="M391" s="33"/>
      <c r="N391" s="32"/>
      <c r="O391" s="29"/>
      <c r="P391" s="29"/>
      <c r="Q391" s="34"/>
      <c r="R391" s="34"/>
      <c r="S391" s="34"/>
      <c r="T391" s="34"/>
      <c r="U391" s="34"/>
      <c r="V391" s="34"/>
      <c r="W391" s="34"/>
      <c r="X391" s="34"/>
      <c r="Y391" s="34"/>
      <c r="Z391" s="34"/>
      <c r="AA391" s="34"/>
      <c r="AB391" s="34"/>
    </row>
    <row r="392" spans="1:28" ht="15.75" customHeight="1">
      <c r="A392" s="26"/>
      <c r="B392" s="26"/>
      <c r="C392" s="27"/>
      <c r="E392" s="28"/>
      <c r="F392" s="26"/>
      <c r="G392" s="29"/>
      <c r="H392" s="29"/>
      <c r="I392" s="29"/>
      <c r="J392" s="50"/>
      <c r="K392" s="33"/>
      <c r="L392" s="32"/>
      <c r="M392" s="33"/>
      <c r="N392" s="32"/>
      <c r="O392" s="29"/>
      <c r="P392" s="29"/>
      <c r="Q392" s="34"/>
      <c r="R392" s="34"/>
      <c r="S392" s="34"/>
      <c r="T392" s="34"/>
      <c r="U392" s="34"/>
      <c r="V392" s="34"/>
      <c r="W392" s="34"/>
      <c r="X392" s="34"/>
      <c r="Y392" s="34"/>
      <c r="Z392" s="34"/>
      <c r="AA392" s="34"/>
      <c r="AB392" s="34"/>
    </row>
    <row r="393" spans="1:28" ht="15.75" customHeight="1">
      <c r="A393" s="26"/>
      <c r="B393" s="26"/>
      <c r="C393" s="27"/>
      <c r="E393" s="28"/>
      <c r="F393" s="26"/>
      <c r="G393" s="29"/>
      <c r="H393" s="29"/>
      <c r="I393" s="29"/>
      <c r="J393" s="50"/>
      <c r="K393" s="33"/>
      <c r="L393" s="32"/>
      <c r="M393" s="33"/>
      <c r="N393" s="32"/>
      <c r="O393" s="29"/>
      <c r="P393" s="29"/>
      <c r="Q393" s="34"/>
      <c r="R393" s="34"/>
      <c r="S393" s="34"/>
      <c r="T393" s="34"/>
      <c r="U393" s="34"/>
      <c r="V393" s="34"/>
      <c r="W393" s="34"/>
      <c r="X393" s="34"/>
      <c r="Y393" s="34"/>
      <c r="Z393" s="34"/>
      <c r="AA393" s="34"/>
      <c r="AB393" s="34"/>
    </row>
    <row r="394" spans="1:28" ht="15.75" customHeight="1">
      <c r="A394" s="26"/>
      <c r="B394" s="26"/>
      <c r="C394" s="27"/>
      <c r="E394" s="28"/>
      <c r="F394" s="26"/>
      <c r="G394" s="29"/>
      <c r="H394" s="29"/>
      <c r="I394" s="29"/>
      <c r="J394" s="50"/>
      <c r="K394" s="33"/>
      <c r="L394" s="32"/>
      <c r="M394" s="33"/>
      <c r="N394" s="32"/>
      <c r="O394" s="29"/>
      <c r="P394" s="29"/>
      <c r="Q394" s="34"/>
      <c r="R394" s="34"/>
      <c r="S394" s="34"/>
      <c r="T394" s="34"/>
      <c r="U394" s="34"/>
      <c r="V394" s="34"/>
      <c r="W394" s="34"/>
      <c r="X394" s="34"/>
      <c r="Y394" s="34"/>
      <c r="Z394" s="34"/>
      <c r="AA394" s="34"/>
      <c r="AB394" s="34"/>
    </row>
    <row r="395" spans="1:28" ht="15.75" customHeight="1">
      <c r="A395" s="26"/>
      <c r="B395" s="26"/>
      <c r="C395" s="27"/>
      <c r="E395" s="28"/>
      <c r="F395" s="26"/>
      <c r="G395" s="29"/>
      <c r="H395" s="29"/>
      <c r="I395" s="29"/>
      <c r="J395" s="50"/>
      <c r="K395" s="33"/>
      <c r="L395" s="32"/>
      <c r="M395" s="33"/>
      <c r="N395" s="32"/>
      <c r="O395" s="29"/>
      <c r="P395" s="29"/>
      <c r="Q395" s="34"/>
      <c r="R395" s="34"/>
      <c r="S395" s="34"/>
      <c r="T395" s="34"/>
      <c r="U395" s="34"/>
      <c r="V395" s="34"/>
      <c r="W395" s="34"/>
      <c r="X395" s="34"/>
      <c r="Y395" s="34"/>
      <c r="Z395" s="34"/>
      <c r="AA395" s="34"/>
      <c r="AB395" s="34"/>
    </row>
    <row r="396" spans="1:28" ht="15.75" customHeight="1">
      <c r="A396" s="26"/>
      <c r="B396" s="26"/>
      <c r="C396" s="27"/>
      <c r="E396" s="28"/>
      <c r="F396" s="26"/>
      <c r="G396" s="29"/>
      <c r="H396" s="29"/>
      <c r="I396" s="29"/>
      <c r="J396" s="50"/>
      <c r="K396" s="33"/>
      <c r="L396" s="32"/>
      <c r="M396" s="33"/>
      <c r="N396" s="32"/>
      <c r="O396" s="29"/>
      <c r="P396" s="29"/>
      <c r="Q396" s="34"/>
      <c r="R396" s="34"/>
      <c r="S396" s="34"/>
      <c r="T396" s="34"/>
      <c r="U396" s="34"/>
      <c r="V396" s="34"/>
      <c r="W396" s="34"/>
      <c r="X396" s="34"/>
      <c r="Y396" s="34"/>
      <c r="Z396" s="34"/>
      <c r="AA396" s="34"/>
      <c r="AB396" s="34"/>
    </row>
    <row r="397" spans="1:28" ht="15.75" customHeight="1">
      <c r="A397" s="26"/>
      <c r="B397" s="26"/>
      <c r="C397" s="27"/>
      <c r="E397" s="28"/>
      <c r="F397" s="26"/>
      <c r="G397" s="29"/>
      <c r="H397" s="29"/>
      <c r="I397" s="29"/>
      <c r="J397" s="50"/>
      <c r="K397" s="33"/>
      <c r="L397" s="32"/>
      <c r="M397" s="33"/>
      <c r="N397" s="32"/>
      <c r="O397" s="29"/>
      <c r="P397" s="29"/>
      <c r="Q397" s="34"/>
      <c r="R397" s="34"/>
      <c r="S397" s="34"/>
      <c r="T397" s="34"/>
      <c r="U397" s="34"/>
      <c r="V397" s="34"/>
      <c r="W397" s="34"/>
      <c r="X397" s="34"/>
      <c r="Y397" s="34"/>
      <c r="Z397" s="34"/>
      <c r="AA397" s="34"/>
      <c r="AB397" s="34"/>
    </row>
    <row r="398" spans="1:28" ht="15.75" customHeight="1">
      <c r="A398" s="26"/>
      <c r="B398" s="26"/>
      <c r="C398" s="27"/>
      <c r="E398" s="28"/>
      <c r="F398" s="26"/>
      <c r="G398" s="29"/>
      <c r="H398" s="29"/>
      <c r="I398" s="29"/>
      <c r="J398" s="50"/>
      <c r="K398" s="33"/>
      <c r="L398" s="32"/>
      <c r="M398" s="33"/>
      <c r="N398" s="32"/>
      <c r="O398" s="29"/>
      <c r="P398" s="29"/>
      <c r="Q398" s="34"/>
      <c r="R398" s="34"/>
      <c r="S398" s="34"/>
      <c r="T398" s="34"/>
      <c r="U398" s="34"/>
      <c r="V398" s="34"/>
      <c r="W398" s="34"/>
      <c r="X398" s="34"/>
      <c r="Y398" s="34"/>
      <c r="Z398" s="34"/>
      <c r="AA398" s="34"/>
      <c r="AB398" s="34"/>
    </row>
    <row r="399" spans="1:28" ht="15.75" customHeight="1">
      <c r="A399" s="26"/>
      <c r="B399" s="26"/>
      <c r="C399" s="27"/>
      <c r="E399" s="28"/>
      <c r="F399" s="26"/>
      <c r="G399" s="29"/>
      <c r="H399" s="29"/>
      <c r="I399" s="29"/>
      <c r="J399" s="50"/>
      <c r="K399" s="33"/>
      <c r="L399" s="32"/>
      <c r="M399" s="33"/>
      <c r="N399" s="32"/>
      <c r="O399" s="29"/>
      <c r="P399" s="29"/>
      <c r="Q399" s="34"/>
      <c r="R399" s="34"/>
      <c r="S399" s="34"/>
      <c r="T399" s="34"/>
      <c r="U399" s="34"/>
      <c r="V399" s="34"/>
      <c r="W399" s="34"/>
      <c r="X399" s="34"/>
      <c r="Y399" s="34"/>
      <c r="Z399" s="34"/>
      <c r="AA399" s="34"/>
      <c r="AB399" s="34"/>
    </row>
    <row r="400" spans="1:28" ht="15.75" customHeight="1">
      <c r="A400" s="26"/>
      <c r="B400" s="26"/>
      <c r="C400" s="27"/>
      <c r="E400" s="28"/>
      <c r="F400" s="26"/>
      <c r="G400" s="29"/>
      <c r="H400" s="29"/>
      <c r="I400" s="29"/>
      <c r="J400" s="50"/>
      <c r="K400" s="33"/>
      <c r="L400" s="32"/>
      <c r="M400" s="33"/>
      <c r="N400" s="32"/>
      <c r="O400" s="29"/>
      <c r="P400" s="29"/>
      <c r="Q400" s="34"/>
      <c r="R400" s="34"/>
      <c r="S400" s="34"/>
      <c r="T400" s="34"/>
      <c r="U400" s="34"/>
      <c r="V400" s="34"/>
      <c r="W400" s="34"/>
      <c r="X400" s="34"/>
      <c r="Y400" s="34"/>
      <c r="Z400" s="34"/>
      <c r="AA400" s="34"/>
      <c r="AB400" s="34"/>
    </row>
    <row r="401" spans="1:28" ht="15.75" customHeight="1">
      <c r="A401" s="26"/>
      <c r="B401" s="26"/>
      <c r="C401" s="27"/>
      <c r="E401" s="28"/>
      <c r="F401" s="26"/>
      <c r="G401" s="29"/>
      <c r="H401" s="29"/>
      <c r="I401" s="29"/>
      <c r="J401" s="50"/>
      <c r="K401" s="33"/>
      <c r="L401" s="32"/>
      <c r="M401" s="33"/>
      <c r="N401" s="32"/>
      <c r="O401" s="29"/>
      <c r="P401" s="29"/>
      <c r="Q401" s="34"/>
      <c r="R401" s="34"/>
      <c r="S401" s="34"/>
      <c r="T401" s="34"/>
      <c r="U401" s="34"/>
      <c r="V401" s="34"/>
      <c r="W401" s="34"/>
      <c r="X401" s="34"/>
      <c r="Y401" s="34"/>
      <c r="Z401" s="34"/>
      <c r="AA401" s="34"/>
      <c r="AB401" s="34"/>
    </row>
    <row r="402" spans="1:28" ht="15.75" customHeight="1">
      <c r="A402" s="26"/>
      <c r="B402" s="26"/>
      <c r="C402" s="27"/>
      <c r="E402" s="28"/>
      <c r="F402" s="26"/>
      <c r="G402" s="29"/>
      <c r="H402" s="29"/>
      <c r="I402" s="29"/>
      <c r="J402" s="50"/>
      <c r="K402" s="33"/>
      <c r="L402" s="32"/>
      <c r="M402" s="33"/>
      <c r="N402" s="32"/>
      <c r="O402" s="29"/>
      <c r="P402" s="29"/>
      <c r="Q402" s="34"/>
      <c r="R402" s="34"/>
      <c r="S402" s="34"/>
      <c r="T402" s="34"/>
      <c r="U402" s="34"/>
      <c r="V402" s="34"/>
      <c r="W402" s="34"/>
      <c r="X402" s="34"/>
      <c r="Y402" s="34"/>
      <c r="Z402" s="34"/>
      <c r="AA402" s="34"/>
      <c r="AB402" s="34"/>
    </row>
    <row r="403" spans="1:28" ht="15.75" customHeight="1">
      <c r="A403" s="26"/>
      <c r="B403" s="26"/>
      <c r="C403" s="27"/>
      <c r="E403" s="28"/>
      <c r="F403" s="26"/>
      <c r="G403" s="29"/>
      <c r="H403" s="29"/>
      <c r="I403" s="29"/>
      <c r="J403" s="50"/>
      <c r="K403" s="33"/>
      <c r="L403" s="32"/>
      <c r="M403" s="33"/>
      <c r="N403" s="32"/>
      <c r="O403" s="29"/>
      <c r="P403" s="29"/>
      <c r="Q403" s="34"/>
      <c r="R403" s="34"/>
      <c r="S403" s="34"/>
      <c r="T403" s="34"/>
      <c r="U403" s="34"/>
      <c r="V403" s="34"/>
      <c r="W403" s="34"/>
      <c r="X403" s="34"/>
      <c r="Y403" s="34"/>
      <c r="Z403" s="34"/>
      <c r="AA403" s="34"/>
      <c r="AB403" s="34"/>
    </row>
    <row r="404" spans="1:28" ht="15.75" customHeight="1">
      <c r="A404" s="26"/>
      <c r="B404" s="26"/>
      <c r="C404" s="27"/>
      <c r="E404" s="28"/>
      <c r="F404" s="26"/>
      <c r="G404" s="29"/>
      <c r="H404" s="29"/>
      <c r="I404" s="29"/>
      <c r="J404" s="50"/>
      <c r="K404" s="33"/>
      <c r="L404" s="32"/>
      <c r="M404" s="33"/>
      <c r="N404" s="32"/>
      <c r="O404" s="29"/>
      <c r="P404" s="29"/>
      <c r="Q404" s="34"/>
      <c r="R404" s="34"/>
      <c r="S404" s="34"/>
      <c r="T404" s="34"/>
      <c r="U404" s="34"/>
      <c r="V404" s="34"/>
      <c r="W404" s="34"/>
      <c r="X404" s="34"/>
      <c r="Y404" s="34"/>
      <c r="Z404" s="34"/>
      <c r="AA404" s="34"/>
      <c r="AB404" s="34"/>
    </row>
    <row r="405" spans="1:28" ht="15.75" customHeight="1">
      <c r="A405" s="26"/>
      <c r="B405" s="26"/>
      <c r="C405" s="27"/>
      <c r="E405" s="28"/>
      <c r="F405" s="26"/>
      <c r="G405" s="29"/>
      <c r="H405" s="29"/>
      <c r="I405" s="29"/>
      <c r="J405" s="50"/>
      <c r="K405" s="33"/>
      <c r="L405" s="32"/>
      <c r="M405" s="33"/>
      <c r="N405" s="32"/>
      <c r="O405" s="29"/>
      <c r="P405" s="29"/>
      <c r="Q405" s="34"/>
      <c r="R405" s="34"/>
      <c r="S405" s="34"/>
      <c r="T405" s="34"/>
      <c r="U405" s="34"/>
      <c r="V405" s="34"/>
      <c r="W405" s="34"/>
      <c r="X405" s="34"/>
      <c r="Y405" s="34"/>
      <c r="Z405" s="34"/>
      <c r="AA405" s="34"/>
      <c r="AB405" s="34"/>
    </row>
    <row r="406" spans="1:28" ht="15.75" customHeight="1">
      <c r="A406" s="26"/>
      <c r="B406" s="26"/>
      <c r="C406" s="27"/>
      <c r="E406" s="28"/>
      <c r="F406" s="26"/>
      <c r="G406" s="29"/>
      <c r="H406" s="29"/>
      <c r="I406" s="29"/>
      <c r="J406" s="50"/>
      <c r="K406" s="33"/>
      <c r="L406" s="32"/>
      <c r="M406" s="33"/>
      <c r="N406" s="32"/>
      <c r="O406" s="29"/>
      <c r="P406" s="29"/>
      <c r="Q406" s="34"/>
      <c r="R406" s="34"/>
      <c r="S406" s="34"/>
      <c r="T406" s="34"/>
      <c r="U406" s="34"/>
      <c r="V406" s="34"/>
      <c r="W406" s="34"/>
      <c r="X406" s="34"/>
      <c r="Y406" s="34"/>
      <c r="Z406" s="34"/>
      <c r="AA406" s="34"/>
      <c r="AB406" s="34"/>
    </row>
    <row r="407" spans="1:28" ht="15.75" customHeight="1">
      <c r="A407" s="26"/>
      <c r="B407" s="26"/>
      <c r="C407" s="27"/>
      <c r="E407" s="28"/>
      <c r="F407" s="26"/>
      <c r="G407" s="29"/>
      <c r="H407" s="29"/>
      <c r="I407" s="29"/>
      <c r="J407" s="50"/>
      <c r="K407" s="33"/>
      <c r="L407" s="32"/>
      <c r="M407" s="33"/>
      <c r="N407" s="32"/>
      <c r="O407" s="29"/>
      <c r="P407" s="29"/>
      <c r="Q407" s="34"/>
      <c r="R407" s="34"/>
      <c r="S407" s="34"/>
      <c r="T407" s="34"/>
      <c r="U407" s="34"/>
      <c r="V407" s="34"/>
      <c r="W407" s="34"/>
      <c r="X407" s="34"/>
      <c r="Y407" s="34"/>
      <c r="Z407" s="34"/>
      <c r="AA407" s="34"/>
      <c r="AB407" s="34"/>
    </row>
    <row r="408" spans="1:28" ht="15.75" customHeight="1">
      <c r="A408" s="26"/>
      <c r="B408" s="26"/>
      <c r="C408" s="27"/>
      <c r="E408" s="28"/>
      <c r="F408" s="26"/>
      <c r="G408" s="29"/>
      <c r="H408" s="29"/>
      <c r="I408" s="29"/>
      <c r="J408" s="50"/>
      <c r="K408" s="33"/>
      <c r="L408" s="32"/>
      <c r="M408" s="33"/>
      <c r="N408" s="32"/>
      <c r="O408" s="29"/>
      <c r="P408" s="29"/>
      <c r="Q408" s="34"/>
      <c r="R408" s="34"/>
      <c r="S408" s="34"/>
      <c r="T408" s="34"/>
      <c r="U408" s="34"/>
      <c r="V408" s="34"/>
      <c r="W408" s="34"/>
      <c r="X408" s="34"/>
      <c r="Y408" s="34"/>
      <c r="Z408" s="34"/>
      <c r="AA408" s="34"/>
      <c r="AB408" s="34"/>
    </row>
    <row r="409" spans="1:28" ht="15.75" customHeight="1">
      <c r="A409" s="26"/>
      <c r="B409" s="26"/>
      <c r="C409" s="27"/>
      <c r="E409" s="28"/>
      <c r="F409" s="26"/>
      <c r="G409" s="29"/>
      <c r="H409" s="29"/>
      <c r="I409" s="29"/>
      <c r="J409" s="50"/>
      <c r="K409" s="33"/>
      <c r="L409" s="32"/>
      <c r="M409" s="33"/>
      <c r="N409" s="32"/>
      <c r="O409" s="29"/>
      <c r="P409" s="29"/>
      <c r="Q409" s="34"/>
      <c r="R409" s="34"/>
      <c r="S409" s="34"/>
      <c r="T409" s="34"/>
      <c r="U409" s="34"/>
      <c r="V409" s="34"/>
      <c r="W409" s="34"/>
      <c r="X409" s="34"/>
      <c r="Y409" s="34"/>
      <c r="Z409" s="34"/>
      <c r="AA409" s="34"/>
      <c r="AB409" s="34"/>
    </row>
    <row r="410" spans="1:28" ht="15.75" customHeight="1">
      <c r="A410" s="26"/>
      <c r="B410" s="26"/>
      <c r="C410" s="27"/>
      <c r="E410" s="28"/>
      <c r="F410" s="26"/>
      <c r="G410" s="29"/>
      <c r="H410" s="29"/>
      <c r="I410" s="29"/>
      <c r="J410" s="50"/>
      <c r="K410" s="33"/>
      <c r="L410" s="32"/>
      <c r="M410" s="33"/>
      <c r="N410" s="32"/>
      <c r="O410" s="29"/>
      <c r="P410" s="29"/>
      <c r="Q410" s="34"/>
      <c r="R410" s="34"/>
      <c r="S410" s="34"/>
      <c r="T410" s="34"/>
      <c r="U410" s="34"/>
      <c r="V410" s="34"/>
      <c r="W410" s="34"/>
      <c r="X410" s="34"/>
      <c r="Y410" s="34"/>
      <c r="Z410" s="34"/>
      <c r="AA410" s="34"/>
      <c r="AB410" s="34"/>
    </row>
    <row r="411" spans="1:28" ht="15.75" customHeight="1">
      <c r="A411" s="26"/>
      <c r="B411" s="26"/>
      <c r="C411" s="27"/>
      <c r="E411" s="28"/>
      <c r="F411" s="26"/>
      <c r="G411" s="29"/>
      <c r="H411" s="29"/>
      <c r="I411" s="29"/>
      <c r="J411" s="50"/>
      <c r="K411" s="33"/>
      <c r="L411" s="32"/>
      <c r="M411" s="33"/>
      <c r="N411" s="32"/>
      <c r="O411" s="29"/>
      <c r="P411" s="29"/>
      <c r="Q411" s="34"/>
      <c r="R411" s="34"/>
      <c r="S411" s="34"/>
      <c r="T411" s="34"/>
      <c r="U411" s="34"/>
      <c r="V411" s="34"/>
      <c r="W411" s="34"/>
      <c r="X411" s="34"/>
      <c r="Y411" s="34"/>
      <c r="Z411" s="34"/>
      <c r="AA411" s="34"/>
      <c r="AB411" s="34"/>
    </row>
    <row r="412" spans="1:28" ht="15.75" customHeight="1">
      <c r="A412" s="26"/>
      <c r="B412" s="26"/>
      <c r="C412" s="27"/>
      <c r="E412" s="28"/>
      <c r="F412" s="26"/>
      <c r="G412" s="29"/>
      <c r="H412" s="29"/>
      <c r="I412" s="29"/>
      <c r="J412" s="50"/>
      <c r="K412" s="33"/>
      <c r="L412" s="32"/>
      <c r="M412" s="33"/>
      <c r="N412" s="32"/>
      <c r="O412" s="29"/>
      <c r="P412" s="29"/>
      <c r="Q412" s="34"/>
      <c r="R412" s="34"/>
      <c r="S412" s="34"/>
      <c r="T412" s="34"/>
      <c r="U412" s="34"/>
      <c r="V412" s="34"/>
      <c r="W412" s="34"/>
      <c r="X412" s="34"/>
      <c r="Y412" s="34"/>
      <c r="Z412" s="34"/>
      <c r="AA412" s="34"/>
      <c r="AB412" s="34"/>
    </row>
    <row r="413" spans="1:28" ht="15.75" customHeight="1">
      <c r="A413" s="26"/>
      <c r="B413" s="26"/>
      <c r="C413" s="27"/>
      <c r="E413" s="28"/>
      <c r="F413" s="26"/>
      <c r="G413" s="29"/>
      <c r="H413" s="29"/>
      <c r="I413" s="29"/>
      <c r="J413" s="50"/>
      <c r="K413" s="33"/>
      <c r="L413" s="32"/>
      <c r="M413" s="33"/>
      <c r="N413" s="32"/>
      <c r="O413" s="29"/>
      <c r="P413" s="29"/>
      <c r="Q413" s="34"/>
      <c r="R413" s="34"/>
      <c r="S413" s="34"/>
      <c r="T413" s="34"/>
      <c r="U413" s="34"/>
      <c r="V413" s="34"/>
      <c r="W413" s="34"/>
      <c r="X413" s="34"/>
      <c r="Y413" s="34"/>
      <c r="Z413" s="34"/>
      <c r="AA413" s="34"/>
      <c r="AB413" s="34"/>
    </row>
    <row r="414" spans="1:28" ht="15.75" customHeight="1">
      <c r="A414" s="26"/>
      <c r="B414" s="26"/>
      <c r="C414" s="27"/>
      <c r="E414" s="28"/>
      <c r="F414" s="26"/>
      <c r="G414" s="29"/>
      <c r="H414" s="29"/>
      <c r="I414" s="29"/>
      <c r="J414" s="50"/>
      <c r="K414" s="33"/>
      <c r="L414" s="32"/>
      <c r="M414" s="33"/>
      <c r="N414" s="32"/>
      <c r="O414" s="29"/>
      <c r="P414" s="29"/>
      <c r="Q414" s="34"/>
      <c r="R414" s="34"/>
      <c r="S414" s="34"/>
      <c r="T414" s="34"/>
      <c r="U414" s="34"/>
      <c r="V414" s="34"/>
      <c r="W414" s="34"/>
      <c r="X414" s="34"/>
      <c r="Y414" s="34"/>
      <c r="Z414" s="34"/>
      <c r="AA414" s="34"/>
      <c r="AB414" s="34"/>
    </row>
    <row r="415" spans="1:28" ht="15.75" customHeight="1">
      <c r="A415" s="26"/>
      <c r="B415" s="26"/>
      <c r="C415" s="27"/>
      <c r="E415" s="28"/>
      <c r="F415" s="26"/>
      <c r="G415" s="29"/>
      <c r="H415" s="29"/>
      <c r="I415" s="29"/>
      <c r="J415" s="50"/>
      <c r="K415" s="33"/>
      <c r="L415" s="32"/>
      <c r="M415" s="33"/>
      <c r="N415" s="32"/>
      <c r="O415" s="29"/>
      <c r="P415" s="29"/>
      <c r="Q415" s="34"/>
      <c r="R415" s="34"/>
      <c r="S415" s="34"/>
      <c r="T415" s="34"/>
      <c r="U415" s="34"/>
      <c r="V415" s="34"/>
      <c r="W415" s="34"/>
      <c r="X415" s="34"/>
      <c r="Y415" s="34"/>
      <c r="Z415" s="34"/>
      <c r="AA415" s="34"/>
      <c r="AB415" s="34"/>
    </row>
    <row r="416" spans="1:28" ht="15.75" customHeight="1">
      <c r="A416" s="26"/>
      <c r="B416" s="26"/>
      <c r="C416" s="27"/>
      <c r="E416" s="28"/>
      <c r="F416" s="26"/>
      <c r="G416" s="29"/>
      <c r="H416" s="29"/>
      <c r="I416" s="29"/>
      <c r="J416" s="50"/>
      <c r="K416" s="33"/>
      <c r="L416" s="32"/>
      <c r="M416" s="33"/>
      <c r="N416" s="32"/>
      <c r="O416" s="29"/>
      <c r="P416" s="29"/>
      <c r="Q416" s="34"/>
      <c r="R416" s="34"/>
      <c r="S416" s="34"/>
      <c r="T416" s="34"/>
      <c r="U416" s="34"/>
      <c r="V416" s="34"/>
      <c r="W416" s="34"/>
      <c r="X416" s="34"/>
      <c r="Y416" s="34"/>
      <c r="Z416" s="34"/>
      <c r="AA416" s="34"/>
      <c r="AB416" s="34"/>
    </row>
    <row r="417" spans="1:28" ht="15.75" customHeight="1">
      <c r="A417" s="26"/>
      <c r="B417" s="26"/>
      <c r="C417" s="27"/>
      <c r="E417" s="28"/>
      <c r="F417" s="26"/>
      <c r="G417" s="29"/>
      <c r="H417" s="29"/>
      <c r="I417" s="29"/>
      <c r="J417" s="50"/>
      <c r="K417" s="33"/>
      <c r="L417" s="32"/>
      <c r="M417" s="33"/>
      <c r="N417" s="32"/>
      <c r="O417" s="29"/>
      <c r="P417" s="29"/>
      <c r="Q417" s="34"/>
      <c r="R417" s="34"/>
      <c r="S417" s="34"/>
      <c r="T417" s="34"/>
      <c r="U417" s="34"/>
      <c r="V417" s="34"/>
      <c r="W417" s="34"/>
      <c r="X417" s="34"/>
      <c r="Y417" s="34"/>
      <c r="Z417" s="34"/>
      <c r="AA417" s="34"/>
      <c r="AB417" s="34"/>
    </row>
    <row r="418" spans="1:28" ht="15.75" customHeight="1">
      <c r="A418" s="26"/>
      <c r="B418" s="26"/>
      <c r="C418" s="27"/>
      <c r="E418" s="28"/>
      <c r="F418" s="26"/>
      <c r="G418" s="29"/>
      <c r="H418" s="29"/>
      <c r="I418" s="29"/>
      <c r="J418" s="50"/>
      <c r="K418" s="33"/>
      <c r="L418" s="32"/>
      <c r="M418" s="33"/>
      <c r="N418" s="32"/>
      <c r="O418" s="29"/>
      <c r="P418" s="29"/>
      <c r="Q418" s="34"/>
      <c r="R418" s="34"/>
      <c r="S418" s="34"/>
      <c r="T418" s="34"/>
      <c r="U418" s="34"/>
      <c r="V418" s="34"/>
      <c r="W418" s="34"/>
      <c r="X418" s="34"/>
      <c r="Y418" s="34"/>
      <c r="Z418" s="34"/>
      <c r="AA418" s="34"/>
      <c r="AB418" s="34"/>
    </row>
    <row r="419" spans="1:28" ht="15.75" customHeight="1">
      <c r="A419" s="26"/>
      <c r="B419" s="26"/>
      <c r="C419" s="27"/>
      <c r="E419" s="28"/>
      <c r="F419" s="26"/>
      <c r="G419" s="29"/>
      <c r="H419" s="29"/>
      <c r="I419" s="29"/>
      <c r="J419" s="50"/>
      <c r="K419" s="33"/>
      <c r="L419" s="32"/>
      <c r="M419" s="33"/>
      <c r="N419" s="32"/>
      <c r="O419" s="29"/>
      <c r="P419" s="29"/>
      <c r="Q419" s="34"/>
      <c r="R419" s="34"/>
      <c r="S419" s="34"/>
      <c r="T419" s="34"/>
      <c r="U419" s="34"/>
      <c r="V419" s="34"/>
      <c r="W419" s="34"/>
      <c r="X419" s="34"/>
      <c r="Y419" s="34"/>
      <c r="Z419" s="34"/>
      <c r="AA419" s="34"/>
      <c r="AB419" s="34"/>
    </row>
    <row r="420" spans="1:28" ht="15.75" customHeight="1">
      <c r="A420" s="26"/>
      <c r="B420" s="26"/>
      <c r="C420" s="27"/>
      <c r="E420" s="28"/>
      <c r="F420" s="26"/>
      <c r="G420" s="29"/>
      <c r="H420" s="29"/>
      <c r="I420" s="29"/>
      <c r="J420" s="50"/>
      <c r="K420" s="33"/>
      <c r="L420" s="32"/>
      <c r="M420" s="33"/>
      <c r="N420" s="32"/>
      <c r="O420" s="29"/>
      <c r="P420" s="29"/>
      <c r="Q420" s="34"/>
      <c r="R420" s="34"/>
      <c r="S420" s="34"/>
      <c r="T420" s="34"/>
      <c r="U420" s="34"/>
      <c r="V420" s="34"/>
      <c r="W420" s="34"/>
      <c r="X420" s="34"/>
      <c r="Y420" s="34"/>
      <c r="Z420" s="34"/>
      <c r="AA420" s="34"/>
      <c r="AB420" s="34"/>
    </row>
    <row r="421" spans="1:28" ht="15.75" customHeight="1">
      <c r="A421" s="26"/>
      <c r="B421" s="26"/>
      <c r="C421" s="27"/>
      <c r="E421" s="28"/>
      <c r="F421" s="26"/>
      <c r="G421" s="29"/>
      <c r="H421" s="29"/>
      <c r="I421" s="29"/>
      <c r="J421" s="50"/>
      <c r="K421" s="33"/>
      <c r="L421" s="32"/>
      <c r="M421" s="33"/>
      <c r="N421" s="32"/>
      <c r="O421" s="29"/>
      <c r="P421" s="29"/>
      <c r="Q421" s="34"/>
      <c r="R421" s="34"/>
      <c r="S421" s="34"/>
      <c r="T421" s="34"/>
      <c r="U421" s="34"/>
      <c r="V421" s="34"/>
      <c r="W421" s="34"/>
      <c r="X421" s="34"/>
      <c r="Y421" s="34"/>
      <c r="Z421" s="34"/>
      <c r="AA421" s="34"/>
      <c r="AB421" s="34"/>
    </row>
    <row r="422" spans="1:28" ht="15.75" customHeight="1">
      <c r="A422" s="26"/>
      <c r="B422" s="26"/>
      <c r="C422" s="27"/>
      <c r="E422" s="28"/>
      <c r="F422" s="26"/>
      <c r="G422" s="29"/>
      <c r="H422" s="29"/>
      <c r="I422" s="29"/>
      <c r="J422" s="50"/>
      <c r="K422" s="33"/>
      <c r="L422" s="32"/>
      <c r="M422" s="33"/>
      <c r="N422" s="32"/>
      <c r="O422" s="29"/>
      <c r="P422" s="29"/>
      <c r="Q422" s="34"/>
      <c r="R422" s="34"/>
      <c r="S422" s="34"/>
      <c r="T422" s="34"/>
      <c r="U422" s="34"/>
      <c r="V422" s="34"/>
      <c r="W422" s="34"/>
      <c r="X422" s="34"/>
      <c r="Y422" s="34"/>
      <c r="Z422" s="34"/>
      <c r="AA422" s="34"/>
      <c r="AB422" s="34"/>
    </row>
    <row r="423" spans="1:28" ht="15.75" customHeight="1">
      <c r="A423" s="26"/>
      <c r="B423" s="26"/>
      <c r="C423" s="27"/>
      <c r="E423" s="28"/>
      <c r="F423" s="26"/>
      <c r="G423" s="29"/>
      <c r="H423" s="29"/>
      <c r="I423" s="29"/>
      <c r="J423" s="50"/>
      <c r="K423" s="33"/>
      <c r="L423" s="32"/>
      <c r="M423" s="33"/>
      <c r="N423" s="32"/>
      <c r="O423" s="29"/>
      <c r="P423" s="29"/>
      <c r="Q423" s="34"/>
      <c r="R423" s="34"/>
      <c r="S423" s="34"/>
      <c r="T423" s="34"/>
      <c r="U423" s="34"/>
      <c r="V423" s="34"/>
      <c r="W423" s="34"/>
      <c r="X423" s="34"/>
      <c r="Y423" s="34"/>
      <c r="Z423" s="34"/>
      <c r="AA423" s="34"/>
      <c r="AB423" s="34"/>
    </row>
    <row r="424" spans="1:28" ht="15.75" customHeight="1">
      <c r="A424" s="26"/>
      <c r="B424" s="26"/>
      <c r="C424" s="27"/>
      <c r="E424" s="28"/>
      <c r="F424" s="26"/>
      <c r="G424" s="29"/>
      <c r="H424" s="29"/>
      <c r="I424" s="29"/>
      <c r="J424" s="50"/>
      <c r="K424" s="33"/>
      <c r="L424" s="32"/>
      <c r="M424" s="33"/>
      <c r="N424" s="32"/>
      <c r="O424" s="29"/>
      <c r="P424" s="29"/>
      <c r="Q424" s="34"/>
      <c r="R424" s="34"/>
      <c r="S424" s="34"/>
      <c r="T424" s="34"/>
      <c r="U424" s="34"/>
      <c r="V424" s="34"/>
      <c r="W424" s="34"/>
      <c r="X424" s="34"/>
      <c r="Y424" s="34"/>
      <c r="Z424" s="34"/>
      <c r="AA424" s="34"/>
      <c r="AB424" s="34"/>
    </row>
    <row r="425" spans="1:28" ht="15.75" customHeight="1">
      <c r="A425" s="26"/>
      <c r="B425" s="26"/>
      <c r="C425" s="27"/>
      <c r="E425" s="28"/>
      <c r="F425" s="26"/>
      <c r="G425" s="29"/>
      <c r="H425" s="29"/>
      <c r="I425" s="29"/>
      <c r="J425" s="50"/>
      <c r="K425" s="33"/>
      <c r="L425" s="32"/>
      <c r="M425" s="33"/>
      <c r="N425" s="32"/>
      <c r="O425" s="29"/>
      <c r="P425" s="29"/>
      <c r="Q425" s="34"/>
      <c r="R425" s="34"/>
      <c r="S425" s="34"/>
      <c r="T425" s="34"/>
      <c r="U425" s="34"/>
      <c r="V425" s="34"/>
      <c r="W425" s="34"/>
      <c r="X425" s="34"/>
      <c r="Y425" s="34"/>
      <c r="Z425" s="34"/>
      <c r="AA425" s="34"/>
      <c r="AB425" s="34"/>
    </row>
    <row r="426" spans="1:28" ht="15.75" customHeight="1">
      <c r="A426" s="26"/>
      <c r="B426" s="26"/>
      <c r="C426" s="27"/>
      <c r="E426" s="28"/>
      <c r="F426" s="26"/>
      <c r="G426" s="29"/>
      <c r="H426" s="29"/>
      <c r="I426" s="29"/>
      <c r="J426" s="50"/>
      <c r="K426" s="33"/>
      <c r="L426" s="32"/>
      <c r="M426" s="33"/>
      <c r="N426" s="32"/>
      <c r="O426" s="29"/>
      <c r="P426" s="29"/>
      <c r="Q426" s="34"/>
      <c r="R426" s="34"/>
      <c r="S426" s="34"/>
      <c r="T426" s="34"/>
      <c r="U426" s="34"/>
      <c r="V426" s="34"/>
      <c r="W426" s="34"/>
      <c r="X426" s="34"/>
      <c r="Y426" s="34"/>
      <c r="Z426" s="34"/>
      <c r="AA426" s="34"/>
      <c r="AB426" s="34"/>
    </row>
    <row r="427" spans="1:28" ht="15.75" customHeight="1">
      <c r="A427" s="26"/>
      <c r="B427" s="26"/>
      <c r="C427" s="27"/>
      <c r="E427" s="28"/>
      <c r="F427" s="26"/>
      <c r="G427" s="29"/>
      <c r="H427" s="29"/>
      <c r="I427" s="29"/>
      <c r="J427" s="50"/>
      <c r="K427" s="33"/>
      <c r="L427" s="32"/>
      <c r="M427" s="33"/>
      <c r="N427" s="32"/>
      <c r="O427" s="29"/>
      <c r="P427" s="29"/>
      <c r="Q427" s="34"/>
      <c r="R427" s="34"/>
      <c r="S427" s="34"/>
      <c r="T427" s="34"/>
      <c r="U427" s="34"/>
      <c r="V427" s="34"/>
      <c r="W427" s="34"/>
      <c r="X427" s="34"/>
      <c r="Y427" s="34"/>
      <c r="Z427" s="34"/>
      <c r="AA427" s="34"/>
      <c r="AB427" s="34"/>
    </row>
    <row r="428" spans="1:28" ht="15.75" customHeight="1">
      <c r="A428" s="26"/>
      <c r="B428" s="26"/>
      <c r="C428" s="27"/>
      <c r="E428" s="28"/>
      <c r="F428" s="26"/>
      <c r="G428" s="29"/>
      <c r="H428" s="29"/>
      <c r="I428" s="29"/>
      <c r="J428" s="50"/>
      <c r="K428" s="33"/>
      <c r="L428" s="32"/>
      <c r="M428" s="33"/>
      <c r="N428" s="32"/>
      <c r="O428" s="29"/>
      <c r="P428" s="29"/>
      <c r="Q428" s="34"/>
      <c r="R428" s="34"/>
      <c r="S428" s="34"/>
      <c r="T428" s="34"/>
      <c r="U428" s="34"/>
      <c r="V428" s="34"/>
      <c r="W428" s="34"/>
      <c r="X428" s="34"/>
      <c r="Y428" s="34"/>
      <c r="Z428" s="34"/>
      <c r="AA428" s="34"/>
      <c r="AB428" s="34"/>
    </row>
    <row r="429" spans="1:28" ht="15.75" customHeight="1">
      <c r="A429" s="26"/>
      <c r="B429" s="26"/>
      <c r="C429" s="27"/>
      <c r="E429" s="28"/>
      <c r="F429" s="26"/>
      <c r="G429" s="29"/>
      <c r="H429" s="29"/>
      <c r="I429" s="29"/>
      <c r="J429" s="50"/>
      <c r="K429" s="33"/>
      <c r="L429" s="32"/>
      <c r="M429" s="33"/>
      <c r="N429" s="32"/>
      <c r="O429" s="29"/>
      <c r="P429" s="29"/>
      <c r="Q429" s="34"/>
      <c r="R429" s="34"/>
      <c r="S429" s="34"/>
      <c r="T429" s="34"/>
      <c r="U429" s="34"/>
      <c r="V429" s="34"/>
      <c r="W429" s="34"/>
      <c r="X429" s="34"/>
      <c r="Y429" s="34"/>
      <c r="Z429" s="34"/>
      <c r="AA429" s="34"/>
      <c r="AB429" s="34"/>
    </row>
    <row r="430" spans="1:28" ht="15.75" customHeight="1">
      <c r="A430" s="26"/>
      <c r="B430" s="26"/>
      <c r="C430" s="27"/>
      <c r="E430" s="28"/>
      <c r="F430" s="26"/>
      <c r="G430" s="29"/>
      <c r="H430" s="29"/>
      <c r="I430" s="29"/>
      <c r="J430" s="50"/>
      <c r="K430" s="33"/>
      <c r="L430" s="32"/>
      <c r="M430" s="33"/>
      <c r="N430" s="32"/>
      <c r="O430" s="29"/>
      <c r="P430" s="29"/>
      <c r="Q430" s="34"/>
      <c r="R430" s="34"/>
      <c r="S430" s="34"/>
      <c r="T430" s="34"/>
      <c r="U430" s="34"/>
      <c r="V430" s="34"/>
      <c r="W430" s="34"/>
      <c r="X430" s="34"/>
      <c r="Y430" s="34"/>
      <c r="Z430" s="34"/>
      <c r="AA430" s="34"/>
      <c r="AB430" s="34"/>
    </row>
    <row r="431" spans="1:28" ht="15.75" customHeight="1">
      <c r="A431" s="26"/>
      <c r="B431" s="26"/>
      <c r="C431" s="27"/>
      <c r="E431" s="28"/>
      <c r="F431" s="26"/>
      <c r="G431" s="29"/>
      <c r="H431" s="29"/>
      <c r="I431" s="29"/>
      <c r="J431" s="50"/>
      <c r="K431" s="33"/>
      <c r="L431" s="32"/>
      <c r="M431" s="33"/>
      <c r="N431" s="32"/>
      <c r="O431" s="29"/>
      <c r="P431" s="29"/>
      <c r="Q431" s="34"/>
      <c r="R431" s="34"/>
      <c r="S431" s="34"/>
      <c r="T431" s="34"/>
      <c r="U431" s="34"/>
      <c r="V431" s="34"/>
      <c r="W431" s="34"/>
      <c r="X431" s="34"/>
      <c r="Y431" s="34"/>
      <c r="Z431" s="34"/>
      <c r="AA431" s="34"/>
      <c r="AB431" s="34"/>
    </row>
    <row r="432" spans="1:28" ht="15.75" customHeight="1">
      <c r="A432" s="26"/>
      <c r="B432" s="26"/>
      <c r="C432" s="27"/>
      <c r="E432" s="28"/>
      <c r="F432" s="26"/>
      <c r="G432" s="29"/>
      <c r="H432" s="29"/>
      <c r="I432" s="29"/>
      <c r="J432" s="50"/>
      <c r="K432" s="33"/>
      <c r="L432" s="32"/>
      <c r="M432" s="33"/>
      <c r="N432" s="32"/>
      <c r="O432" s="29"/>
      <c r="P432" s="29"/>
      <c r="Q432" s="34"/>
      <c r="R432" s="34"/>
      <c r="S432" s="34"/>
      <c r="T432" s="34"/>
      <c r="U432" s="34"/>
      <c r="V432" s="34"/>
      <c r="W432" s="34"/>
      <c r="X432" s="34"/>
      <c r="Y432" s="34"/>
      <c r="Z432" s="34"/>
      <c r="AA432" s="34"/>
      <c r="AB432" s="34"/>
    </row>
    <row r="433" spans="1:28" ht="15.75" customHeight="1">
      <c r="A433" s="26"/>
      <c r="B433" s="26"/>
      <c r="C433" s="27"/>
      <c r="E433" s="28"/>
      <c r="F433" s="26"/>
      <c r="G433" s="29"/>
      <c r="H433" s="29"/>
      <c r="I433" s="29"/>
      <c r="J433" s="50"/>
      <c r="K433" s="33"/>
      <c r="L433" s="32"/>
      <c r="M433" s="33"/>
      <c r="N433" s="32"/>
      <c r="O433" s="29"/>
      <c r="P433" s="29"/>
      <c r="Q433" s="34"/>
      <c r="R433" s="34"/>
      <c r="S433" s="34"/>
      <c r="T433" s="34"/>
      <c r="U433" s="34"/>
      <c r="V433" s="34"/>
      <c r="W433" s="34"/>
      <c r="X433" s="34"/>
      <c r="Y433" s="34"/>
      <c r="Z433" s="34"/>
      <c r="AA433" s="34"/>
      <c r="AB433" s="34"/>
    </row>
    <row r="434" spans="1:28" ht="15.75" customHeight="1">
      <c r="A434" s="26"/>
      <c r="B434" s="26"/>
      <c r="C434" s="27"/>
      <c r="E434" s="28"/>
      <c r="F434" s="26"/>
      <c r="G434" s="29"/>
      <c r="H434" s="29"/>
      <c r="I434" s="29"/>
      <c r="J434" s="50"/>
      <c r="K434" s="33"/>
      <c r="L434" s="32"/>
      <c r="M434" s="33"/>
      <c r="N434" s="32"/>
      <c r="O434" s="29"/>
      <c r="P434" s="29"/>
      <c r="Q434" s="34"/>
      <c r="R434" s="34"/>
      <c r="S434" s="34"/>
      <c r="T434" s="34"/>
      <c r="U434" s="34"/>
      <c r="V434" s="34"/>
      <c r="W434" s="34"/>
      <c r="X434" s="34"/>
      <c r="Y434" s="34"/>
      <c r="Z434" s="34"/>
      <c r="AA434" s="34"/>
      <c r="AB434" s="34"/>
    </row>
    <row r="435" spans="1:28" ht="15.75" customHeight="1">
      <c r="A435" s="26"/>
      <c r="B435" s="26"/>
      <c r="C435" s="27"/>
      <c r="E435" s="28"/>
      <c r="F435" s="26"/>
      <c r="G435" s="29"/>
      <c r="H435" s="29"/>
      <c r="I435" s="29"/>
      <c r="J435" s="50"/>
      <c r="K435" s="33"/>
      <c r="L435" s="32"/>
      <c r="M435" s="33"/>
      <c r="N435" s="32"/>
      <c r="O435" s="29"/>
      <c r="P435" s="29"/>
      <c r="Q435" s="34"/>
      <c r="R435" s="34"/>
      <c r="S435" s="34"/>
      <c r="T435" s="34"/>
      <c r="U435" s="34"/>
      <c r="V435" s="34"/>
      <c r="W435" s="34"/>
      <c r="X435" s="34"/>
      <c r="Y435" s="34"/>
      <c r="Z435" s="34"/>
      <c r="AA435" s="34"/>
      <c r="AB435" s="34"/>
    </row>
    <row r="436" spans="1:28" ht="15.75" customHeight="1">
      <c r="A436" s="26"/>
      <c r="B436" s="26"/>
      <c r="C436" s="27"/>
      <c r="E436" s="28"/>
      <c r="F436" s="26"/>
      <c r="G436" s="29"/>
      <c r="H436" s="29"/>
      <c r="I436" s="29"/>
      <c r="J436" s="50"/>
      <c r="K436" s="33"/>
      <c r="L436" s="32"/>
      <c r="M436" s="33"/>
      <c r="N436" s="32"/>
      <c r="O436" s="29"/>
      <c r="P436" s="29"/>
      <c r="Q436" s="34"/>
      <c r="R436" s="34"/>
      <c r="S436" s="34"/>
      <c r="T436" s="34"/>
      <c r="U436" s="34"/>
      <c r="V436" s="34"/>
      <c r="W436" s="34"/>
      <c r="X436" s="34"/>
      <c r="Y436" s="34"/>
      <c r="Z436" s="34"/>
      <c r="AA436" s="34"/>
      <c r="AB436" s="34"/>
    </row>
    <row r="437" spans="1:28" ht="15.75" customHeight="1">
      <c r="A437" s="26"/>
      <c r="B437" s="26"/>
      <c r="C437" s="27"/>
      <c r="E437" s="28"/>
      <c r="F437" s="26"/>
      <c r="G437" s="29"/>
      <c r="H437" s="29"/>
      <c r="I437" s="29"/>
      <c r="J437" s="50"/>
      <c r="K437" s="33"/>
      <c r="L437" s="32"/>
      <c r="M437" s="33"/>
      <c r="N437" s="32"/>
      <c r="O437" s="29"/>
      <c r="P437" s="29"/>
      <c r="Q437" s="34"/>
      <c r="R437" s="34"/>
      <c r="S437" s="34"/>
      <c r="T437" s="34"/>
      <c r="U437" s="34"/>
      <c r="V437" s="34"/>
      <c r="W437" s="34"/>
      <c r="X437" s="34"/>
      <c r="Y437" s="34"/>
      <c r="Z437" s="34"/>
      <c r="AA437" s="34"/>
      <c r="AB437" s="34"/>
    </row>
    <row r="438" spans="1:28" ht="15.75" customHeight="1">
      <c r="A438" s="26"/>
      <c r="B438" s="26"/>
      <c r="C438" s="27"/>
      <c r="E438" s="28"/>
      <c r="F438" s="26"/>
      <c r="G438" s="29"/>
      <c r="H438" s="29"/>
      <c r="I438" s="29"/>
      <c r="J438" s="50"/>
      <c r="K438" s="33"/>
      <c r="L438" s="32"/>
      <c r="M438" s="33"/>
      <c r="N438" s="32"/>
      <c r="O438" s="29"/>
      <c r="P438" s="29"/>
      <c r="Q438" s="34"/>
      <c r="R438" s="34"/>
      <c r="S438" s="34"/>
      <c r="T438" s="34"/>
      <c r="U438" s="34"/>
      <c r="V438" s="34"/>
      <c r="W438" s="34"/>
      <c r="X438" s="34"/>
      <c r="Y438" s="34"/>
      <c r="Z438" s="34"/>
      <c r="AA438" s="34"/>
      <c r="AB438" s="34"/>
    </row>
    <row r="439" spans="1:28" ht="15.75" customHeight="1">
      <c r="A439" s="26"/>
      <c r="B439" s="26"/>
      <c r="C439" s="27"/>
      <c r="E439" s="28"/>
      <c r="F439" s="26"/>
      <c r="G439" s="29"/>
      <c r="H439" s="29"/>
      <c r="I439" s="29"/>
      <c r="J439" s="50"/>
      <c r="K439" s="33"/>
      <c r="L439" s="32"/>
      <c r="M439" s="33"/>
      <c r="N439" s="32"/>
      <c r="O439" s="29"/>
      <c r="P439" s="29"/>
      <c r="Q439" s="34"/>
      <c r="R439" s="34"/>
      <c r="S439" s="34"/>
      <c r="T439" s="34"/>
      <c r="U439" s="34"/>
      <c r="V439" s="34"/>
      <c r="W439" s="34"/>
      <c r="X439" s="34"/>
      <c r="Y439" s="34"/>
      <c r="Z439" s="34"/>
      <c r="AA439" s="34"/>
      <c r="AB439" s="34"/>
    </row>
    <row r="440" spans="1:28" ht="15.75" customHeight="1">
      <c r="A440" s="26"/>
      <c r="B440" s="26"/>
      <c r="C440" s="27"/>
      <c r="E440" s="28"/>
      <c r="F440" s="26"/>
      <c r="G440" s="29"/>
      <c r="H440" s="29"/>
      <c r="I440" s="29"/>
      <c r="J440" s="50"/>
      <c r="K440" s="33"/>
      <c r="L440" s="32"/>
      <c r="M440" s="33"/>
      <c r="N440" s="32"/>
      <c r="O440" s="29"/>
      <c r="P440" s="29"/>
      <c r="Q440" s="34"/>
      <c r="R440" s="34"/>
      <c r="S440" s="34"/>
      <c r="T440" s="34"/>
      <c r="U440" s="34"/>
      <c r="V440" s="34"/>
      <c r="W440" s="34"/>
      <c r="X440" s="34"/>
      <c r="Y440" s="34"/>
      <c r="Z440" s="34"/>
      <c r="AA440" s="34"/>
      <c r="AB440" s="34"/>
    </row>
    <row r="441" spans="1:28" ht="15.75" customHeight="1">
      <c r="A441" s="26"/>
      <c r="B441" s="26"/>
      <c r="C441" s="27"/>
      <c r="E441" s="28"/>
      <c r="F441" s="26"/>
      <c r="G441" s="29"/>
      <c r="H441" s="29"/>
      <c r="I441" s="29"/>
      <c r="J441" s="50"/>
      <c r="K441" s="33"/>
      <c r="L441" s="32"/>
      <c r="M441" s="33"/>
      <c r="N441" s="32"/>
      <c r="O441" s="29"/>
      <c r="P441" s="29"/>
      <c r="Q441" s="34"/>
      <c r="R441" s="34"/>
      <c r="S441" s="34"/>
      <c r="T441" s="34"/>
      <c r="U441" s="34"/>
      <c r="V441" s="34"/>
      <c r="W441" s="34"/>
      <c r="X441" s="34"/>
      <c r="Y441" s="34"/>
      <c r="Z441" s="34"/>
      <c r="AA441" s="34"/>
      <c r="AB441" s="34"/>
    </row>
    <row r="442" spans="1:28" ht="15.75" customHeight="1">
      <c r="A442" s="26"/>
      <c r="B442" s="26"/>
      <c r="C442" s="27"/>
      <c r="E442" s="28"/>
      <c r="F442" s="26"/>
      <c r="G442" s="29"/>
      <c r="H442" s="29"/>
      <c r="I442" s="29"/>
      <c r="J442" s="50"/>
      <c r="K442" s="33"/>
      <c r="L442" s="32"/>
      <c r="M442" s="33"/>
      <c r="N442" s="32"/>
      <c r="O442" s="29"/>
      <c r="P442" s="29"/>
      <c r="Q442" s="34"/>
      <c r="R442" s="34"/>
      <c r="S442" s="34"/>
      <c r="T442" s="34"/>
      <c r="U442" s="34"/>
      <c r="V442" s="34"/>
      <c r="W442" s="34"/>
      <c r="X442" s="34"/>
      <c r="Y442" s="34"/>
      <c r="Z442" s="34"/>
      <c r="AA442" s="34"/>
      <c r="AB442" s="34"/>
    </row>
    <row r="443" spans="1:28" ht="15.75" customHeight="1">
      <c r="A443" s="26"/>
      <c r="B443" s="26"/>
      <c r="C443" s="27"/>
      <c r="E443" s="28"/>
      <c r="F443" s="26"/>
      <c r="G443" s="29"/>
      <c r="H443" s="29"/>
      <c r="I443" s="29"/>
      <c r="J443" s="50"/>
      <c r="K443" s="33"/>
      <c r="L443" s="32"/>
      <c r="M443" s="33"/>
      <c r="N443" s="32"/>
      <c r="O443" s="29"/>
      <c r="P443" s="29"/>
      <c r="Q443" s="34"/>
      <c r="R443" s="34"/>
      <c r="S443" s="34"/>
      <c r="T443" s="34"/>
      <c r="U443" s="34"/>
      <c r="V443" s="34"/>
      <c r="W443" s="34"/>
      <c r="X443" s="34"/>
      <c r="Y443" s="34"/>
      <c r="Z443" s="34"/>
      <c r="AA443" s="34"/>
      <c r="AB443" s="34"/>
    </row>
    <row r="444" spans="1:28" ht="15.75" customHeight="1">
      <c r="A444" s="26"/>
      <c r="B444" s="26"/>
      <c r="C444" s="27"/>
      <c r="E444" s="28"/>
      <c r="F444" s="26"/>
      <c r="G444" s="29"/>
      <c r="H444" s="29"/>
      <c r="I444" s="29"/>
      <c r="J444" s="50"/>
      <c r="K444" s="33"/>
      <c r="L444" s="32"/>
      <c r="M444" s="33"/>
      <c r="N444" s="32"/>
      <c r="O444" s="29"/>
      <c r="P444" s="29"/>
      <c r="Q444" s="34"/>
      <c r="R444" s="34"/>
      <c r="S444" s="34"/>
      <c r="T444" s="34"/>
      <c r="U444" s="34"/>
      <c r="V444" s="34"/>
      <c r="W444" s="34"/>
      <c r="X444" s="34"/>
      <c r="Y444" s="34"/>
      <c r="Z444" s="34"/>
      <c r="AA444" s="34"/>
      <c r="AB444" s="34"/>
    </row>
    <row r="445" spans="1:28" ht="15.75" customHeight="1">
      <c r="A445" s="26"/>
      <c r="B445" s="26"/>
      <c r="C445" s="27"/>
      <c r="E445" s="28"/>
      <c r="F445" s="26"/>
      <c r="G445" s="29"/>
      <c r="H445" s="29"/>
      <c r="I445" s="29"/>
      <c r="J445" s="50"/>
      <c r="K445" s="33"/>
      <c r="L445" s="32"/>
      <c r="M445" s="33"/>
      <c r="N445" s="32"/>
      <c r="O445" s="29"/>
      <c r="P445" s="29"/>
      <c r="Q445" s="34"/>
      <c r="R445" s="34"/>
      <c r="S445" s="34"/>
      <c r="T445" s="34"/>
      <c r="U445" s="34"/>
      <c r="V445" s="34"/>
      <c r="W445" s="34"/>
      <c r="X445" s="34"/>
      <c r="Y445" s="34"/>
      <c r="Z445" s="34"/>
      <c r="AA445" s="34"/>
      <c r="AB445" s="34"/>
    </row>
    <row r="446" spans="1:28" ht="15.75" customHeight="1">
      <c r="A446" s="26"/>
      <c r="B446" s="26"/>
      <c r="C446" s="27"/>
      <c r="E446" s="28"/>
      <c r="F446" s="26"/>
      <c r="G446" s="29"/>
      <c r="H446" s="29"/>
      <c r="I446" s="29"/>
      <c r="J446" s="50"/>
      <c r="K446" s="33"/>
      <c r="L446" s="32"/>
      <c r="M446" s="33"/>
      <c r="N446" s="32"/>
      <c r="O446" s="29"/>
      <c r="P446" s="29"/>
      <c r="Q446" s="34"/>
      <c r="R446" s="34"/>
      <c r="S446" s="34"/>
      <c r="T446" s="34"/>
      <c r="U446" s="34"/>
      <c r="V446" s="34"/>
      <c r="W446" s="34"/>
      <c r="X446" s="34"/>
      <c r="Y446" s="34"/>
      <c r="Z446" s="34"/>
      <c r="AA446" s="34"/>
      <c r="AB446" s="34"/>
    </row>
    <row r="447" spans="1:28" ht="15.75" customHeight="1">
      <c r="A447" s="26"/>
      <c r="B447" s="26"/>
      <c r="C447" s="27"/>
      <c r="E447" s="28"/>
      <c r="F447" s="26"/>
      <c r="G447" s="29"/>
      <c r="H447" s="29"/>
      <c r="I447" s="29"/>
      <c r="J447" s="50"/>
      <c r="K447" s="33"/>
      <c r="L447" s="32"/>
      <c r="M447" s="33"/>
      <c r="N447" s="32"/>
      <c r="O447" s="29"/>
      <c r="P447" s="29"/>
      <c r="Q447" s="34"/>
      <c r="R447" s="34"/>
      <c r="S447" s="34"/>
      <c r="T447" s="34"/>
      <c r="U447" s="34"/>
      <c r="V447" s="34"/>
      <c r="W447" s="34"/>
      <c r="X447" s="34"/>
      <c r="Y447" s="34"/>
      <c r="Z447" s="34"/>
      <c r="AA447" s="34"/>
      <c r="AB447" s="34"/>
    </row>
    <row r="448" spans="1:28" ht="15.75" customHeight="1">
      <c r="A448" s="26"/>
      <c r="B448" s="26"/>
      <c r="C448" s="27"/>
      <c r="E448" s="28"/>
      <c r="F448" s="26"/>
      <c r="G448" s="29"/>
      <c r="H448" s="29"/>
      <c r="I448" s="29"/>
      <c r="J448" s="50"/>
      <c r="K448" s="33"/>
      <c r="L448" s="32"/>
      <c r="M448" s="33"/>
      <c r="N448" s="32"/>
      <c r="O448" s="29"/>
      <c r="P448" s="29"/>
      <c r="Q448" s="34"/>
      <c r="R448" s="34"/>
      <c r="S448" s="34"/>
      <c r="T448" s="34"/>
      <c r="U448" s="34"/>
      <c r="V448" s="34"/>
      <c r="W448" s="34"/>
      <c r="X448" s="34"/>
      <c r="Y448" s="34"/>
      <c r="Z448" s="34"/>
      <c r="AA448" s="34"/>
      <c r="AB448" s="34"/>
    </row>
    <row r="449" spans="1:28" ht="15.75" customHeight="1">
      <c r="A449" s="26"/>
      <c r="B449" s="26"/>
      <c r="C449" s="27"/>
      <c r="E449" s="28"/>
      <c r="F449" s="26"/>
      <c r="G449" s="29"/>
      <c r="H449" s="29"/>
      <c r="I449" s="29"/>
      <c r="J449" s="50"/>
      <c r="K449" s="33"/>
      <c r="L449" s="32"/>
      <c r="M449" s="33"/>
      <c r="N449" s="32"/>
      <c r="O449" s="29"/>
      <c r="P449" s="29"/>
      <c r="Q449" s="34"/>
      <c r="R449" s="34"/>
      <c r="S449" s="34"/>
      <c r="T449" s="34"/>
      <c r="U449" s="34"/>
      <c r="V449" s="34"/>
      <c r="W449" s="34"/>
      <c r="X449" s="34"/>
      <c r="Y449" s="34"/>
      <c r="Z449" s="34"/>
      <c r="AA449" s="34"/>
      <c r="AB449" s="34"/>
    </row>
    <row r="450" spans="1:28" ht="15.75" customHeight="1">
      <c r="A450" s="26"/>
      <c r="B450" s="26"/>
      <c r="C450" s="27"/>
      <c r="E450" s="28"/>
      <c r="F450" s="26"/>
      <c r="G450" s="29"/>
      <c r="H450" s="29"/>
      <c r="I450" s="29"/>
      <c r="J450" s="50"/>
      <c r="K450" s="33"/>
      <c r="L450" s="32"/>
      <c r="M450" s="33"/>
      <c r="N450" s="32"/>
      <c r="O450" s="29"/>
      <c r="P450" s="29"/>
      <c r="Q450" s="34"/>
      <c r="R450" s="34"/>
      <c r="S450" s="34"/>
      <c r="T450" s="34"/>
      <c r="U450" s="34"/>
      <c r="V450" s="34"/>
      <c r="W450" s="34"/>
      <c r="X450" s="34"/>
      <c r="Y450" s="34"/>
      <c r="Z450" s="34"/>
      <c r="AA450" s="34"/>
      <c r="AB450" s="34"/>
    </row>
    <row r="451" spans="1:28" ht="15.75" customHeight="1">
      <c r="A451" s="26"/>
      <c r="B451" s="26"/>
      <c r="C451" s="27"/>
      <c r="E451" s="28"/>
      <c r="F451" s="26"/>
      <c r="G451" s="29"/>
      <c r="H451" s="29"/>
      <c r="I451" s="29"/>
      <c r="J451" s="50"/>
      <c r="K451" s="33"/>
      <c r="L451" s="32"/>
      <c r="M451" s="33"/>
      <c r="N451" s="32"/>
      <c r="O451" s="29"/>
      <c r="P451" s="29"/>
      <c r="Q451" s="34"/>
      <c r="R451" s="34"/>
      <c r="S451" s="34"/>
      <c r="T451" s="34"/>
      <c r="U451" s="34"/>
      <c r="V451" s="34"/>
      <c r="W451" s="34"/>
      <c r="X451" s="34"/>
      <c r="Y451" s="34"/>
      <c r="Z451" s="34"/>
      <c r="AA451" s="34"/>
      <c r="AB451" s="34"/>
    </row>
    <row r="452" spans="1:28" ht="15.75" customHeight="1">
      <c r="A452" s="26"/>
      <c r="B452" s="26"/>
      <c r="C452" s="27"/>
      <c r="E452" s="28"/>
      <c r="F452" s="26"/>
      <c r="G452" s="29"/>
      <c r="H452" s="29"/>
      <c r="I452" s="29"/>
      <c r="J452" s="50"/>
      <c r="K452" s="33"/>
      <c r="L452" s="32"/>
      <c r="M452" s="33"/>
      <c r="N452" s="32"/>
      <c r="O452" s="29"/>
      <c r="P452" s="29"/>
      <c r="Q452" s="34"/>
      <c r="R452" s="34"/>
      <c r="S452" s="34"/>
      <c r="T452" s="34"/>
      <c r="U452" s="34"/>
      <c r="V452" s="34"/>
      <c r="W452" s="34"/>
      <c r="X452" s="34"/>
      <c r="Y452" s="34"/>
      <c r="Z452" s="34"/>
      <c r="AA452" s="34"/>
      <c r="AB452" s="34"/>
    </row>
    <row r="453" spans="1:28" ht="15.75" customHeight="1">
      <c r="A453" s="26"/>
      <c r="B453" s="26"/>
      <c r="C453" s="27"/>
      <c r="E453" s="28"/>
      <c r="F453" s="26"/>
      <c r="G453" s="29"/>
      <c r="H453" s="29"/>
      <c r="I453" s="29"/>
      <c r="J453" s="50"/>
      <c r="K453" s="33"/>
      <c r="L453" s="32"/>
      <c r="M453" s="33"/>
      <c r="N453" s="32"/>
      <c r="O453" s="29"/>
      <c r="P453" s="29"/>
      <c r="Q453" s="34"/>
      <c r="R453" s="34"/>
      <c r="S453" s="34"/>
      <c r="T453" s="34"/>
      <c r="U453" s="34"/>
      <c r="V453" s="34"/>
      <c r="W453" s="34"/>
      <c r="X453" s="34"/>
      <c r="Y453" s="34"/>
      <c r="Z453" s="34"/>
      <c r="AA453" s="34"/>
      <c r="AB453" s="34"/>
    </row>
    <row r="454" spans="1:28" ht="15.75" customHeight="1">
      <c r="A454" s="26"/>
      <c r="B454" s="26"/>
      <c r="C454" s="27"/>
      <c r="E454" s="28"/>
      <c r="F454" s="26"/>
      <c r="G454" s="29"/>
      <c r="H454" s="29"/>
      <c r="I454" s="29"/>
      <c r="J454" s="50"/>
      <c r="K454" s="33"/>
      <c r="L454" s="32"/>
      <c r="M454" s="33"/>
      <c r="N454" s="32"/>
      <c r="O454" s="29"/>
      <c r="P454" s="29"/>
      <c r="Q454" s="34"/>
      <c r="R454" s="34"/>
      <c r="S454" s="34"/>
      <c r="T454" s="34"/>
      <c r="U454" s="34"/>
      <c r="V454" s="34"/>
      <c r="W454" s="34"/>
      <c r="X454" s="34"/>
      <c r="Y454" s="34"/>
      <c r="Z454" s="34"/>
      <c r="AA454" s="34"/>
      <c r="AB454" s="34"/>
    </row>
    <row r="455" spans="1:28" ht="15.75" customHeight="1">
      <c r="A455" s="26"/>
      <c r="B455" s="26"/>
      <c r="C455" s="27"/>
      <c r="E455" s="28"/>
      <c r="F455" s="26"/>
      <c r="G455" s="29"/>
      <c r="H455" s="29"/>
      <c r="I455" s="29"/>
      <c r="J455" s="50"/>
      <c r="K455" s="33"/>
      <c r="L455" s="32"/>
      <c r="M455" s="33"/>
      <c r="N455" s="32"/>
      <c r="O455" s="29"/>
      <c r="P455" s="29"/>
      <c r="Q455" s="34"/>
      <c r="R455" s="34"/>
      <c r="S455" s="34"/>
      <c r="T455" s="34"/>
      <c r="U455" s="34"/>
      <c r="V455" s="34"/>
      <c r="W455" s="34"/>
      <c r="X455" s="34"/>
      <c r="Y455" s="34"/>
      <c r="Z455" s="34"/>
      <c r="AA455" s="34"/>
      <c r="AB455" s="34"/>
    </row>
    <row r="456" spans="1:28" ht="15.75" customHeight="1">
      <c r="A456" s="26"/>
      <c r="B456" s="26"/>
      <c r="C456" s="27"/>
      <c r="E456" s="28"/>
      <c r="F456" s="26"/>
      <c r="G456" s="29"/>
      <c r="H456" s="29"/>
      <c r="I456" s="29"/>
      <c r="J456" s="50"/>
      <c r="K456" s="33"/>
      <c r="L456" s="32"/>
      <c r="M456" s="33"/>
      <c r="N456" s="32"/>
      <c r="O456" s="29"/>
      <c r="P456" s="29"/>
      <c r="Q456" s="34"/>
      <c r="R456" s="34"/>
      <c r="S456" s="34"/>
      <c r="T456" s="34"/>
      <c r="U456" s="34"/>
      <c r="V456" s="34"/>
      <c r="W456" s="34"/>
      <c r="X456" s="34"/>
      <c r="Y456" s="34"/>
      <c r="Z456" s="34"/>
      <c r="AA456" s="34"/>
      <c r="AB456" s="34"/>
    </row>
    <row r="457" spans="1:28" ht="15.75" customHeight="1">
      <c r="A457" s="26"/>
      <c r="B457" s="26"/>
      <c r="C457" s="27"/>
      <c r="E457" s="28"/>
      <c r="F457" s="26"/>
      <c r="G457" s="29"/>
      <c r="H457" s="29"/>
      <c r="I457" s="29"/>
      <c r="J457" s="50"/>
      <c r="K457" s="33"/>
      <c r="L457" s="32"/>
      <c r="M457" s="33"/>
      <c r="N457" s="32"/>
      <c r="O457" s="29"/>
      <c r="P457" s="29"/>
      <c r="Q457" s="34"/>
      <c r="R457" s="34"/>
      <c r="S457" s="34"/>
      <c r="T457" s="34"/>
      <c r="U457" s="34"/>
      <c r="V457" s="34"/>
      <c r="W457" s="34"/>
      <c r="X457" s="34"/>
      <c r="Y457" s="34"/>
      <c r="Z457" s="34"/>
      <c r="AA457" s="34"/>
      <c r="AB457" s="34"/>
    </row>
    <row r="458" spans="1:28" ht="15.75" customHeight="1">
      <c r="A458" s="26"/>
      <c r="B458" s="26"/>
      <c r="C458" s="27"/>
      <c r="E458" s="28"/>
      <c r="F458" s="26"/>
      <c r="G458" s="29"/>
      <c r="H458" s="29"/>
      <c r="I458" s="29"/>
      <c r="J458" s="50"/>
      <c r="K458" s="33"/>
      <c r="L458" s="32"/>
      <c r="M458" s="33"/>
      <c r="N458" s="32"/>
      <c r="O458" s="29"/>
      <c r="P458" s="29"/>
      <c r="Q458" s="34"/>
      <c r="R458" s="34"/>
      <c r="S458" s="34"/>
      <c r="T458" s="34"/>
      <c r="U458" s="34"/>
      <c r="V458" s="34"/>
      <c r="W458" s="34"/>
      <c r="X458" s="34"/>
      <c r="Y458" s="34"/>
      <c r="Z458" s="34"/>
      <c r="AA458" s="34"/>
      <c r="AB458" s="34"/>
    </row>
    <row r="459" spans="1:28" ht="15.75" customHeight="1">
      <c r="A459" s="26"/>
      <c r="B459" s="26"/>
      <c r="C459" s="27"/>
      <c r="E459" s="28"/>
      <c r="F459" s="26"/>
      <c r="G459" s="29"/>
      <c r="H459" s="29"/>
      <c r="I459" s="29"/>
      <c r="J459" s="50"/>
      <c r="K459" s="33"/>
      <c r="L459" s="32"/>
      <c r="M459" s="33"/>
      <c r="N459" s="32"/>
      <c r="O459" s="29"/>
      <c r="P459" s="29"/>
      <c r="Q459" s="34"/>
      <c r="R459" s="34"/>
      <c r="S459" s="34"/>
      <c r="T459" s="34"/>
      <c r="U459" s="34"/>
      <c r="V459" s="34"/>
      <c r="W459" s="34"/>
      <c r="X459" s="34"/>
      <c r="Y459" s="34"/>
      <c r="Z459" s="34"/>
      <c r="AA459" s="34"/>
      <c r="AB459" s="34"/>
    </row>
    <row r="460" spans="1:28" ht="15.75" customHeight="1">
      <c r="A460" s="26"/>
      <c r="B460" s="26"/>
      <c r="C460" s="27"/>
      <c r="E460" s="28"/>
      <c r="F460" s="26"/>
      <c r="G460" s="29"/>
      <c r="H460" s="29"/>
      <c r="I460" s="29"/>
      <c r="J460" s="50"/>
      <c r="K460" s="33"/>
      <c r="L460" s="32"/>
      <c r="M460" s="33"/>
      <c r="N460" s="32"/>
      <c r="O460" s="29"/>
      <c r="P460" s="29"/>
      <c r="Q460" s="34"/>
      <c r="R460" s="34"/>
      <c r="S460" s="34"/>
      <c r="T460" s="34"/>
      <c r="U460" s="34"/>
      <c r="V460" s="34"/>
      <c r="W460" s="34"/>
      <c r="X460" s="34"/>
      <c r="Y460" s="34"/>
      <c r="Z460" s="34"/>
      <c r="AA460" s="34"/>
      <c r="AB460" s="34"/>
    </row>
    <row r="461" spans="1:28" ht="15.75" customHeight="1">
      <c r="A461" s="26"/>
      <c r="B461" s="26"/>
      <c r="C461" s="27"/>
      <c r="E461" s="28"/>
      <c r="F461" s="26"/>
      <c r="G461" s="29"/>
      <c r="H461" s="29"/>
      <c r="I461" s="29"/>
      <c r="J461" s="50"/>
      <c r="K461" s="33"/>
      <c r="L461" s="32"/>
      <c r="M461" s="33"/>
      <c r="N461" s="32"/>
      <c r="O461" s="29"/>
      <c r="P461" s="29"/>
      <c r="Q461" s="34"/>
      <c r="R461" s="34"/>
      <c r="S461" s="34"/>
      <c r="T461" s="34"/>
      <c r="U461" s="34"/>
      <c r="V461" s="34"/>
      <c r="W461" s="34"/>
      <c r="X461" s="34"/>
      <c r="Y461" s="34"/>
      <c r="Z461" s="34"/>
      <c r="AA461" s="34"/>
      <c r="AB461" s="34"/>
    </row>
    <row r="462" spans="1:28" ht="15.75" customHeight="1">
      <c r="A462" s="26"/>
      <c r="B462" s="26"/>
      <c r="C462" s="27"/>
      <c r="E462" s="28"/>
      <c r="F462" s="26"/>
      <c r="G462" s="29"/>
      <c r="H462" s="29"/>
      <c r="I462" s="29"/>
      <c r="J462" s="50"/>
      <c r="K462" s="33"/>
      <c r="L462" s="32"/>
      <c r="M462" s="33"/>
      <c r="N462" s="32"/>
      <c r="O462" s="29"/>
      <c r="P462" s="29"/>
      <c r="Q462" s="34"/>
      <c r="R462" s="34"/>
      <c r="S462" s="34"/>
      <c r="T462" s="34"/>
      <c r="U462" s="34"/>
      <c r="V462" s="34"/>
      <c r="W462" s="34"/>
      <c r="X462" s="34"/>
      <c r="Y462" s="34"/>
      <c r="Z462" s="34"/>
      <c r="AA462" s="34"/>
      <c r="AB462" s="34"/>
    </row>
    <row r="463" spans="1:28" ht="15.75" customHeight="1">
      <c r="A463" s="26"/>
      <c r="B463" s="26"/>
      <c r="C463" s="27"/>
      <c r="E463" s="28"/>
      <c r="F463" s="26"/>
      <c r="G463" s="29"/>
      <c r="H463" s="29"/>
      <c r="I463" s="29"/>
      <c r="J463" s="50"/>
      <c r="K463" s="33"/>
      <c r="L463" s="32"/>
      <c r="M463" s="33"/>
      <c r="N463" s="32"/>
      <c r="O463" s="29"/>
      <c r="P463" s="29"/>
      <c r="Q463" s="34"/>
      <c r="R463" s="34"/>
      <c r="S463" s="34"/>
      <c r="T463" s="34"/>
      <c r="U463" s="34"/>
      <c r="V463" s="34"/>
      <c r="W463" s="34"/>
      <c r="X463" s="34"/>
      <c r="Y463" s="34"/>
      <c r="Z463" s="34"/>
      <c r="AA463" s="34"/>
      <c r="AB463" s="34"/>
    </row>
    <row r="464" spans="1:28" ht="15.75" customHeight="1">
      <c r="A464" s="26"/>
      <c r="B464" s="26"/>
      <c r="C464" s="27"/>
      <c r="E464" s="28"/>
      <c r="F464" s="26"/>
      <c r="G464" s="29"/>
      <c r="H464" s="29"/>
      <c r="I464" s="29"/>
      <c r="J464" s="50"/>
      <c r="K464" s="33"/>
      <c r="L464" s="32"/>
      <c r="M464" s="33"/>
      <c r="N464" s="32"/>
      <c r="O464" s="29"/>
      <c r="P464" s="29"/>
      <c r="Q464" s="34"/>
      <c r="R464" s="34"/>
      <c r="S464" s="34"/>
      <c r="T464" s="34"/>
      <c r="U464" s="34"/>
      <c r="V464" s="34"/>
      <c r="W464" s="34"/>
      <c r="X464" s="34"/>
      <c r="Y464" s="34"/>
      <c r="Z464" s="34"/>
      <c r="AA464" s="34"/>
      <c r="AB464" s="34"/>
    </row>
    <row r="465" spans="1:28" ht="15.75" customHeight="1">
      <c r="A465" s="26"/>
      <c r="B465" s="26"/>
      <c r="C465" s="27"/>
      <c r="E465" s="28"/>
      <c r="F465" s="26"/>
      <c r="G465" s="29"/>
      <c r="H465" s="29"/>
      <c r="I465" s="29"/>
      <c r="J465" s="50"/>
      <c r="K465" s="33"/>
      <c r="L465" s="32"/>
      <c r="M465" s="33"/>
      <c r="N465" s="32"/>
      <c r="O465" s="29"/>
      <c r="P465" s="29"/>
      <c r="Q465" s="34"/>
      <c r="R465" s="34"/>
      <c r="S465" s="34"/>
      <c r="T465" s="34"/>
      <c r="U465" s="34"/>
      <c r="V465" s="34"/>
      <c r="W465" s="34"/>
      <c r="X465" s="34"/>
      <c r="Y465" s="34"/>
      <c r="Z465" s="34"/>
      <c r="AA465" s="34"/>
      <c r="AB465" s="34"/>
    </row>
    <row r="466" spans="1:28" ht="15.75" customHeight="1">
      <c r="A466" s="26"/>
      <c r="B466" s="26"/>
      <c r="C466" s="27"/>
      <c r="E466" s="28"/>
      <c r="F466" s="26"/>
      <c r="G466" s="29"/>
      <c r="H466" s="29"/>
      <c r="I466" s="29"/>
      <c r="J466" s="50"/>
      <c r="K466" s="33"/>
      <c r="L466" s="32"/>
      <c r="M466" s="33"/>
      <c r="N466" s="32"/>
      <c r="O466" s="29"/>
      <c r="P466" s="29"/>
      <c r="Q466" s="34"/>
      <c r="R466" s="34"/>
      <c r="S466" s="34"/>
      <c r="T466" s="34"/>
      <c r="U466" s="34"/>
      <c r="V466" s="34"/>
      <c r="W466" s="34"/>
      <c r="X466" s="34"/>
      <c r="Y466" s="34"/>
      <c r="Z466" s="34"/>
      <c r="AA466" s="34"/>
      <c r="AB466" s="34"/>
    </row>
    <row r="467" spans="1:28" ht="15.75" customHeight="1">
      <c r="A467" s="26"/>
      <c r="B467" s="26"/>
      <c r="C467" s="27"/>
      <c r="E467" s="28"/>
      <c r="F467" s="26"/>
      <c r="G467" s="29"/>
      <c r="H467" s="29"/>
      <c r="I467" s="29"/>
      <c r="J467" s="50"/>
      <c r="K467" s="33"/>
      <c r="L467" s="32"/>
      <c r="M467" s="33"/>
      <c r="N467" s="32"/>
      <c r="O467" s="29"/>
      <c r="P467" s="29"/>
      <c r="Q467" s="34"/>
      <c r="R467" s="34"/>
      <c r="S467" s="34"/>
      <c r="T467" s="34"/>
      <c r="U467" s="34"/>
      <c r="V467" s="34"/>
      <c r="W467" s="34"/>
      <c r="X467" s="34"/>
      <c r="Y467" s="34"/>
      <c r="Z467" s="34"/>
      <c r="AA467" s="34"/>
      <c r="AB467" s="34"/>
    </row>
    <row r="468" spans="1:28" ht="15.75" customHeight="1">
      <c r="A468" s="26"/>
      <c r="B468" s="26"/>
      <c r="C468" s="27"/>
      <c r="E468" s="28"/>
      <c r="F468" s="26"/>
      <c r="G468" s="29"/>
      <c r="H468" s="29"/>
      <c r="I468" s="29"/>
      <c r="J468" s="50"/>
      <c r="K468" s="33"/>
      <c r="L468" s="32"/>
      <c r="M468" s="33"/>
      <c r="N468" s="32"/>
      <c r="O468" s="29"/>
      <c r="P468" s="29"/>
      <c r="Q468" s="34"/>
      <c r="R468" s="34"/>
      <c r="S468" s="34"/>
      <c r="T468" s="34"/>
      <c r="U468" s="34"/>
      <c r="V468" s="34"/>
      <c r="W468" s="34"/>
      <c r="X468" s="34"/>
      <c r="Y468" s="34"/>
      <c r="Z468" s="34"/>
      <c r="AA468" s="34"/>
      <c r="AB468" s="34"/>
    </row>
    <row r="469" spans="1:28" ht="15.75" customHeight="1">
      <c r="A469" s="26"/>
      <c r="B469" s="26"/>
      <c r="C469" s="27"/>
      <c r="E469" s="28"/>
      <c r="F469" s="26"/>
      <c r="G469" s="29"/>
      <c r="H469" s="29"/>
      <c r="I469" s="29"/>
      <c r="J469" s="50"/>
      <c r="K469" s="33"/>
      <c r="L469" s="32"/>
      <c r="M469" s="33"/>
      <c r="N469" s="32"/>
      <c r="O469" s="29"/>
      <c r="P469" s="29"/>
      <c r="Q469" s="34"/>
      <c r="R469" s="34"/>
      <c r="S469" s="34"/>
      <c r="T469" s="34"/>
      <c r="U469" s="34"/>
      <c r="V469" s="34"/>
      <c r="W469" s="34"/>
      <c r="X469" s="34"/>
      <c r="Y469" s="34"/>
      <c r="Z469" s="34"/>
      <c r="AA469" s="34"/>
      <c r="AB469" s="34"/>
    </row>
    <row r="470" spans="1:28" ht="15.75" customHeight="1">
      <c r="A470" s="26"/>
      <c r="B470" s="26"/>
      <c r="C470" s="27"/>
      <c r="E470" s="28"/>
      <c r="F470" s="26"/>
      <c r="G470" s="29"/>
      <c r="H470" s="29"/>
      <c r="I470" s="29"/>
      <c r="J470" s="50"/>
      <c r="K470" s="33"/>
      <c r="L470" s="32"/>
      <c r="M470" s="33"/>
      <c r="N470" s="32"/>
      <c r="O470" s="29"/>
      <c r="P470" s="29"/>
      <c r="Q470" s="34"/>
      <c r="R470" s="34"/>
      <c r="S470" s="34"/>
      <c r="T470" s="34"/>
      <c r="U470" s="34"/>
      <c r="V470" s="34"/>
      <c r="W470" s="34"/>
      <c r="X470" s="34"/>
      <c r="Y470" s="34"/>
      <c r="Z470" s="34"/>
      <c r="AA470" s="34"/>
      <c r="AB470" s="34"/>
    </row>
    <row r="471" spans="1:28" ht="15.75" customHeight="1">
      <c r="A471" s="26"/>
      <c r="B471" s="26"/>
      <c r="C471" s="27"/>
      <c r="E471" s="28"/>
      <c r="F471" s="26"/>
      <c r="G471" s="29"/>
      <c r="H471" s="29"/>
      <c r="I471" s="29"/>
      <c r="J471" s="50"/>
      <c r="K471" s="33"/>
      <c r="L471" s="32"/>
      <c r="M471" s="33"/>
      <c r="N471" s="32"/>
      <c r="O471" s="29"/>
      <c r="P471" s="29"/>
      <c r="Q471" s="34"/>
      <c r="R471" s="34"/>
      <c r="S471" s="34"/>
      <c r="T471" s="34"/>
      <c r="U471" s="34"/>
      <c r="V471" s="34"/>
      <c r="W471" s="34"/>
      <c r="X471" s="34"/>
      <c r="Y471" s="34"/>
      <c r="Z471" s="34"/>
      <c r="AA471" s="34"/>
      <c r="AB471" s="34"/>
    </row>
    <row r="472" spans="1:28" ht="15.75" customHeight="1">
      <c r="A472" s="26"/>
      <c r="B472" s="26"/>
      <c r="C472" s="27"/>
      <c r="E472" s="28"/>
      <c r="F472" s="26"/>
      <c r="G472" s="29"/>
      <c r="H472" s="29"/>
      <c r="I472" s="29"/>
      <c r="J472" s="50"/>
      <c r="K472" s="33"/>
      <c r="L472" s="32"/>
      <c r="M472" s="33"/>
      <c r="N472" s="32"/>
      <c r="O472" s="29"/>
      <c r="P472" s="29"/>
      <c r="Q472" s="34"/>
      <c r="R472" s="34"/>
      <c r="S472" s="34"/>
      <c r="T472" s="34"/>
      <c r="U472" s="34"/>
      <c r="V472" s="34"/>
      <c r="W472" s="34"/>
      <c r="X472" s="34"/>
      <c r="Y472" s="34"/>
      <c r="Z472" s="34"/>
      <c r="AA472" s="34"/>
      <c r="AB472" s="34"/>
    </row>
    <row r="473" spans="1:28" ht="15.75" customHeight="1">
      <c r="A473" s="26"/>
      <c r="B473" s="26"/>
      <c r="C473" s="27"/>
      <c r="E473" s="28"/>
      <c r="F473" s="26"/>
      <c r="G473" s="29"/>
      <c r="H473" s="29"/>
      <c r="I473" s="29"/>
      <c r="J473" s="50"/>
      <c r="K473" s="33"/>
      <c r="L473" s="32"/>
      <c r="M473" s="33"/>
      <c r="N473" s="32"/>
      <c r="O473" s="29"/>
      <c r="P473" s="29"/>
      <c r="Q473" s="34"/>
      <c r="R473" s="34"/>
      <c r="S473" s="34"/>
      <c r="T473" s="34"/>
      <c r="U473" s="34"/>
      <c r="V473" s="34"/>
      <c r="W473" s="34"/>
      <c r="X473" s="34"/>
      <c r="Y473" s="34"/>
      <c r="Z473" s="34"/>
      <c r="AA473" s="34"/>
      <c r="AB473" s="34"/>
    </row>
    <row r="474" spans="1:28" ht="15.75" customHeight="1">
      <c r="A474" s="26"/>
      <c r="B474" s="26"/>
      <c r="C474" s="27"/>
      <c r="E474" s="28"/>
      <c r="F474" s="26"/>
      <c r="G474" s="29"/>
      <c r="H474" s="29"/>
      <c r="I474" s="29"/>
      <c r="J474" s="50"/>
      <c r="K474" s="33"/>
      <c r="L474" s="32"/>
      <c r="M474" s="33"/>
      <c r="N474" s="32"/>
      <c r="O474" s="29"/>
      <c r="P474" s="29"/>
      <c r="Q474" s="34"/>
      <c r="R474" s="34"/>
      <c r="S474" s="34"/>
      <c r="T474" s="34"/>
      <c r="U474" s="34"/>
      <c r="V474" s="34"/>
      <c r="W474" s="34"/>
      <c r="X474" s="34"/>
      <c r="Y474" s="34"/>
      <c r="Z474" s="34"/>
      <c r="AA474" s="34"/>
      <c r="AB474" s="34"/>
    </row>
    <row r="475" spans="1:28" ht="15.75" customHeight="1">
      <c r="A475" s="26"/>
      <c r="B475" s="26"/>
      <c r="C475" s="27"/>
      <c r="E475" s="28"/>
      <c r="F475" s="26"/>
      <c r="G475" s="29"/>
      <c r="H475" s="29"/>
      <c r="I475" s="29"/>
      <c r="J475" s="50"/>
      <c r="K475" s="33"/>
      <c r="L475" s="32"/>
      <c r="M475" s="33"/>
      <c r="N475" s="32"/>
      <c r="O475" s="29"/>
      <c r="P475" s="29"/>
      <c r="Q475" s="34"/>
      <c r="R475" s="34"/>
      <c r="S475" s="34"/>
      <c r="T475" s="34"/>
      <c r="U475" s="34"/>
      <c r="V475" s="34"/>
      <c r="W475" s="34"/>
      <c r="X475" s="34"/>
      <c r="Y475" s="34"/>
      <c r="Z475" s="34"/>
      <c r="AA475" s="34"/>
      <c r="AB475" s="34"/>
    </row>
    <row r="476" spans="1:28" ht="15.75" customHeight="1">
      <c r="A476" s="26"/>
      <c r="B476" s="26"/>
      <c r="C476" s="27"/>
      <c r="E476" s="28"/>
      <c r="F476" s="26"/>
      <c r="G476" s="29"/>
      <c r="H476" s="29"/>
      <c r="I476" s="29"/>
      <c r="J476" s="50"/>
      <c r="K476" s="33"/>
      <c r="L476" s="32"/>
      <c r="M476" s="33"/>
      <c r="N476" s="32"/>
      <c r="O476" s="29"/>
      <c r="P476" s="29"/>
      <c r="Q476" s="34"/>
      <c r="R476" s="34"/>
      <c r="S476" s="34"/>
      <c r="T476" s="34"/>
      <c r="U476" s="34"/>
      <c r="V476" s="34"/>
      <c r="W476" s="34"/>
      <c r="X476" s="34"/>
      <c r="Y476" s="34"/>
      <c r="Z476" s="34"/>
      <c r="AA476" s="34"/>
      <c r="AB476" s="34"/>
    </row>
    <row r="477" spans="1:28" ht="15.75" customHeight="1">
      <c r="A477" s="26"/>
      <c r="B477" s="26"/>
      <c r="C477" s="27"/>
      <c r="E477" s="28"/>
      <c r="F477" s="26"/>
      <c r="G477" s="29"/>
      <c r="H477" s="29"/>
      <c r="I477" s="29"/>
      <c r="J477" s="50"/>
      <c r="K477" s="33"/>
      <c r="L477" s="32"/>
      <c r="M477" s="33"/>
      <c r="N477" s="32"/>
      <c r="O477" s="29"/>
      <c r="P477" s="29"/>
      <c r="Q477" s="34"/>
      <c r="R477" s="34"/>
      <c r="S477" s="34"/>
      <c r="T477" s="34"/>
      <c r="U477" s="34"/>
      <c r="V477" s="34"/>
      <c r="W477" s="34"/>
      <c r="X477" s="34"/>
      <c r="Y477" s="34"/>
      <c r="Z477" s="34"/>
      <c r="AA477" s="34"/>
      <c r="AB477" s="34"/>
    </row>
    <row r="478" spans="1:28" ht="15.75" customHeight="1">
      <c r="A478" s="26"/>
      <c r="B478" s="26"/>
      <c r="C478" s="27"/>
      <c r="E478" s="28"/>
      <c r="F478" s="26"/>
      <c r="G478" s="29"/>
      <c r="H478" s="29"/>
      <c r="I478" s="29"/>
      <c r="J478" s="50"/>
      <c r="K478" s="33"/>
      <c r="L478" s="32"/>
      <c r="M478" s="33"/>
      <c r="N478" s="32"/>
      <c r="O478" s="29"/>
      <c r="P478" s="29"/>
      <c r="Q478" s="34"/>
      <c r="R478" s="34"/>
      <c r="S478" s="34"/>
      <c r="T478" s="34"/>
      <c r="U478" s="34"/>
      <c r="V478" s="34"/>
      <c r="W478" s="34"/>
      <c r="X478" s="34"/>
      <c r="Y478" s="34"/>
      <c r="Z478" s="34"/>
      <c r="AA478" s="34"/>
      <c r="AB478" s="34"/>
    </row>
    <row r="479" spans="1:28" ht="15.75" customHeight="1">
      <c r="A479" s="26"/>
      <c r="B479" s="26"/>
      <c r="C479" s="27"/>
      <c r="E479" s="28"/>
      <c r="F479" s="26"/>
      <c r="G479" s="29"/>
      <c r="H479" s="29"/>
      <c r="I479" s="29"/>
      <c r="J479" s="50"/>
      <c r="K479" s="33"/>
      <c r="L479" s="32"/>
      <c r="M479" s="33"/>
      <c r="N479" s="32"/>
      <c r="O479" s="29"/>
      <c r="P479" s="29"/>
      <c r="Q479" s="34"/>
      <c r="R479" s="34"/>
      <c r="S479" s="34"/>
      <c r="T479" s="34"/>
      <c r="U479" s="34"/>
      <c r="V479" s="34"/>
      <c r="W479" s="34"/>
      <c r="X479" s="34"/>
      <c r="Y479" s="34"/>
      <c r="Z479" s="34"/>
      <c r="AA479" s="34"/>
      <c r="AB479" s="34"/>
    </row>
    <row r="480" spans="1:28" ht="15.75" customHeight="1">
      <c r="A480" s="26"/>
      <c r="B480" s="26"/>
      <c r="C480" s="27"/>
      <c r="E480" s="28"/>
      <c r="F480" s="26"/>
      <c r="G480" s="29"/>
      <c r="H480" s="29"/>
      <c r="I480" s="29"/>
      <c r="J480" s="50"/>
      <c r="K480" s="33"/>
      <c r="L480" s="32"/>
      <c r="M480" s="33"/>
      <c r="N480" s="32"/>
      <c r="O480" s="29"/>
      <c r="P480" s="29"/>
      <c r="Q480" s="34"/>
      <c r="R480" s="34"/>
      <c r="S480" s="34"/>
      <c r="T480" s="34"/>
      <c r="U480" s="34"/>
      <c r="V480" s="34"/>
      <c r="W480" s="34"/>
      <c r="X480" s="34"/>
      <c r="Y480" s="34"/>
      <c r="Z480" s="34"/>
      <c r="AA480" s="34"/>
      <c r="AB480" s="34"/>
    </row>
    <row r="481" spans="1:28" ht="15.75" customHeight="1">
      <c r="A481" s="26"/>
      <c r="B481" s="26"/>
      <c r="C481" s="27"/>
      <c r="E481" s="28"/>
      <c r="F481" s="26"/>
      <c r="G481" s="29"/>
      <c r="H481" s="29"/>
      <c r="I481" s="29"/>
      <c r="J481" s="50"/>
      <c r="K481" s="33"/>
      <c r="L481" s="32"/>
      <c r="M481" s="33"/>
      <c r="N481" s="32"/>
      <c r="O481" s="29"/>
      <c r="P481" s="29"/>
      <c r="Q481" s="34"/>
      <c r="R481" s="34"/>
      <c r="S481" s="34"/>
      <c r="T481" s="34"/>
      <c r="U481" s="34"/>
      <c r="V481" s="34"/>
      <c r="W481" s="34"/>
      <c r="X481" s="34"/>
      <c r="Y481" s="34"/>
      <c r="Z481" s="34"/>
      <c r="AA481" s="34"/>
      <c r="AB481" s="34"/>
    </row>
    <row r="482" spans="1:28" ht="15.75" customHeight="1">
      <c r="A482" s="26"/>
      <c r="B482" s="26"/>
      <c r="C482" s="27"/>
      <c r="E482" s="28"/>
      <c r="F482" s="26"/>
      <c r="G482" s="29"/>
      <c r="H482" s="29"/>
      <c r="I482" s="29"/>
      <c r="J482" s="50"/>
      <c r="K482" s="33"/>
      <c r="L482" s="32"/>
      <c r="M482" s="33"/>
      <c r="N482" s="32"/>
      <c r="O482" s="29"/>
      <c r="P482" s="29"/>
      <c r="Q482" s="34"/>
      <c r="R482" s="34"/>
      <c r="S482" s="34"/>
      <c r="T482" s="34"/>
      <c r="U482" s="34"/>
      <c r="V482" s="34"/>
      <c r="W482" s="34"/>
      <c r="X482" s="34"/>
      <c r="Y482" s="34"/>
      <c r="Z482" s="34"/>
      <c r="AA482" s="34"/>
      <c r="AB482" s="34"/>
    </row>
    <row r="483" spans="1:28" ht="15.75" customHeight="1">
      <c r="A483" s="26"/>
      <c r="B483" s="26"/>
      <c r="C483" s="27"/>
      <c r="E483" s="28"/>
      <c r="F483" s="26"/>
      <c r="G483" s="29"/>
      <c r="H483" s="29"/>
      <c r="I483" s="29"/>
      <c r="J483" s="50"/>
      <c r="K483" s="33"/>
      <c r="L483" s="32"/>
      <c r="M483" s="33"/>
      <c r="N483" s="32"/>
      <c r="O483" s="29"/>
      <c r="P483" s="29"/>
      <c r="Q483" s="34"/>
      <c r="R483" s="34"/>
      <c r="S483" s="34"/>
      <c r="T483" s="34"/>
      <c r="U483" s="34"/>
      <c r="V483" s="34"/>
      <c r="W483" s="34"/>
      <c r="X483" s="34"/>
      <c r="Y483" s="34"/>
      <c r="Z483" s="34"/>
      <c r="AA483" s="34"/>
      <c r="AB483" s="34"/>
    </row>
    <row r="484" spans="1:28" ht="15.75" customHeight="1">
      <c r="A484" s="26"/>
      <c r="B484" s="26"/>
      <c r="C484" s="27"/>
      <c r="E484" s="28"/>
      <c r="F484" s="26"/>
      <c r="G484" s="29"/>
      <c r="H484" s="29"/>
      <c r="I484" s="29"/>
      <c r="J484" s="50"/>
      <c r="K484" s="33"/>
      <c r="L484" s="32"/>
      <c r="M484" s="33"/>
      <c r="N484" s="32"/>
      <c r="O484" s="29"/>
      <c r="P484" s="29"/>
      <c r="Q484" s="34"/>
      <c r="R484" s="34"/>
      <c r="S484" s="34"/>
      <c r="T484" s="34"/>
      <c r="U484" s="34"/>
      <c r="V484" s="34"/>
      <c r="W484" s="34"/>
      <c r="X484" s="34"/>
      <c r="Y484" s="34"/>
      <c r="Z484" s="34"/>
      <c r="AA484" s="34"/>
      <c r="AB484" s="34"/>
    </row>
    <row r="485" spans="1:28" ht="15.75" customHeight="1">
      <c r="A485" s="26"/>
      <c r="B485" s="26"/>
      <c r="C485" s="27"/>
      <c r="E485" s="28"/>
      <c r="F485" s="26"/>
      <c r="G485" s="29"/>
      <c r="H485" s="29"/>
      <c r="I485" s="29"/>
      <c r="J485" s="50"/>
      <c r="K485" s="33"/>
      <c r="L485" s="32"/>
      <c r="M485" s="33"/>
      <c r="N485" s="32"/>
      <c r="O485" s="29"/>
      <c r="P485" s="29"/>
      <c r="Q485" s="34"/>
      <c r="R485" s="34"/>
      <c r="S485" s="34"/>
      <c r="T485" s="34"/>
      <c r="U485" s="34"/>
      <c r="V485" s="34"/>
      <c r="W485" s="34"/>
      <c r="X485" s="34"/>
      <c r="Y485" s="34"/>
      <c r="Z485" s="34"/>
      <c r="AA485" s="34"/>
      <c r="AB485" s="34"/>
    </row>
    <row r="486" spans="1:28" ht="15.75" customHeight="1">
      <c r="A486" s="26"/>
      <c r="B486" s="26"/>
      <c r="C486" s="27"/>
      <c r="E486" s="28"/>
      <c r="F486" s="26"/>
      <c r="G486" s="29"/>
      <c r="H486" s="29"/>
      <c r="I486" s="29"/>
      <c r="J486" s="50"/>
      <c r="K486" s="33"/>
      <c r="L486" s="32"/>
      <c r="M486" s="33"/>
      <c r="N486" s="32"/>
      <c r="O486" s="29"/>
      <c r="P486" s="29"/>
      <c r="Q486" s="34"/>
      <c r="R486" s="34"/>
      <c r="S486" s="34"/>
      <c r="T486" s="34"/>
      <c r="U486" s="34"/>
      <c r="V486" s="34"/>
      <c r="W486" s="34"/>
      <c r="X486" s="34"/>
      <c r="Y486" s="34"/>
      <c r="Z486" s="34"/>
      <c r="AA486" s="34"/>
      <c r="AB486" s="34"/>
    </row>
    <row r="487" spans="1:28" ht="15.75" customHeight="1">
      <c r="A487" s="26"/>
      <c r="B487" s="26"/>
      <c r="C487" s="27"/>
      <c r="E487" s="28"/>
      <c r="F487" s="26"/>
      <c r="G487" s="29"/>
      <c r="H487" s="29"/>
      <c r="I487" s="29"/>
      <c r="J487" s="50"/>
      <c r="K487" s="33"/>
      <c r="L487" s="32"/>
      <c r="M487" s="33"/>
      <c r="N487" s="32"/>
      <c r="O487" s="29"/>
      <c r="P487" s="29"/>
      <c r="Q487" s="34"/>
      <c r="R487" s="34"/>
      <c r="S487" s="34"/>
      <c r="T487" s="34"/>
      <c r="U487" s="34"/>
      <c r="V487" s="34"/>
      <c r="W487" s="34"/>
      <c r="X487" s="34"/>
      <c r="Y487" s="34"/>
      <c r="Z487" s="34"/>
      <c r="AA487" s="34"/>
      <c r="AB487" s="34"/>
    </row>
    <row r="488" spans="1:28" ht="15.75" customHeight="1">
      <c r="A488" s="26"/>
      <c r="B488" s="26"/>
      <c r="C488" s="27"/>
      <c r="E488" s="28"/>
      <c r="F488" s="26"/>
      <c r="G488" s="29"/>
      <c r="H488" s="29"/>
      <c r="I488" s="29"/>
      <c r="J488" s="50"/>
      <c r="K488" s="33"/>
      <c r="L488" s="32"/>
      <c r="M488" s="33"/>
      <c r="N488" s="32"/>
      <c r="O488" s="29"/>
      <c r="P488" s="29"/>
      <c r="Q488" s="34"/>
      <c r="R488" s="34"/>
      <c r="S488" s="34"/>
      <c r="T488" s="34"/>
      <c r="U488" s="34"/>
      <c r="V488" s="34"/>
      <c r="W488" s="34"/>
      <c r="X488" s="34"/>
      <c r="Y488" s="34"/>
      <c r="Z488" s="34"/>
      <c r="AA488" s="34"/>
      <c r="AB488" s="34"/>
    </row>
    <row r="489" spans="1:28" ht="15.75" customHeight="1">
      <c r="A489" s="26"/>
      <c r="B489" s="26"/>
      <c r="C489" s="27"/>
      <c r="E489" s="28"/>
      <c r="F489" s="26"/>
      <c r="G489" s="29"/>
      <c r="H489" s="29"/>
      <c r="I489" s="29"/>
      <c r="J489" s="50"/>
      <c r="K489" s="33"/>
      <c r="L489" s="32"/>
      <c r="M489" s="33"/>
      <c r="N489" s="32"/>
      <c r="O489" s="29"/>
      <c r="P489" s="29"/>
      <c r="Q489" s="34"/>
      <c r="R489" s="34"/>
      <c r="S489" s="34"/>
      <c r="T489" s="34"/>
      <c r="U489" s="34"/>
      <c r="V489" s="34"/>
      <c r="W489" s="34"/>
      <c r="X489" s="34"/>
      <c r="Y489" s="34"/>
      <c r="Z489" s="34"/>
      <c r="AA489" s="34"/>
      <c r="AB489" s="34"/>
    </row>
    <row r="490" spans="1:28" ht="15.75" customHeight="1">
      <c r="A490" s="26"/>
      <c r="B490" s="26"/>
      <c r="C490" s="27"/>
      <c r="E490" s="28"/>
      <c r="F490" s="26"/>
      <c r="G490" s="29"/>
      <c r="H490" s="29"/>
      <c r="I490" s="29"/>
      <c r="J490" s="50"/>
      <c r="K490" s="33"/>
      <c r="L490" s="32"/>
      <c r="M490" s="33"/>
      <c r="N490" s="32"/>
      <c r="O490" s="29"/>
      <c r="P490" s="29"/>
      <c r="Q490" s="34"/>
      <c r="R490" s="34"/>
      <c r="S490" s="34"/>
      <c r="T490" s="34"/>
      <c r="U490" s="34"/>
      <c r="V490" s="34"/>
      <c r="W490" s="34"/>
      <c r="X490" s="34"/>
      <c r="Y490" s="34"/>
      <c r="Z490" s="34"/>
      <c r="AA490" s="34"/>
      <c r="AB490" s="34"/>
    </row>
    <row r="491" spans="1:28" ht="15.75" customHeight="1">
      <c r="A491" s="26"/>
      <c r="B491" s="26"/>
      <c r="C491" s="27"/>
      <c r="E491" s="28"/>
      <c r="F491" s="26"/>
      <c r="G491" s="29"/>
      <c r="H491" s="29"/>
      <c r="I491" s="29"/>
      <c r="J491" s="50"/>
      <c r="K491" s="33"/>
      <c r="L491" s="32"/>
      <c r="M491" s="33"/>
      <c r="N491" s="32"/>
      <c r="O491" s="29"/>
      <c r="P491" s="29"/>
      <c r="Q491" s="34"/>
      <c r="R491" s="34"/>
      <c r="S491" s="34"/>
      <c r="T491" s="34"/>
      <c r="U491" s="34"/>
      <c r="V491" s="34"/>
      <c r="W491" s="34"/>
      <c r="X491" s="34"/>
      <c r="Y491" s="34"/>
      <c r="Z491" s="34"/>
      <c r="AA491" s="34"/>
      <c r="AB491" s="34"/>
    </row>
    <row r="492" spans="1:28" ht="15.75" customHeight="1">
      <c r="A492" s="26"/>
      <c r="B492" s="26"/>
      <c r="C492" s="27"/>
      <c r="E492" s="28"/>
      <c r="F492" s="26"/>
      <c r="G492" s="29"/>
      <c r="H492" s="29"/>
      <c r="I492" s="29"/>
      <c r="J492" s="50"/>
      <c r="K492" s="33"/>
      <c r="L492" s="32"/>
      <c r="M492" s="33"/>
      <c r="N492" s="32"/>
      <c r="O492" s="29"/>
      <c r="P492" s="29"/>
      <c r="Q492" s="34"/>
      <c r="R492" s="34"/>
      <c r="S492" s="34"/>
      <c r="T492" s="34"/>
      <c r="U492" s="34"/>
      <c r="V492" s="34"/>
      <c r="W492" s="34"/>
      <c r="X492" s="34"/>
      <c r="Y492" s="34"/>
      <c r="Z492" s="34"/>
      <c r="AA492" s="34"/>
      <c r="AB492" s="34"/>
    </row>
    <row r="493" spans="1:28" ht="15.75" customHeight="1">
      <c r="A493" s="26"/>
      <c r="B493" s="26"/>
      <c r="C493" s="27"/>
      <c r="E493" s="28"/>
      <c r="F493" s="26"/>
      <c r="G493" s="29"/>
      <c r="H493" s="29"/>
      <c r="I493" s="29"/>
      <c r="J493" s="50"/>
      <c r="K493" s="33"/>
      <c r="L493" s="32"/>
      <c r="M493" s="33"/>
      <c r="N493" s="32"/>
      <c r="O493" s="29"/>
      <c r="P493" s="29"/>
      <c r="Q493" s="34"/>
      <c r="R493" s="34"/>
      <c r="S493" s="34"/>
      <c r="T493" s="34"/>
      <c r="U493" s="34"/>
      <c r="V493" s="34"/>
      <c r="W493" s="34"/>
      <c r="X493" s="34"/>
      <c r="Y493" s="34"/>
      <c r="Z493" s="34"/>
      <c r="AA493" s="34"/>
      <c r="AB493" s="34"/>
    </row>
    <row r="494" spans="1:28" ht="15.75" customHeight="1">
      <c r="A494" s="26"/>
      <c r="B494" s="26"/>
      <c r="C494" s="27"/>
      <c r="E494" s="28"/>
      <c r="F494" s="26"/>
      <c r="G494" s="29"/>
      <c r="H494" s="29"/>
      <c r="I494" s="29"/>
      <c r="J494" s="50"/>
      <c r="K494" s="33"/>
      <c r="L494" s="32"/>
      <c r="M494" s="33"/>
      <c r="N494" s="32"/>
      <c r="O494" s="29"/>
      <c r="P494" s="29"/>
      <c r="Q494" s="34"/>
      <c r="R494" s="34"/>
      <c r="S494" s="34"/>
      <c r="T494" s="34"/>
      <c r="U494" s="34"/>
      <c r="V494" s="34"/>
      <c r="W494" s="34"/>
      <c r="X494" s="34"/>
      <c r="Y494" s="34"/>
      <c r="Z494" s="34"/>
      <c r="AA494" s="34"/>
      <c r="AB494" s="34"/>
    </row>
    <row r="495" spans="1:28" ht="15.75" customHeight="1">
      <c r="A495" s="26"/>
      <c r="B495" s="26"/>
      <c r="C495" s="27"/>
      <c r="E495" s="28"/>
      <c r="F495" s="26"/>
      <c r="G495" s="29"/>
      <c r="H495" s="29"/>
      <c r="I495" s="29"/>
      <c r="J495" s="50"/>
      <c r="K495" s="33"/>
      <c r="L495" s="32"/>
      <c r="M495" s="33"/>
      <c r="N495" s="32"/>
      <c r="O495" s="29"/>
      <c r="P495" s="29"/>
      <c r="Q495" s="34"/>
      <c r="R495" s="34"/>
      <c r="S495" s="34"/>
      <c r="T495" s="34"/>
      <c r="U495" s="34"/>
      <c r="V495" s="34"/>
      <c r="W495" s="34"/>
      <c r="X495" s="34"/>
      <c r="Y495" s="34"/>
      <c r="Z495" s="34"/>
      <c r="AA495" s="34"/>
      <c r="AB495" s="34"/>
    </row>
    <row r="496" spans="1:28" ht="15.75" customHeight="1">
      <c r="A496" s="26"/>
      <c r="B496" s="26"/>
      <c r="C496" s="27"/>
      <c r="E496" s="28"/>
      <c r="F496" s="26"/>
      <c r="G496" s="29"/>
      <c r="H496" s="29"/>
      <c r="I496" s="29"/>
      <c r="J496" s="50"/>
      <c r="K496" s="33"/>
      <c r="L496" s="32"/>
      <c r="M496" s="33"/>
      <c r="N496" s="32"/>
      <c r="O496" s="29"/>
      <c r="P496" s="29"/>
      <c r="Q496" s="34"/>
      <c r="R496" s="34"/>
      <c r="S496" s="34"/>
      <c r="T496" s="34"/>
      <c r="U496" s="34"/>
      <c r="V496" s="34"/>
      <c r="W496" s="34"/>
      <c r="X496" s="34"/>
      <c r="Y496" s="34"/>
      <c r="Z496" s="34"/>
      <c r="AA496" s="34"/>
      <c r="AB496" s="34"/>
    </row>
    <row r="497" spans="1:28" ht="15.75" customHeight="1">
      <c r="A497" s="26"/>
      <c r="B497" s="26"/>
      <c r="C497" s="27"/>
      <c r="E497" s="28"/>
      <c r="F497" s="26"/>
      <c r="G497" s="29"/>
      <c r="H497" s="29"/>
      <c r="I497" s="29"/>
      <c r="J497" s="50"/>
      <c r="K497" s="33"/>
      <c r="L497" s="32"/>
      <c r="M497" s="33"/>
      <c r="N497" s="32"/>
      <c r="O497" s="29"/>
      <c r="P497" s="29"/>
      <c r="Q497" s="34"/>
      <c r="R497" s="34"/>
      <c r="S497" s="34"/>
      <c r="T497" s="34"/>
      <c r="U497" s="34"/>
      <c r="V497" s="34"/>
      <c r="W497" s="34"/>
      <c r="X497" s="34"/>
      <c r="Y497" s="34"/>
      <c r="Z497" s="34"/>
      <c r="AA497" s="34"/>
      <c r="AB497" s="34"/>
    </row>
    <row r="498" spans="1:28" ht="15.75" customHeight="1">
      <c r="A498" s="26"/>
      <c r="B498" s="26"/>
      <c r="C498" s="27"/>
      <c r="E498" s="28"/>
      <c r="F498" s="26"/>
      <c r="G498" s="29"/>
      <c r="H498" s="29"/>
      <c r="I498" s="29"/>
      <c r="J498" s="50"/>
      <c r="K498" s="33"/>
      <c r="L498" s="32"/>
      <c r="M498" s="33"/>
      <c r="N498" s="32"/>
      <c r="O498" s="29"/>
      <c r="P498" s="29"/>
      <c r="Q498" s="34"/>
      <c r="R498" s="34"/>
      <c r="S498" s="34"/>
      <c r="T498" s="34"/>
      <c r="U498" s="34"/>
      <c r="V498" s="34"/>
      <c r="W498" s="34"/>
      <c r="X498" s="34"/>
      <c r="Y498" s="34"/>
      <c r="Z498" s="34"/>
      <c r="AA498" s="34"/>
      <c r="AB498" s="34"/>
    </row>
    <row r="499" spans="1:28" ht="15.75" customHeight="1">
      <c r="A499" s="26"/>
      <c r="B499" s="26"/>
      <c r="C499" s="27"/>
      <c r="E499" s="28"/>
      <c r="F499" s="26"/>
      <c r="G499" s="29"/>
      <c r="H499" s="29"/>
      <c r="I499" s="29"/>
      <c r="J499" s="50"/>
      <c r="K499" s="33"/>
      <c r="L499" s="32"/>
      <c r="M499" s="33"/>
      <c r="N499" s="32"/>
      <c r="O499" s="29"/>
      <c r="P499" s="29"/>
      <c r="Q499" s="34"/>
      <c r="R499" s="34"/>
      <c r="S499" s="34"/>
      <c r="T499" s="34"/>
      <c r="U499" s="34"/>
      <c r="V499" s="34"/>
      <c r="W499" s="34"/>
      <c r="X499" s="34"/>
      <c r="Y499" s="34"/>
      <c r="Z499" s="34"/>
      <c r="AA499" s="34"/>
      <c r="AB499" s="34"/>
    </row>
    <row r="500" spans="1:28" ht="15.75" customHeight="1">
      <c r="A500" s="26"/>
      <c r="B500" s="26"/>
      <c r="C500" s="27"/>
      <c r="E500" s="28"/>
      <c r="F500" s="26"/>
      <c r="G500" s="29"/>
      <c r="H500" s="29"/>
      <c r="I500" s="29"/>
      <c r="J500" s="50"/>
      <c r="K500" s="33"/>
      <c r="L500" s="32"/>
      <c r="M500" s="33"/>
      <c r="N500" s="32"/>
      <c r="O500" s="29"/>
      <c r="P500" s="29"/>
      <c r="Q500" s="34"/>
      <c r="R500" s="34"/>
      <c r="S500" s="34"/>
      <c r="T500" s="34"/>
      <c r="U500" s="34"/>
      <c r="V500" s="34"/>
      <c r="W500" s="34"/>
      <c r="X500" s="34"/>
      <c r="Y500" s="34"/>
      <c r="Z500" s="34"/>
      <c r="AA500" s="34"/>
      <c r="AB500" s="34"/>
    </row>
    <row r="501" spans="1:28" ht="15.75" customHeight="1">
      <c r="A501" s="26"/>
      <c r="B501" s="26"/>
      <c r="C501" s="27"/>
      <c r="E501" s="28"/>
      <c r="F501" s="26"/>
      <c r="G501" s="29"/>
      <c r="H501" s="29"/>
      <c r="I501" s="29"/>
      <c r="J501" s="50"/>
      <c r="K501" s="33"/>
      <c r="L501" s="32"/>
      <c r="M501" s="33"/>
      <c r="N501" s="32"/>
      <c r="O501" s="29"/>
      <c r="P501" s="29"/>
      <c r="Q501" s="34"/>
      <c r="R501" s="34"/>
      <c r="S501" s="34"/>
      <c r="T501" s="34"/>
      <c r="U501" s="34"/>
      <c r="V501" s="34"/>
      <c r="W501" s="34"/>
      <c r="X501" s="34"/>
      <c r="Y501" s="34"/>
      <c r="Z501" s="34"/>
      <c r="AA501" s="34"/>
      <c r="AB501" s="34"/>
    </row>
    <row r="502" spans="1:28" ht="15.75" customHeight="1">
      <c r="A502" s="26"/>
      <c r="B502" s="26"/>
      <c r="C502" s="27"/>
      <c r="E502" s="28"/>
      <c r="F502" s="26"/>
      <c r="G502" s="29"/>
      <c r="H502" s="29"/>
      <c r="I502" s="29"/>
      <c r="J502" s="50"/>
      <c r="K502" s="33"/>
      <c r="L502" s="32"/>
      <c r="M502" s="33"/>
      <c r="N502" s="32"/>
      <c r="O502" s="29"/>
      <c r="P502" s="29"/>
      <c r="Q502" s="34"/>
      <c r="R502" s="34"/>
      <c r="S502" s="34"/>
      <c r="T502" s="34"/>
      <c r="U502" s="34"/>
      <c r="V502" s="34"/>
      <c r="W502" s="34"/>
      <c r="X502" s="34"/>
      <c r="Y502" s="34"/>
      <c r="Z502" s="34"/>
      <c r="AA502" s="34"/>
      <c r="AB502" s="34"/>
    </row>
    <row r="503" spans="1:28" ht="15.75" customHeight="1">
      <c r="A503" s="26"/>
      <c r="B503" s="26"/>
      <c r="C503" s="27"/>
      <c r="E503" s="28"/>
      <c r="F503" s="26"/>
      <c r="G503" s="29"/>
      <c r="H503" s="29"/>
      <c r="I503" s="29"/>
      <c r="J503" s="50"/>
      <c r="K503" s="33"/>
      <c r="L503" s="32"/>
      <c r="M503" s="33"/>
      <c r="N503" s="32"/>
      <c r="O503" s="29"/>
      <c r="P503" s="29"/>
      <c r="Q503" s="34"/>
      <c r="R503" s="34"/>
      <c r="S503" s="34"/>
      <c r="T503" s="34"/>
      <c r="U503" s="34"/>
      <c r="V503" s="34"/>
      <c r="W503" s="34"/>
      <c r="X503" s="34"/>
      <c r="Y503" s="34"/>
      <c r="Z503" s="34"/>
      <c r="AA503" s="34"/>
      <c r="AB503" s="34"/>
    </row>
    <row r="504" spans="1:28" ht="15.75" customHeight="1">
      <c r="A504" s="26"/>
      <c r="B504" s="26"/>
      <c r="C504" s="27"/>
      <c r="E504" s="28"/>
      <c r="F504" s="26"/>
      <c r="G504" s="29"/>
      <c r="H504" s="29"/>
      <c r="I504" s="29"/>
      <c r="J504" s="50"/>
      <c r="K504" s="33"/>
      <c r="L504" s="32"/>
      <c r="M504" s="33"/>
      <c r="N504" s="32"/>
      <c r="O504" s="29"/>
      <c r="P504" s="29"/>
      <c r="Q504" s="34"/>
      <c r="R504" s="34"/>
      <c r="S504" s="34"/>
      <c r="T504" s="34"/>
      <c r="U504" s="34"/>
      <c r="V504" s="34"/>
      <c r="W504" s="34"/>
      <c r="X504" s="34"/>
      <c r="Y504" s="34"/>
      <c r="Z504" s="34"/>
      <c r="AA504" s="34"/>
      <c r="AB504" s="34"/>
    </row>
    <row r="505" spans="1:28" ht="15.75" customHeight="1">
      <c r="A505" s="26"/>
      <c r="B505" s="26"/>
      <c r="C505" s="27"/>
      <c r="E505" s="28"/>
      <c r="F505" s="26"/>
      <c r="G505" s="29"/>
      <c r="H505" s="29"/>
      <c r="I505" s="29"/>
      <c r="J505" s="50"/>
      <c r="K505" s="33"/>
      <c r="L505" s="32"/>
      <c r="M505" s="33"/>
      <c r="N505" s="32"/>
      <c r="O505" s="29"/>
      <c r="P505" s="29"/>
      <c r="Q505" s="34"/>
      <c r="R505" s="34"/>
      <c r="S505" s="34"/>
      <c r="T505" s="34"/>
      <c r="U505" s="34"/>
      <c r="V505" s="34"/>
      <c r="W505" s="34"/>
      <c r="X505" s="34"/>
      <c r="Y505" s="34"/>
      <c r="Z505" s="34"/>
      <c r="AA505" s="34"/>
      <c r="AB505" s="34"/>
    </row>
    <row r="506" spans="1:28" ht="15.75" customHeight="1">
      <c r="A506" s="26"/>
      <c r="B506" s="26"/>
      <c r="C506" s="27"/>
      <c r="E506" s="28"/>
      <c r="F506" s="26"/>
      <c r="G506" s="29"/>
      <c r="H506" s="29"/>
      <c r="I506" s="29"/>
      <c r="J506" s="50"/>
      <c r="K506" s="33"/>
      <c r="L506" s="32"/>
      <c r="M506" s="33"/>
      <c r="N506" s="32"/>
      <c r="O506" s="29"/>
      <c r="P506" s="29"/>
      <c r="Q506" s="34"/>
      <c r="R506" s="34"/>
      <c r="S506" s="34"/>
      <c r="T506" s="34"/>
      <c r="U506" s="34"/>
      <c r="V506" s="34"/>
      <c r="W506" s="34"/>
      <c r="X506" s="34"/>
      <c r="Y506" s="34"/>
      <c r="Z506" s="34"/>
      <c r="AA506" s="34"/>
      <c r="AB506" s="34"/>
    </row>
    <row r="507" spans="1:28" ht="15.75" customHeight="1">
      <c r="A507" s="26"/>
      <c r="B507" s="26"/>
      <c r="C507" s="27"/>
      <c r="E507" s="28"/>
      <c r="F507" s="26"/>
      <c r="G507" s="29"/>
      <c r="H507" s="29"/>
      <c r="I507" s="29"/>
      <c r="J507" s="50"/>
      <c r="K507" s="33"/>
      <c r="L507" s="32"/>
      <c r="M507" s="33"/>
      <c r="N507" s="32"/>
      <c r="O507" s="29"/>
      <c r="P507" s="29"/>
      <c r="Q507" s="34"/>
      <c r="R507" s="34"/>
      <c r="S507" s="34"/>
      <c r="T507" s="34"/>
      <c r="U507" s="34"/>
      <c r="V507" s="34"/>
      <c r="W507" s="34"/>
      <c r="X507" s="34"/>
      <c r="Y507" s="34"/>
      <c r="Z507" s="34"/>
      <c r="AA507" s="34"/>
      <c r="AB507" s="34"/>
    </row>
    <row r="508" spans="1:28" ht="15.75" customHeight="1">
      <c r="A508" s="26"/>
      <c r="B508" s="26"/>
      <c r="C508" s="27"/>
      <c r="E508" s="28"/>
      <c r="F508" s="26"/>
      <c r="G508" s="29"/>
      <c r="H508" s="29"/>
      <c r="I508" s="29"/>
      <c r="J508" s="50"/>
      <c r="K508" s="33"/>
      <c r="L508" s="32"/>
      <c r="M508" s="33"/>
      <c r="N508" s="32"/>
      <c r="O508" s="29"/>
      <c r="P508" s="29"/>
      <c r="Q508" s="34"/>
      <c r="R508" s="34"/>
      <c r="S508" s="34"/>
      <c r="T508" s="34"/>
      <c r="U508" s="34"/>
      <c r="V508" s="34"/>
      <c r="W508" s="34"/>
      <c r="X508" s="34"/>
      <c r="Y508" s="34"/>
      <c r="Z508" s="34"/>
      <c r="AA508" s="34"/>
      <c r="AB508" s="34"/>
    </row>
    <row r="509" spans="1:28" ht="15.75" customHeight="1">
      <c r="A509" s="26"/>
      <c r="B509" s="26"/>
      <c r="C509" s="27"/>
      <c r="E509" s="28"/>
      <c r="F509" s="26"/>
      <c r="G509" s="29"/>
      <c r="H509" s="29"/>
      <c r="I509" s="29"/>
      <c r="J509" s="50"/>
      <c r="K509" s="33"/>
      <c r="L509" s="32"/>
      <c r="M509" s="33"/>
      <c r="N509" s="32"/>
      <c r="O509" s="29"/>
      <c r="P509" s="29"/>
      <c r="Q509" s="34"/>
      <c r="R509" s="34"/>
      <c r="S509" s="34"/>
      <c r="T509" s="34"/>
      <c r="U509" s="34"/>
      <c r="V509" s="34"/>
      <c r="W509" s="34"/>
      <c r="X509" s="34"/>
      <c r="Y509" s="34"/>
      <c r="Z509" s="34"/>
      <c r="AA509" s="34"/>
      <c r="AB509" s="34"/>
    </row>
    <row r="510" spans="1:28" ht="15.75" customHeight="1">
      <c r="A510" s="26"/>
      <c r="B510" s="26"/>
      <c r="C510" s="27"/>
      <c r="E510" s="28"/>
      <c r="F510" s="26"/>
      <c r="G510" s="29"/>
      <c r="H510" s="29"/>
      <c r="I510" s="29"/>
      <c r="J510" s="50"/>
      <c r="K510" s="33"/>
      <c r="L510" s="32"/>
      <c r="M510" s="33"/>
      <c r="N510" s="32"/>
      <c r="O510" s="29"/>
      <c r="P510" s="29"/>
      <c r="Q510" s="34"/>
      <c r="R510" s="34"/>
      <c r="S510" s="34"/>
      <c r="T510" s="34"/>
      <c r="U510" s="34"/>
      <c r="V510" s="34"/>
      <c r="W510" s="34"/>
      <c r="X510" s="34"/>
      <c r="Y510" s="34"/>
      <c r="Z510" s="34"/>
      <c r="AA510" s="34"/>
      <c r="AB510" s="34"/>
    </row>
    <row r="511" spans="1:28" ht="15.75" customHeight="1">
      <c r="A511" s="26"/>
      <c r="B511" s="26"/>
      <c r="C511" s="27"/>
      <c r="E511" s="28"/>
      <c r="F511" s="26"/>
      <c r="G511" s="29"/>
      <c r="H511" s="29"/>
      <c r="I511" s="29"/>
      <c r="J511" s="50"/>
      <c r="K511" s="33"/>
      <c r="L511" s="32"/>
      <c r="M511" s="33"/>
      <c r="N511" s="32"/>
      <c r="O511" s="29"/>
      <c r="P511" s="29"/>
      <c r="Q511" s="34"/>
      <c r="R511" s="34"/>
      <c r="S511" s="34"/>
      <c r="T511" s="34"/>
      <c r="U511" s="34"/>
      <c r="V511" s="34"/>
      <c r="W511" s="34"/>
      <c r="X511" s="34"/>
      <c r="Y511" s="34"/>
      <c r="Z511" s="34"/>
      <c r="AA511" s="34"/>
      <c r="AB511" s="34"/>
    </row>
    <row r="512" spans="1:28" ht="15.75" customHeight="1">
      <c r="A512" s="26"/>
      <c r="B512" s="26"/>
      <c r="C512" s="27"/>
      <c r="E512" s="28"/>
      <c r="F512" s="26"/>
      <c r="G512" s="29"/>
      <c r="H512" s="29"/>
      <c r="I512" s="29"/>
      <c r="J512" s="50"/>
      <c r="K512" s="33"/>
      <c r="L512" s="32"/>
      <c r="M512" s="33"/>
      <c r="N512" s="32"/>
      <c r="O512" s="29"/>
      <c r="P512" s="29"/>
      <c r="Q512" s="34"/>
      <c r="R512" s="34"/>
      <c r="S512" s="34"/>
      <c r="T512" s="34"/>
      <c r="U512" s="34"/>
      <c r="V512" s="34"/>
      <c r="W512" s="34"/>
      <c r="X512" s="34"/>
      <c r="Y512" s="34"/>
      <c r="Z512" s="34"/>
      <c r="AA512" s="34"/>
      <c r="AB512" s="34"/>
    </row>
    <row r="513" spans="1:28" ht="15.75" customHeight="1">
      <c r="A513" s="26"/>
      <c r="B513" s="26"/>
      <c r="C513" s="27"/>
      <c r="E513" s="28"/>
      <c r="F513" s="26"/>
      <c r="G513" s="29"/>
      <c r="H513" s="29"/>
      <c r="I513" s="29"/>
      <c r="J513" s="50"/>
      <c r="K513" s="33"/>
      <c r="L513" s="32"/>
      <c r="M513" s="33"/>
      <c r="N513" s="32"/>
      <c r="O513" s="29"/>
      <c r="P513" s="29"/>
      <c r="Q513" s="34"/>
      <c r="R513" s="34"/>
      <c r="S513" s="34"/>
      <c r="T513" s="34"/>
      <c r="U513" s="34"/>
      <c r="V513" s="34"/>
      <c r="W513" s="34"/>
      <c r="X513" s="34"/>
      <c r="Y513" s="34"/>
      <c r="Z513" s="34"/>
      <c r="AA513" s="34"/>
      <c r="AB513" s="34"/>
    </row>
    <row r="514" spans="1:28" ht="15.75" customHeight="1">
      <c r="A514" s="26"/>
      <c r="B514" s="26"/>
      <c r="C514" s="27"/>
      <c r="E514" s="28"/>
      <c r="F514" s="26"/>
      <c r="G514" s="29"/>
      <c r="H514" s="29"/>
      <c r="I514" s="29"/>
      <c r="J514" s="50"/>
      <c r="K514" s="33"/>
      <c r="L514" s="32"/>
      <c r="M514" s="33"/>
      <c r="N514" s="32"/>
      <c r="O514" s="29"/>
      <c r="P514" s="29"/>
      <c r="Q514" s="34"/>
      <c r="R514" s="34"/>
      <c r="S514" s="34"/>
      <c r="T514" s="34"/>
      <c r="U514" s="34"/>
      <c r="V514" s="34"/>
      <c r="W514" s="34"/>
      <c r="X514" s="34"/>
      <c r="Y514" s="34"/>
      <c r="Z514" s="34"/>
      <c r="AA514" s="34"/>
      <c r="AB514" s="34"/>
    </row>
    <row r="515" spans="1:28" ht="15.75" customHeight="1">
      <c r="A515" s="26"/>
      <c r="B515" s="26"/>
      <c r="C515" s="27"/>
      <c r="E515" s="28"/>
      <c r="F515" s="26"/>
      <c r="G515" s="29"/>
      <c r="H515" s="29"/>
      <c r="I515" s="29"/>
      <c r="J515" s="50"/>
      <c r="K515" s="33"/>
      <c r="L515" s="32"/>
      <c r="M515" s="33"/>
      <c r="N515" s="32"/>
      <c r="O515" s="29"/>
      <c r="P515" s="29"/>
      <c r="Q515" s="34"/>
      <c r="R515" s="34"/>
      <c r="S515" s="34"/>
      <c r="T515" s="34"/>
      <c r="U515" s="34"/>
      <c r="V515" s="34"/>
      <c r="W515" s="34"/>
      <c r="X515" s="34"/>
      <c r="Y515" s="34"/>
      <c r="Z515" s="34"/>
      <c r="AA515" s="34"/>
      <c r="AB515" s="34"/>
    </row>
    <row r="516" spans="1:28" ht="15.75" customHeight="1">
      <c r="A516" s="26"/>
      <c r="B516" s="26"/>
      <c r="C516" s="27"/>
      <c r="E516" s="28"/>
      <c r="F516" s="26"/>
      <c r="G516" s="29"/>
      <c r="H516" s="29"/>
      <c r="I516" s="29"/>
      <c r="J516" s="50"/>
      <c r="K516" s="33"/>
      <c r="L516" s="32"/>
      <c r="M516" s="33"/>
      <c r="N516" s="32"/>
      <c r="O516" s="29"/>
      <c r="P516" s="29"/>
      <c r="Q516" s="34"/>
      <c r="R516" s="34"/>
      <c r="S516" s="34"/>
      <c r="T516" s="34"/>
      <c r="U516" s="34"/>
      <c r="V516" s="34"/>
      <c r="W516" s="34"/>
      <c r="X516" s="34"/>
      <c r="Y516" s="34"/>
      <c r="Z516" s="34"/>
      <c r="AA516" s="34"/>
      <c r="AB516" s="34"/>
    </row>
    <row r="517" spans="1:28" ht="15.75" customHeight="1">
      <c r="A517" s="26"/>
      <c r="B517" s="26"/>
      <c r="C517" s="27"/>
      <c r="E517" s="28"/>
      <c r="F517" s="26"/>
      <c r="G517" s="29"/>
      <c r="H517" s="29"/>
      <c r="I517" s="29"/>
      <c r="J517" s="50"/>
      <c r="K517" s="33"/>
      <c r="L517" s="32"/>
      <c r="M517" s="33"/>
      <c r="N517" s="32"/>
      <c r="O517" s="29"/>
      <c r="P517" s="29"/>
      <c r="Q517" s="34"/>
      <c r="R517" s="34"/>
      <c r="S517" s="34"/>
      <c r="T517" s="34"/>
      <c r="U517" s="34"/>
      <c r="V517" s="34"/>
      <c r="W517" s="34"/>
      <c r="X517" s="34"/>
      <c r="Y517" s="34"/>
      <c r="Z517" s="34"/>
      <c r="AA517" s="34"/>
      <c r="AB517" s="34"/>
    </row>
    <row r="518" spans="1:28" ht="15.75" customHeight="1">
      <c r="A518" s="26"/>
      <c r="B518" s="26"/>
      <c r="C518" s="27"/>
      <c r="E518" s="28"/>
      <c r="F518" s="26"/>
      <c r="G518" s="29"/>
      <c r="H518" s="29"/>
      <c r="I518" s="29"/>
      <c r="J518" s="50"/>
      <c r="K518" s="33"/>
      <c r="L518" s="32"/>
      <c r="M518" s="33"/>
      <c r="N518" s="32"/>
      <c r="O518" s="29"/>
      <c r="P518" s="29"/>
      <c r="Q518" s="34"/>
      <c r="R518" s="34"/>
      <c r="S518" s="34"/>
      <c r="T518" s="34"/>
      <c r="U518" s="34"/>
      <c r="V518" s="34"/>
      <c r="W518" s="34"/>
      <c r="X518" s="34"/>
      <c r="Y518" s="34"/>
      <c r="Z518" s="34"/>
      <c r="AA518" s="34"/>
      <c r="AB518" s="34"/>
    </row>
    <row r="519" spans="1:28" ht="15.75" customHeight="1">
      <c r="A519" s="26"/>
      <c r="B519" s="26"/>
      <c r="C519" s="27"/>
      <c r="E519" s="28"/>
      <c r="F519" s="26"/>
      <c r="G519" s="29"/>
      <c r="H519" s="29"/>
      <c r="I519" s="29"/>
      <c r="J519" s="50"/>
      <c r="K519" s="33"/>
      <c r="L519" s="32"/>
      <c r="M519" s="33"/>
      <c r="N519" s="32"/>
      <c r="O519" s="29"/>
      <c r="P519" s="29"/>
      <c r="Q519" s="34"/>
      <c r="R519" s="34"/>
      <c r="S519" s="34"/>
      <c r="T519" s="34"/>
      <c r="U519" s="34"/>
      <c r="V519" s="34"/>
      <c r="W519" s="34"/>
      <c r="X519" s="34"/>
      <c r="Y519" s="34"/>
      <c r="Z519" s="34"/>
      <c r="AA519" s="34"/>
      <c r="AB519" s="34"/>
    </row>
    <row r="520" spans="1:28" ht="15.75" customHeight="1">
      <c r="A520" s="26"/>
      <c r="B520" s="26"/>
      <c r="C520" s="27"/>
      <c r="E520" s="28"/>
      <c r="F520" s="26"/>
      <c r="G520" s="29"/>
      <c r="H520" s="29"/>
      <c r="I520" s="29"/>
      <c r="J520" s="50"/>
      <c r="K520" s="33"/>
      <c r="L520" s="32"/>
      <c r="M520" s="33"/>
      <c r="N520" s="32"/>
      <c r="O520" s="29"/>
      <c r="P520" s="29"/>
      <c r="Q520" s="34"/>
      <c r="R520" s="34"/>
      <c r="S520" s="34"/>
      <c r="T520" s="34"/>
      <c r="U520" s="34"/>
      <c r="V520" s="34"/>
      <c r="W520" s="34"/>
      <c r="X520" s="34"/>
      <c r="Y520" s="34"/>
      <c r="Z520" s="34"/>
      <c r="AA520" s="34"/>
      <c r="AB520" s="34"/>
    </row>
    <row r="521" spans="1:28" ht="15.75" customHeight="1">
      <c r="A521" s="26"/>
      <c r="B521" s="26"/>
      <c r="C521" s="27"/>
      <c r="E521" s="28"/>
      <c r="F521" s="26"/>
      <c r="G521" s="29"/>
      <c r="H521" s="29"/>
      <c r="I521" s="29"/>
      <c r="J521" s="50"/>
      <c r="K521" s="33"/>
      <c r="L521" s="32"/>
      <c r="M521" s="33"/>
      <c r="N521" s="32"/>
      <c r="O521" s="29"/>
      <c r="P521" s="29"/>
      <c r="Q521" s="34"/>
      <c r="R521" s="34"/>
      <c r="S521" s="34"/>
      <c r="T521" s="34"/>
      <c r="U521" s="34"/>
      <c r="V521" s="34"/>
      <c r="W521" s="34"/>
      <c r="X521" s="34"/>
      <c r="Y521" s="34"/>
      <c r="Z521" s="34"/>
      <c r="AA521" s="34"/>
      <c r="AB521" s="34"/>
    </row>
    <row r="522" spans="1:28" ht="15.75" customHeight="1">
      <c r="A522" s="26"/>
      <c r="B522" s="26"/>
      <c r="C522" s="27"/>
      <c r="E522" s="28"/>
      <c r="F522" s="26"/>
      <c r="G522" s="29"/>
      <c r="H522" s="29"/>
      <c r="I522" s="29"/>
      <c r="J522" s="50"/>
      <c r="K522" s="33"/>
      <c r="L522" s="32"/>
      <c r="M522" s="33"/>
      <c r="N522" s="32"/>
      <c r="O522" s="29"/>
      <c r="P522" s="29"/>
      <c r="Q522" s="34"/>
      <c r="R522" s="34"/>
      <c r="S522" s="34"/>
      <c r="T522" s="34"/>
      <c r="U522" s="34"/>
      <c r="V522" s="34"/>
      <c r="W522" s="34"/>
      <c r="X522" s="34"/>
      <c r="Y522" s="34"/>
      <c r="Z522" s="34"/>
      <c r="AA522" s="34"/>
      <c r="AB522" s="34"/>
    </row>
    <row r="523" spans="1:28" ht="15.75" customHeight="1">
      <c r="A523" s="26"/>
      <c r="B523" s="26"/>
      <c r="C523" s="27"/>
      <c r="E523" s="28"/>
      <c r="F523" s="26"/>
      <c r="G523" s="29"/>
      <c r="H523" s="29"/>
      <c r="I523" s="29"/>
      <c r="J523" s="50"/>
      <c r="K523" s="33"/>
      <c r="L523" s="32"/>
      <c r="M523" s="33"/>
      <c r="N523" s="32"/>
      <c r="O523" s="29"/>
      <c r="P523" s="29"/>
      <c r="Q523" s="34"/>
      <c r="R523" s="34"/>
      <c r="S523" s="34"/>
      <c r="T523" s="34"/>
      <c r="U523" s="34"/>
      <c r="V523" s="34"/>
      <c r="W523" s="34"/>
      <c r="X523" s="34"/>
      <c r="Y523" s="34"/>
      <c r="Z523" s="34"/>
      <c r="AA523" s="34"/>
      <c r="AB523" s="34"/>
    </row>
    <row r="524" spans="1:28" ht="15.75" customHeight="1">
      <c r="A524" s="26"/>
      <c r="B524" s="26"/>
      <c r="C524" s="27"/>
      <c r="E524" s="28"/>
      <c r="F524" s="26"/>
      <c r="G524" s="29"/>
      <c r="H524" s="29"/>
      <c r="I524" s="29"/>
      <c r="J524" s="50"/>
      <c r="K524" s="33"/>
      <c r="L524" s="32"/>
      <c r="M524" s="33"/>
      <c r="N524" s="32"/>
      <c r="O524" s="29"/>
      <c r="P524" s="29"/>
      <c r="Q524" s="34"/>
      <c r="R524" s="34"/>
      <c r="S524" s="34"/>
      <c r="T524" s="34"/>
      <c r="U524" s="34"/>
      <c r="V524" s="34"/>
      <c r="W524" s="34"/>
      <c r="X524" s="34"/>
      <c r="Y524" s="34"/>
      <c r="Z524" s="34"/>
      <c r="AA524" s="34"/>
      <c r="AB524" s="34"/>
    </row>
    <row r="525" spans="1:28" ht="15.75" customHeight="1">
      <c r="A525" s="26"/>
      <c r="B525" s="26"/>
      <c r="C525" s="27"/>
      <c r="E525" s="28"/>
      <c r="F525" s="26"/>
      <c r="G525" s="29"/>
      <c r="H525" s="29"/>
      <c r="I525" s="29"/>
      <c r="J525" s="50"/>
      <c r="K525" s="33"/>
      <c r="L525" s="32"/>
      <c r="M525" s="33"/>
      <c r="N525" s="32"/>
      <c r="O525" s="29"/>
      <c r="P525" s="29"/>
      <c r="Q525" s="34"/>
      <c r="R525" s="34"/>
      <c r="S525" s="34"/>
      <c r="T525" s="34"/>
      <c r="U525" s="34"/>
      <c r="V525" s="34"/>
      <c r="W525" s="34"/>
      <c r="X525" s="34"/>
      <c r="Y525" s="34"/>
      <c r="Z525" s="34"/>
      <c r="AA525" s="34"/>
      <c r="AB525" s="34"/>
    </row>
    <row r="526" spans="1:28" ht="15.75" customHeight="1">
      <c r="A526" s="26"/>
      <c r="B526" s="26"/>
      <c r="C526" s="27"/>
      <c r="E526" s="28"/>
      <c r="F526" s="26"/>
      <c r="G526" s="29"/>
      <c r="H526" s="29"/>
      <c r="I526" s="29"/>
      <c r="J526" s="50"/>
      <c r="K526" s="33"/>
      <c r="L526" s="32"/>
      <c r="M526" s="33"/>
      <c r="N526" s="32"/>
      <c r="O526" s="29"/>
      <c r="P526" s="29"/>
      <c r="Q526" s="34"/>
      <c r="R526" s="34"/>
      <c r="S526" s="34"/>
      <c r="T526" s="34"/>
      <c r="U526" s="34"/>
      <c r="V526" s="34"/>
      <c r="W526" s="34"/>
      <c r="X526" s="34"/>
      <c r="Y526" s="34"/>
      <c r="Z526" s="34"/>
      <c r="AA526" s="34"/>
      <c r="AB526" s="34"/>
    </row>
    <row r="527" spans="1:28" ht="15.75" customHeight="1">
      <c r="A527" s="26"/>
      <c r="B527" s="26"/>
      <c r="C527" s="27"/>
      <c r="E527" s="28"/>
      <c r="F527" s="26"/>
      <c r="G527" s="29"/>
      <c r="H527" s="29"/>
      <c r="I527" s="29"/>
      <c r="J527" s="50"/>
      <c r="K527" s="33"/>
      <c r="L527" s="32"/>
      <c r="M527" s="33"/>
      <c r="N527" s="32"/>
      <c r="O527" s="29"/>
      <c r="P527" s="29"/>
      <c r="Q527" s="34"/>
      <c r="R527" s="34"/>
      <c r="S527" s="34"/>
      <c r="T527" s="34"/>
      <c r="U527" s="34"/>
      <c r="V527" s="34"/>
      <c r="W527" s="34"/>
      <c r="X527" s="34"/>
      <c r="Y527" s="34"/>
      <c r="Z527" s="34"/>
      <c r="AA527" s="34"/>
      <c r="AB527" s="34"/>
    </row>
    <row r="528" spans="1:28" ht="15.75" customHeight="1">
      <c r="A528" s="26"/>
      <c r="B528" s="26"/>
      <c r="C528" s="27"/>
      <c r="E528" s="28"/>
      <c r="F528" s="26"/>
      <c r="G528" s="29"/>
      <c r="H528" s="29"/>
      <c r="I528" s="29"/>
      <c r="J528" s="50"/>
      <c r="K528" s="33"/>
      <c r="L528" s="32"/>
      <c r="M528" s="33"/>
      <c r="N528" s="32"/>
      <c r="O528" s="29"/>
      <c r="P528" s="29"/>
      <c r="Q528" s="34"/>
      <c r="R528" s="34"/>
      <c r="S528" s="34"/>
      <c r="T528" s="34"/>
      <c r="U528" s="34"/>
      <c r="V528" s="34"/>
      <c r="W528" s="34"/>
      <c r="X528" s="34"/>
      <c r="Y528" s="34"/>
      <c r="Z528" s="34"/>
      <c r="AA528" s="34"/>
      <c r="AB528" s="34"/>
    </row>
    <row r="529" spans="1:28" ht="15.75" customHeight="1">
      <c r="A529" s="26"/>
      <c r="B529" s="26"/>
      <c r="C529" s="27"/>
      <c r="E529" s="28"/>
      <c r="F529" s="26"/>
      <c r="G529" s="29"/>
      <c r="H529" s="29"/>
      <c r="I529" s="29"/>
      <c r="J529" s="50"/>
      <c r="K529" s="33"/>
      <c r="L529" s="32"/>
      <c r="M529" s="33"/>
      <c r="N529" s="32"/>
      <c r="O529" s="29"/>
      <c r="P529" s="29"/>
      <c r="Q529" s="34"/>
      <c r="R529" s="34"/>
      <c r="S529" s="34"/>
      <c r="T529" s="34"/>
      <c r="U529" s="34"/>
      <c r="V529" s="34"/>
      <c r="W529" s="34"/>
      <c r="X529" s="34"/>
      <c r="Y529" s="34"/>
      <c r="Z529" s="34"/>
      <c r="AA529" s="34"/>
      <c r="AB529" s="34"/>
    </row>
    <row r="530" spans="1:28" ht="15.75" customHeight="1">
      <c r="A530" s="26"/>
      <c r="B530" s="26"/>
      <c r="C530" s="27"/>
      <c r="E530" s="28"/>
      <c r="F530" s="26"/>
      <c r="G530" s="29"/>
      <c r="H530" s="29"/>
      <c r="I530" s="29"/>
      <c r="J530" s="50"/>
      <c r="K530" s="33"/>
      <c r="L530" s="32"/>
      <c r="M530" s="33"/>
      <c r="N530" s="32"/>
      <c r="O530" s="29"/>
      <c r="P530" s="29"/>
      <c r="Q530" s="34"/>
      <c r="R530" s="34"/>
      <c r="S530" s="34"/>
      <c r="T530" s="34"/>
      <c r="U530" s="34"/>
      <c r="V530" s="34"/>
      <c r="W530" s="34"/>
      <c r="X530" s="34"/>
      <c r="Y530" s="34"/>
      <c r="Z530" s="34"/>
      <c r="AA530" s="34"/>
      <c r="AB530" s="34"/>
    </row>
    <row r="531" spans="1:28" ht="15.75" customHeight="1">
      <c r="A531" s="26"/>
      <c r="B531" s="26"/>
      <c r="C531" s="27"/>
      <c r="E531" s="28"/>
      <c r="F531" s="26"/>
      <c r="G531" s="29"/>
      <c r="H531" s="29"/>
      <c r="I531" s="29"/>
      <c r="J531" s="50"/>
      <c r="K531" s="33"/>
      <c r="L531" s="32"/>
      <c r="M531" s="33"/>
      <c r="N531" s="32"/>
      <c r="O531" s="29"/>
      <c r="P531" s="29"/>
      <c r="Q531" s="34"/>
      <c r="R531" s="34"/>
      <c r="S531" s="34"/>
      <c r="T531" s="34"/>
      <c r="U531" s="34"/>
      <c r="V531" s="34"/>
      <c r="W531" s="34"/>
      <c r="X531" s="34"/>
      <c r="Y531" s="34"/>
      <c r="Z531" s="34"/>
      <c r="AA531" s="34"/>
      <c r="AB531" s="34"/>
    </row>
    <row r="532" spans="1:28" ht="15.75" customHeight="1">
      <c r="A532" s="26"/>
      <c r="B532" s="26"/>
      <c r="C532" s="27"/>
      <c r="E532" s="28"/>
      <c r="F532" s="26"/>
      <c r="G532" s="29"/>
      <c r="H532" s="29"/>
      <c r="I532" s="29"/>
      <c r="J532" s="50"/>
      <c r="K532" s="33"/>
      <c r="L532" s="32"/>
      <c r="M532" s="33"/>
      <c r="N532" s="32"/>
      <c r="O532" s="29"/>
      <c r="P532" s="29"/>
      <c r="Q532" s="34"/>
      <c r="R532" s="34"/>
      <c r="S532" s="34"/>
      <c r="T532" s="34"/>
      <c r="U532" s="34"/>
      <c r="V532" s="34"/>
      <c r="W532" s="34"/>
      <c r="X532" s="34"/>
      <c r="Y532" s="34"/>
      <c r="Z532" s="34"/>
      <c r="AA532" s="34"/>
      <c r="AB532" s="34"/>
    </row>
    <row r="533" spans="1:28" ht="15.75" customHeight="1">
      <c r="A533" s="26"/>
      <c r="B533" s="26"/>
      <c r="C533" s="27"/>
      <c r="E533" s="28"/>
      <c r="F533" s="26"/>
      <c r="G533" s="29"/>
      <c r="H533" s="29"/>
      <c r="I533" s="29"/>
      <c r="J533" s="50"/>
      <c r="K533" s="33"/>
      <c r="L533" s="32"/>
      <c r="M533" s="33"/>
      <c r="N533" s="32"/>
      <c r="O533" s="29"/>
      <c r="P533" s="29"/>
      <c r="Q533" s="34"/>
      <c r="R533" s="34"/>
      <c r="S533" s="34"/>
      <c r="T533" s="34"/>
      <c r="U533" s="34"/>
      <c r="V533" s="34"/>
      <c r="W533" s="34"/>
      <c r="X533" s="34"/>
      <c r="Y533" s="34"/>
      <c r="Z533" s="34"/>
      <c r="AA533" s="34"/>
      <c r="AB533" s="34"/>
    </row>
    <row r="534" spans="1:28" ht="15.75" customHeight="1">
      <c r="A534" s="26"/>
      <c r="B534" s="26"/>
      <c r="C534" s="27"/>
      <c r="E534" s="28"/>
      <c r="F534" s="26"/>
      <c r="G534" s="29"/>
      <c r="H534" s="29"/>
      <c r="I534" s="29"/>
      <c r="J534" s="50"/>
      <c r="K534" s="33"/>
      <c r="L534" s="32"/>
      <c r="M534" s="33"/>
      <c r="N534" s="32"/>
      <c r="O534" s="29"/>
      <c r="P534" s="29"/>
      <c r="Q534" s="34"/>
      <c r="R534" s="34"/>
      <c r="S534" s="34"/>
      <c r="T534" s="34"/>
      <c r="U534" s="34"/>
      <c r="V534" s="34"/>
      <c r="W534" s="34"/>
      <c r="X534" s="34"/>
      <c r="Y534" s="34"/>
      <c r="Z534" s="34"/>
      <c r="AA534" s="34"/>
      <c r="AB534" s="34"/>
    </row>
    <row r="535" spans="1:28" ht="15.75" customHeight="1">
      <c r="A535" s="26"/>
      <c r="B535" s="26"/>
      <c r="C535" s="27"/>
      <c r="E535" s="28"/>
      <c r="F535" s="26"/>
      <c r="G535" s="29"/>
      <c r="H535" s="29"/>
      <c r="I535" s="29"/>
      <c r="J535" s="50"/>
      <c r="K535" s="33"/>
      <c r="L535" s="32"/>
      <c r="M535" s="33"/>
      <c r="N535" s="32"/>
      <c r="O535" s="29"/>
      <c r="P535" s="29"/>
      <c r="Q535" s="34"/>
      <c r="R535" s="34"/>
      <c r="S535" s="34"/>
      <c r="T535" s="34"/>
      <c r="U535" s="34"/>
      <c r="V535" s="34"/>
      <c r="W535" s="34"/>
      <c r="X535" s="34"/>
      <c r="Y535" s="34"/>
      <c r="Z535" s="34"/>
      <c r="AA535" s="34"/>
      <c r="AB535" s="34"/>
    </row>
    <row r="536" spans="1:28" ht="15.75" customHeight="1">
      <c r="A536" s="26"/>
      <c r="B536" s="26"/>
      <c r="C536" s="27"/>
      <c r="E536" s="28"/>
      <c r="F536" s="26"/>
      <c r="G536" s="29"/>
      <c r="H536" s="29"/>
      <c r="I536" s="29"/>
      <c r="J536" s="50"/>
      <c r="K536" s="33"/>
      <c r="L536" s="32"/>
      <c r="M536" s="33"/>
      <c r="N536" s="32"/>
      <c r="O536" s="29"/>
      <c r="P536" s="29"/>
      <c r="Q536" s="34"/>
      <c r="R536" s="34"/>
      <c r="S536" s="34"/>
      <c r="T536" s="34"/>
      <c r="U536" s="34"/>
      <c r="V536" s="34"/>
      <c r="W536" s="34"/>
      <c r="X536" s="34"/>
      <c r="Y536" s="34"/>
      <c r="Z536" s="34"/>
      <c r="AA536" s="34"/>
      <c r="AB536" s="34"/>
    </row>
    <row r="537" spans="1:28" ht="15.75" customHeight="1">
      <c r="A537" s="26"/>
      <c r="B537" s="26"/>
      <c r="C537" s="27"/>
      <c r="E537" s="28"/>
      <c r="F537" s="26"/>
      <c r="G537" s="29"/>
      <c r="H537" s="29"/>
      <c r="I537" s="29"/>
      <c r="J537" s="50"/>
      <c r="K537" s="33"/>
      <c r="L537" s="32"/>
      <c r="M537" s="33"/>
      <c r="N537" s="32"/>
      <c r="O537" s="29"/>
      <c r="P537" s="29"/>
      <c r="Q537" s="34"/>
      <c r="R537" s="34"/>
      <c r="S537" s="34"/>
      <c r="T537" s="34"/>
      <c r="U537" s="34"/>
      <c r="V537" s="34"/>
      <c r="W537" s="34"/>
      <c r="X537" s="34"/>
      <c r="Y537" s="34"/>
      <c r="Z537" s="34"/>
      <c r="AA537" s="34"/>
      <c r="AB537" s="34"/>
    </row>
    <row r="538" spans="1:28" ht="15.75" customHeight="1">
      <c r="A538" s="26"/>
      <c r="B538" s="26"/>
      <c r="C538" s="27"/>
      <c r="E538" s="28"/>
      <c r="F538" s="26"/>
      <c r="G538" s="29"/>
      <c r="H538" s="29"/>
      <c r="I538" s="29"/>
      <c r="J538" s="50"/>
      <c r="K538" s="33"/>
      <c r="L538" s="32"/>
      <c r="M538" s="33"/>
      <c r="N538" s="32"/>
      <c r="O538" s="29"/>
      <c r="P538" s="29"/>
      <c r="Q538" s="34"/>
      <c r="R538" s="34"/>
      <c r="S538" s="34"/>
      <c r="T538" s="34"/>
      <c r="U538" s="34"/>
      <c r="V538" s="34"/>
      <c r="W538" s="34"/>
      <c r="X538" s="34"/>
      <c r="Y538" s="34"/>
      <c r="Z538" s="34"/>
      <c r="AA538" s="34"/>
      <c r="AB538" s="34"/>
    </row>
    <row r="539" spans="1:28" ht="15.75" customHeight="1">
      <c r="A539" s="26"/>
      <c r="B539" s="26"/>
      <c r="C539" s="27"/>
      <c r="E539" s="28"/>
      <c r="F539" s="26"/>
      <c r="G539" s="29"/>
      <c r="H539" s="29"/>
      <c r="I539" s="29"/>
      <c r="J539" s="50"/>
      <c r="K539" s="33"/>
      <c r="L539" s="32"/>
      <c r="M539" s="33"/>
      <c r="N539" s="32"/>
      <c r="O539" s="29"/>
      <c r="P539" s="29"/>
      <c r="Q539" s="34"/>
      <c r="R539" s="34"/>
      <c r="S539" s="34"/>
      <c r="T539" s="34"/>
      <c r="U539" s="34"/>
      <c r="V539" s="34"/>
      <c r="W539" s="34"/>
      <c r="X539" s="34"/>
      <c r="Y539" s="34"/>
      <c r="Z539" s="34"/>
      <c r="AA539" s="34"/>
      <c r="AB539" s="34"/>
    </row>
    <row r="540" spans="1:28" ht="15.75" customHeight="1">
      <c r="A540" s="26"/>
      <c r="B540" s="26"/>
      <c r="C540" s="27"/>
      <c r="E540" s="28"/>
      <c r="F540" s="26"/>
      <c r="G540" s="29"/>
      <c r="H540" s="29"/>
      <c r="I540" s="29"/>
      <c r="J540" s="50"/>
      <c r="K540" s="33"/>
      <c r="L540" s="32"/>
      <c r="M540" s="33"/>
      <c r="N540" s="32"/>
      <c r="O540" s="29"/>
      <c r="P540" s="29"/>
      <c r="Q540" s="34"/>
      <c r="R540" s="34"/>
      <c r="S540" s="34"/>
      <c r="T540" s="34"/>
      <c r="U540" s="34"/>
      <c r="V540" s="34"/>
      <c r="W540" s="34"/>
      <c r="X540" s="34"/>
      <c r="Y540" s="34"/>
      <c r="Z540" s="34"/>
      <c r="AA540" s="34"/>
      <c r="AB540" s="34"/>
    </row>
    <row r="541" spans="1:28" ht="15.75" customHeight="1">
      <c r="A541" s="26"/>
      <c r="B541" s="26"/>
      <c r="C541" s="27"/>
      <c r="E541" s="28"/>
      <c r="F541" s="26"/>
      <c r="G541" s="29"/>
      <c r="H541" s="29"/>
      <c r="I541" s="29"/>
      <c r="J541" s="50"/>
      <c r="K541" s="33"/>
      <c r="L541" s="32"/>
      <c r="M541" s="33"/>
      <c r="N541" s="32"/>
      <c r="O541" s="29"/>
      <c r="P541" s="29"/>
      <c r="Q541" s="34"/>
      <c r="R541" s="34"/>
      <c r="S541" s="34"/>
      <c r="T541" s="34"/>
      <c r="U541" s="34"/>
      <c r="V541" s="34"/>
      <c r="W541" s="34"/>
      <c r="X541" s="34"/>
      <c r="Y541" s="34"/>
      <c r="Z541" s="34"/>
      <c r="AA541" s="34"/>
      <c r="AB541" s="34"/>
    </row>
    <row r="542" spans="1:28" ht="15.75" customHeight="1">
      <c r="A542" s="26"/>
      <c r="B542" s="26"/>
      <c r="C542" s="27"/>
      <c r="E542" s="28"/>
      <c r="F542" s="26"/>
      <c r="G542" s="29"/>
      <c r="H542" s="29"/>
      <c r="I542" s="29"/>
      <c r="J542" s="50"/>
      <c r="K542" s="33"/>
      <c r="L542" s="32"/>
      <c r="M542" s="33"/>
      <c r="N542" s="32"/>
      <c r="O542" s="29"/>
      <c r="P542" s="29"/>
      <c r="Q542" s="34"/>
      <c r="R542" s="34"/>
      <c r="S542" s="34"/>
      <c r="T542" s="34"/>
      <c r="U542" s="34"/>
      <c r="V542" s="34"/>
      <c r="W542" s="34"/>
      <c r="X542" s="34"/>
      <c r="Y542" s="34"/>
      <c r="Z542" s="34"/>
      <c r="AA542" s="34"/>
      <c r="AB542" s="34"/>
    </row>
    <row r="543" spans="1:28" ht="15.75" customHeight="1">
      <c r="A543" s="26"/>
      <c r="B543" s="26"/>
      <c r="C543" s="27"/>
      <c r="E543" s="28"/>
      <c r="F543" s="26"/>
      <c r="G543" s="29"/>
      <c r="H543" s="29"/>
      <c r="I543" s="29"/>
      <c r="J543" s="50"/>
      <c r="K543" s="33"/>
      <c r="L543" s="32"/>
      <c r="M543" s="33"/>
      <c r="N543" s="32"/>
      <c r="O543" s="29"/>
      <c r="P543" s="29"/>
      <c r="Q543" s="34"/>
      <c r="R543" s="34"/>
      <c r="S543" s="34"/>
      <c r="T543" s="34"/>
      <c r="U543" s="34"/>
      <c r="V543" s="34"/>
      <c r="W543" s="34"/>
      <c r="X543" s="34"/>
      <c r="Y543" s="34"/>
      <c r="Z543" s="34"/>
      <c r="AA543" s="34"/>
      <c r="AB543" s="34"/>
    </row>
    <row r="544" spans="1:28" ht="15.75" customHeight="1">
      <c r="A544" s="26"/>
      <c r="B544" s="26"/>
      <c r="C544" s="27"/>
      <c r="E544" s="28"/>
      <c r="F544" s="26"/>
      <c r="G544" s="29"/>
      <c r="H544" s="29"/>
      <c r="I544" s="29"/>
      <c r="J544" s="50"/>
      <c r="K544" s="33"/>
      <c r="L544" s="32"/>
      <c r="M544" s="33"/>
      <c r="N544" s="32"/>
      <c r="O544" s="29"/>
      <c r="P544" s="29"/>
      <c r="Q544" s="34"/>
      <c r="R544" s="34"/>
      <c r="S544" s="34"/>
      <c r="T544" s="34"/>
      <c r="U544" s="34"/>
      <c r="V544" s="34"/>
      <c r="W544" s="34"/>
      <c r="X544" s="34"/>
      <c r="Y544" s="34"/>
      <c r="Z544" s="34"/>
      <c r="AA544" s="34"/>
      <c r="AB544" s="34"/>
    </row>
    <row r="545" spans="1:28" ht="15.75" customHeight="1">
      <c r="A545" s="26"/>
      <c r="B545" s="26"/>
      <c r="C545" s="27"/>
      <c r="E545" s="28"/>
      <c r="F545" s="26"/>
      <c r="G545" s="29"/>
      <c r="H545" s="29"/>
      <c r="I545" s="29"/>
      <c r="J545" s="50"/>
      <c r="K545" s="33"/>
      <c r="L545" s="32"/>
      <c r="M545" s="33"/>
      <c r="N545" s="32"/>
      <c r="O545" s="29"/>
      <c r="P545" s="29"/>
      <c r="Q545" s="34"/>
      <c r="R545" s="34"/>
      <c r="S545" s="34"/>
      <c r="T545" s="34"/>
      <c r="U545" s="34"/>
      <c r="V545" s="34"/>
      <c r="W545" s="34"/>
      <c r="X545" s="34"/>
      <c r="Y545" s="34"/>
      <c r="Z545" s="34"/>
      <c r="AA545" s="34"/>
      <c r="AB545" s="34"/>
    </row>
    <row r="546" spans="1:28" ht="15.75" customHeight="1">
      <c r="A546" s="26"/>
      <c r="B546" s="26"/>
      <c r="C546" s="27"/>
      <c r="E546" s="28"/>
      <c r="F546" s="26"/>
      <c r="G546" s="29"/>
      <c r="H546" s="29"/>
      <c r="I546" s="29"/>
      <c r="J546" s="50"/>
      <c r="K546" s="33"/>
      <c r="L546" s="32"/>
      <c r="M546" s="33"/>
      <c r="N546" s="32"/>
      <c r="O546" s="29"/>
      <c r="P546" s="29"/>
      <c r="Q546" s="34"/>
      <c r="R546" s="34"/>
      <c r="S546" s="34"/>
      <c r="T546" s="34"/>
      <c r="U546" s="34"/>
      <c r="V546" s="34"/>
      <c r="W546" s="34"/>
      <c r="X546" s="34"/>
      <c r="Y546" s="34"/>
      <c r="Z546" s="34"/>
      <c r="AA546" s="34"/>
      <c r="AB546" s="34"/>
    </row>
    <row r="547" spans="1:28" ht="15.75" customHeight="1">
      <c r="A547" s="26"/>
      <c r="B547" s="26"/>
      <c r="C547" s="27"/>
      <c r="E547" s="28"/>
      <c r="F547" s="26"/>
      <c r="G547" s="29"/>
      <c r="H547" s="29"/>
      <c r="I547" s="29"/>
      <c r="J547" s="50"/>
      <c r="K547" s="33"/>
      <c r="L547" s="32"/>
      <c r="M547" s="33"/>
      <c r="N547" s="32"/>
      <c r="O547" s="29"/>
      <c r="P547" s="29"/>
      <c r="Q547" s="34"/>
      <c r="R547" s="34"/>
      <c r="S547" s="34"/>
      <c r="T547" s="34"/>
      <c r="U547" s="34"/>
      <c r="V547" s="34"/>
      <c r="W547" s="34"/>
      <c r="X547" s="34"/>
      <c r="Y547" s="34"/>
      <c r="Z547" s="34"/>
      <c r="AA547" s="34"/>
      <c r="AB547" s="34"/>
    </row>
    <row r="548" spans="1:28" ht="15.75" customHeight="1">
      <c r="A548" s="26"/>
      <c r="B548" s="26"/>
      <c r="C548" s="27"/>
      <c r="E548" s="28"/>
      <c r="F548" s="26"/>
      <c r="G548" s="29"/>
      <c r="H548" s="29"/>
      <c r="I548" s="29"/>
      <c r="J548" s="50"/>
      <c r="K548" s="33"/>
      <c r="L548" s="32"/>
      <c r="M548" s="33"/>
      <c r="N548" s="32"/>
      <c r="O548" s="29"/>
      <c r="P548" s="29"/>
      <c r="Q548" s="34"/>
      <c r="R548" s="34"/>
      <c r="S548" s="34"/>
      <c r="T548" s="34"/>
      <c r="U548" s="34"/>
      <c r="V548" s="34"/>
      <c r="W548" s="34"/>
      <c r="X548" s="34"/>
      <c r="Y548" s="34"/>
      <c r="Z548" s="34"/>
      <c r="AA548" s="34"/>
      <c r="AB548" s="34"/>
    </row>
    <row r="549" spans="1:28" ht="15.75" customHeight="1">
      <c r="A549" s="26"/>
      <c r="B549" s="26"/>
      <c r="C549" s="27"/>
      <c r="E549" s="28"/>
      <c r="F549" s="26"/>
      <c r="G549" s="29"/>
      <c r="H549" s="29"/>
      <c r="I549" s="29"/>
      <c r="J549" s="50"/>
      <c r="K549" s="33"/>
      <c r="L549" s="32"/>
      <c r="M549" s="33"/>
      <c r="N549" s="32"/>
      <c r="O549" s="29"/>
      <c r="P549" s="29"/>
      <c r="Q549" s="34"/>
      <c r="R549" s="34"/>
      <c r="S549" s="34"/>
      <c r="T549" s="34"/>
      <c r="U549" s="34"/>
      <c r="V549" s="34"/>
      <c r="W549" s="34"/>
      <c r="X549" s="34"/>
      <c r="Y549" s="34"/>
      <c r="Z549" s="34"/>
      <c r="AA549" s="34"/>
      <c r="AB549" s="34"/>
    </row>
    <row r="550" spans="1:28" ht="15.75" customHeight="1">
      <c r="A550" s="26"/>
      <c r="B550" s="26"/>
      <c r="C550" s="27"/>
      <c r="E550" s="28"/>
      <c r="F550" s="26"/>
      <c r="G550" s="29"/>
      <c r="H550" s="29"/>
      <c r="I550" s="29"/>
      <c r="J550" s="50"/>
      <c r="K550" s="33"/>
      <c r="L550" s="32"/>
      <c r="M550" s="33"/>
      <c r="N550" s="32"/>
      <c r="O550" s="29"/>
      <c r="P550" s="29"/>
      <c r="Q550" s="34"/>
      <c r="R550" s="34"/>
      <c r="S550" s="34"/>
      <c r="T550" s="34"/>
      <c r="U550" s="34"/>
      <c r="V550" s="34"/>
      <c r="W550" s="34"/>
      <c r="X550" s="34"/>
      <c r="Y550" s="34"/>
      <c r="Z550" s="34"/>
      <c r="AA550" s="34"/>
      <c r="AB550" s="34"/>
    </row>
    <row r="551" spans="1:28" ht="15.75" customHeight="1">
      <c r="A551" s="26"/>
      <c r="B551" s="26"/>
      <c r="C551" s="27"/>
      <c r="E551" s="28"/>
      <c r="F551" s="26"/>
      <c r="G551" s="29"/>
      <c r="H551" s="29"/>
      <c r="I551" s="29"/>
      <c r="J551" s="50"/>
      <c r="K551" s="33"/>
      <c r="L551" s="32"/>
      <c r="M551" s="33"/>
      <c r="N551" s="32"/>
      <c r="O551" s="29"/>
      <c r="P551" s="29"/>
      <c r="Q551" s="34"/>
      <c r="R551" s="34"/>
      <c r="S551" s="34"/>
      <c r="T551" s="34"/>
      <c r="U551" s="34"/>
      <c r="V551" s="34"/>
      <c r="W551" s="34"/>
      <c r="X551" s="34"/>
      <c r="Y551" s="34"/>
      <c r="Z551" s="34"/>
      <c r="AA551" s="34"/>
      <c r="AB551" s="34"/>
    </row>
    <row r="552" spans="1:28" ht="15.75" customHeight="1">
      <c r="A552" s="26"/>
      <c r="B552" s="26"/>
      <c r="C552" s="27"/>
      <c r="E552" s="28"/>
      <c r="F552" s="26"/>
      <c r="G552" s="29"/>
      <c r="H552" s="29"/>
      <c r="I552" s="29"/>
      <c r="J552" s="50"/>
      <c r="K552" s="33"/>
      <c r="L552" s="32"/>
      <c r="M552" s="33"/>
      <c r="N552" s="32"/>
      <c r="O552" s="29"/>
      <c r="P552" s="29"/>
      <c r="Q552" s="34"/>
      <c r="R552" s="34"/>
      <c r="S552" s="34"/>
      <c r="T552" s="34"/>
      <c r="U552" s="34"/>
      <c r="V552" s="34"/>
      <c r="W552" s="34"/>
      <c r="X552" s="34"/>
      <c r="Y552" s="34"/>
      <c r="Z552" s="34"/>
      <c r="AA552" s="34"/>
      <c r="AB552" s="34"/>
    </row>
    <row r="553" spans="1:28" ht="15.75" customHeight="1">
      <c r="A553" s="26"/>
      <c r="B553" s="26"/>
      <c r="C553" s="27"/>
      <c r="E553" s="28"/>
      <c r="F553" s="26"/>
      <c r="G553" s="29"/>
      <c r="H553" s="29"/>
      <c r="I553" s="29"/>
      <c r="J553" s="50"/>
      <c r="K553" s="33"/>
      <c r="L553" s="32"/>
      <c r="M553" s="33"/>
      <c r="N553" s="32"/>
      <c r="O553" s="29"/>
      <c r="P553" s="29"/>
      <c r="Q553" s="34"/>
      <c r="R553" s="34"/>
      <c r="S553" s="34"/>
      <c r="T553" s="34"/>
      <c r="U553" s="34"/>
      <c r="V553" s="34"/>
      <c r="W553" s="34"/>
      <c r="X553" s="34"/>
      <c r="Y553" s="34"/>
      <c r="Z553" s="34"/>
      <c r="AA553" s="34"/>
      <c r="AB553" s="34"/>
    </row>
    <row r="554" spans="1:28" ht="15.75" customHeight="1">
      <c r="A554" s="26"/>
      <c r="B554" s="26"/>
      <c r="C554" s="27"/>
      <c r="E554" s="28"/>
      <c r="F554" s="26"/>
      <c r="G554" s="29"/>
      <c r="H554" s="29"/>
      <c r="I554" s="29"/>
      <c r="J554" s="50"/>
      <c r="K554" s="33"/>
      <c r="L554" s="32"/>
      <c r="M554" s="33"/>
      <c r="N554" s="32"/>
      <c r="O554" s="29"/>
      <c r="P554" s="29"/>
      <c r="Q554" s="34"/>
      <c r="R554" s="34"/>
      <c r="S554" s="34"/>
      <c r="T554" s="34"/>
      <c r="U554" s="34"/>
      <c r="V554" s="34"/>
      <c r="W554" s="34"/>
      <c r="X554" s="34"/>
      <c r="Y554" s="34"/>
      <c r="Z554" s="34"/>
      <c r="AA554" s="34"/>
      <c r="AB554" s="34"/>
    </row>
    <row r="555" spans="1:28" ht="15.75" customHeight="1">
      <c r="A555" s="26"/>
      <c r="B555" s="26"/>
      <c r="C555" s="27"/>
      <c r="E555" s="28"/>
      <c r="F555" s="26"/>
      <c r="G555" s="29"/>
      <c r="H555" s="29"/>
      <c r="I555" s="29"/>
      <c r="J555" s="50"/>
      <c r="K555" s="33"/>
      <c r="L555" s="32"/>
      <c r="M555" s="33"/>
      <c r="N555" s="32"/>
      <c r="O555" s="29"/>
      <c r="P555" s="29"/>
      <c r="Q555" s="34"/>
      <c r="R555" s="34"/>
      <c r="S555" s="34"/>
      <c r="T555" s="34"/>
      <c r="U555" s="34"/>
      <c r="V555" s="34"/>
      <c r="W555" s="34"/>
      <c r="X555" s="34"/>
      <c r="Y555" s="34"/>
      <c r="Z555" s="34"/>
      <c r="AA555" s="34"/>
      <c r="AB555" s="34"/>
    </row>
    <row r="556" spans="1:28" ht="15.75" customHeight="1">
      <c r="A556" s="26"/>
      <c r="B556" s="26"/>
      <c r="C556" s="27"/>
      <c r="E556" s="28"/>
      <c r="F556" s="26"/>
      <c r="G556" s="29"/>
      <c r="H556" s="29"/>
      <c r="I556" s="29"/>
      <c r="J556" s="50"/>
      <c r="K556" s="33"/>
      <c r="L556" s="32"/>
      <c r="M556" s="33"/>
      <c r="N556" s="32"/>
      <c r="O556" s="29"/>
      <c r="P556" s="29"/>
      <c r="Q556" s="34"/>
      <c r="R556" s="34"/>
      <c r="S556" s="34"/>
      <c r="T556" s="34"/>
      <c r="U556" s="34"/>
      <c r="V556" s="34"/>
      <c r="W556" s="34"/>
      <c r="X556" s="34"/>
      <c r="Y556" s="34"/>
      <c r="Z556" s="34"/>
      <c r="AA556" s="34"/>
      <c r="AB556" s="34"/>
    </row>
    <row r="557" spans="1:28" ht="15.75" customHeight="1">
      <c r="A557" s="26"/>
      <c r="B557" s="26"/>
      <c r="C557" s="27"/>
      <c r="E557" s="28"/>
      <c r="F557" s="26"/>
      <c r="G557" s="29"/>
      <c r="H557" s="29"/>
      <c r="I557" s="29"/>
      <c r="J557" s="50"/>
      <c r="K557" s="33"/>
      <c r="L557" s="32"/>
      <c r="M557" s="33"/>
      <c r="N557" s="32"/>
      <c r="O557" s="29"/>
      <c r="P557" s="29"/>
      <c r="Q557" s="34"/>
      <c r="R557" s="34"/>
      <c r="S557" s="34"/>
      <c r="T557" s="34"/>
      <c r="U557" s="34"/>
      <c r="V557" s="34"/>
      <c r="W557" s="34"/>
      <c r="X557" s="34"/>
      <c r="Y557" s="34"/>
      <c r="Z557" s="34"/>
      <c r="AA557" s="34"/>
      <c r="AB557" s="34"/>
    </row>
    <row r="558" spans="1:28" ht="15.75" customHeight="1">
      <c r="A558" s="26"/>
      <c r="B558" s="26"/>
      <c r="C558" s="27"/>
      <c r="E558" s="28"/>
      <c r="F558" s="26"/>
      <c r="G558" s="29"/>
      <c r="H558" s="29"/>
      <c r="I558" s="29"/>
      <c r="J558" s="50"/>
      <c r="K558" s="33"/>
      <c r="L558" s="32"/>
      <c r="M558" s="33"/>
      <c r="N558" s="32"/>
      <c r="O558" s="29"/>
      <c r="P558" s="29"/>
      <c r="Q558" s="34"/>
      <c r="R558" s="34"/>
      <c r="S558" s="34"/>
      <c r="T558" s="34"/>
      <c r="U558" s="34"/>
      <c r="V558" s="34"/>
      <c r="W558" s="34"/>
      <c r="X558" s="34"/>
      <c r="Y558" s="34"/>
      <c r="Z558" s="34"/>
      <c r="AA558" s="34"/>
      <c r="AB558" s="34"/>
    </row>
    <row r="559" spans="1:28" ht="15.75" customHeight="1">
      <c r="A559" s="26"/>
      <c r="B559" s="26"/>
      <c r="C559" s="27"/>
      <c r="E559" s="28"/>
      <c r="F559" s="26"/>
      <c r="G559" s="29"/>
      <c r="H559" s="29"/>
      <c r="I559" s="29"/>
      <c r="J559" s="50"/>
      <c r="K559" s="33"/>
      <c r="L559" s="32"/>
      <c r="M559" s="33"/>
      <c r="N559" s="32"/>
      <c r="O559" s="29"/>
      <c r="P559" s="29"/>
      <c r="Q559" s="34"/>
      <c r="R559" s="34"/>
      <c r="S559" s="34"/>
      <c r="T559" s="34"/>
      <c r="U559" s="34"/>
      <c r="V559" s="34"/>
      <c r="W559" s="34"/>
      <c r="X559" s="34"/>
      <c r="Y559" s="34"/>
      <c r="Z559" s="34"/>
      <c r="AA559" s="34"/>
      <c r="AB559" s="34"/>
    </row>
    <row r="560" spans="1:28" ht="15.75" customHeight="1">
      <c r="A560" s="26"/>
      <c r="B560" s="26"/>
      <c r="C560" s="27"/>
      <c r="E560" s="28"/>
      <c r="F560" s="26"/>
      <c r="G560" s="29"/>
      <c r="H560" s="29"/>
      <c r="I560" s="29"/>
      <c r="J560" s="50"/>
      <c r="K560" s="33"/>
      <c r="L560" s="32"/>
      <c r="M560" s="33"/>
      <c r="N560" s="32"/>
      <c r="O560" s="29"/>
      <c r="P560" s="29"/>
      <c r="Q560" s="34"/>
      <c r="R560" s="34"/>
      <c r="S560" s="34"/>
      <c r="T560" s="34"/>
      <c r="U560" s="34"/>
      <c r="V560" s="34"/>
      <c r="W560" s="34"/>
      <c r="X560" s="34"/>
      <c r="Y560" s="34"/>
      <c r="Z560" s="34"/>
      <c r="AA560" s="34"/>
      <c r="AB560" s="34"/>
    </row>
    <row r="561" spans="1:28" ht="15.75" customHeight="1">
      <c r="A561" s="26"/>
      <c r="B561" s="26"/>
      <c r="C561" s="27"/>
      <c r="E561" s="28"/>
      <c r="F561" s="26"/>
      <c r="G561" s="29"/>
      <c r="H561" s="29"/>
      <c r="I561" s="29"/>
      <c r="J561" s="50"/>
      <c r="K561" s="33"/>
      <c r="L561" s="32"/>
      <c r="M561" s="33"/>
      <c r="N561" s="32"/>
      <c r="O561" s="29"/>
      <c r="P561" s="29"/>
      <c r="Q561" s="34"/>
      <c r="R561" s="34"/>
      <c r="S561" s="34"/>
      <c r="T561" s="34"/>
      <c r="U561" s="34"/>
      <c r="V561" s="34"/>
      <c r="W561" s="34"/>
      <c r="X561" s="34"/>
      <c r="Y561" s="34"/>
      <c r="Z561" s="34"/>
      <c r="AA561" s="34"/>
      <c r="AB561" s="34"/>
    </row>
    <row r="562" spans="1:28" ht="15.75" customHeight="1">
      <c r="A562" s="26"/>
      <c r="B562" s="26"/>
      <c r="C562" s="27"/>
      <c r="E562" s="28"/>
      <c r="F562" s="26"/>
      <c r="G562" s="29"/>
      <c r="H562" s="29"/>
      <c r="I562" s="29"/>
      <c r="J562" s="50"/>
      <c r="K562" s="33"/>
      <c r="L562" s="32"/>
      <c r="M562" s="33"/>
      <c r="N562" s="32"/>
      <c r="O562" s="29"/>
      <c r="P562" s="29"/>
      <c r="Q562" s="34"/>
      <c r="R562" s="34"/>
      <c r="S562" s="34"/>
      <c r="T562" s="34"/>
      <c r="U562" s="34"/>
      <c r="V562" s="34"/>
      <c r="W562" s="34"/>
      <c r="X562" s="34"/>
      <c r="Y562" s="34"/>
      <c r="Z562" s="34"/>
      <c r="AA562" s="34"/>
      <c r="AB562" s="34"/>
    </row>
    <row r="563" spans="1:28" ht="15.75" customHeight="1">
      <c r="A563" s="26"/>
      <c r="B563" s="26"/>
      <c r="C563" s="27"/>
      <c r="E563" s="28"/>
      <c r="F563" s="26"/>
      <c r="G563" s="29"/>
      <c r="H563" s="29"/>
      <c r="I563" s="29"/>
      <c r="J563" s="50"/>
      <c r="K563" s="33"/>
      <c r="L563" s="32"/>
      <c r="M563" s="33"/>
      <c r="N563" s="32"/>
      <c r="O563" s="29"/>
      <c r="P563" s="29"/>
      <c r="Q563" s="34"/>
      <c r="R563" s="34"/>
      <c r="S563" s="34"/>
      <c r="T563" s="34"/>
      <c r="U563" s="34"/>
      <c r="V563" s="34"/>
      <c r="W563" s="34"/>
      <c r="X563" s="34"/>
      <c r="Y563" s="34"/>
      <c r="Z563" s="34"/>
      <c r="AA563" s="34"/>
      <c r="AB563" s="34"/>
    </row>
    <row r="564" spans="1:28" ht="15.75" customHeight="1">
      <c r="A564" s="26"/>
      <c r="B564" s="26"/>
      <c r="C564" s="27"/>
      <c r="E564" s="28"/>
      <c r="F564" s="26"/>
      <c r="G564" s="29"/>
      <c r="H564" s="29"/>
      <c r="I564" s="29"/>
      <c r="J564" s="50"/>
      <c r="K564" s="33"/>
      <c r="L564" s="32"/>
      <c r="M564" s="33"/>
      <c r="N564" s="32"/>
      <c r="O564" s="29"/>
      <c r="P564" s="29"/>
      <c r="Q564" s="34"/>
      <c r="R564" s="34"/>
      <c r="S564" s="34"/>
      <c r="T564" s="34"/>
      <c r="U564" s="34"/>
      <c r="V564" s="34"/>
      <c r="W564" s="34"/>
      <c r="X564" s="34"/>
      <c r="Y564" s="34"/>
      <c r="Z564" s="34"/>
      <c r="AA564" s="34"/>
      <c r="AB564" s="34"/>
    </row>
    <row r="565" spans="1:28" ht="15.75" customHeight="1">
      <c r="A565" s="26"/>
      <c r="B565" s="26"/>
      <c r="C565" s="27"/>
      <c r="E565" s="28"/>
      <c r="F565" s="26"/>
      <c r="G565" s="29"/>
      <c r="H565" s="29"/>
      <c r="I565" s="29"/>
      <c r="J565" s="50"/>
      <c r="K565" s="33"/>
      <c r="L565" s="32"/>
      <c r="M565" s="33"/>
      <c r="N565" s="32"/>
      <c r="O565" s="29"/>
      <c r="P565" s="29"/>
      <c r="Q565" s="34"/>
      <c r="R565" s="34"/>
      <c r="S565" s="34"/>
      <c r="T565" s="34"/>
      <c r="U565" s="34"/>
      <c r="V565" s="34"/>
      <c r="W565" s="34"/>
      <c r="X565" s="34"/>
      <c r="Y565" s="34"/>
      <c r="Z565" s="34"/>
      <c r="AA565" s="34"/>
      <c r="AB565" s="34"/>
    </row>
    <row r="566" spans="1:28" ht="15.75" customHeight="1">
      <c r="A566" s="26"/>
      <c r="B566" s="26"/>
      <c r="C566" s="27"/>
      <c r="E566" s="28"/>
      <c r="F566" s="26"/>
      <c r="G566" s="29"/>
      <c r="H566" s="29"/>
      <c r="I566" s="29"/>
      <c r="J566" s="50"/>
      <c r="K566" s="33"/>
      <c r="L566" s="32"/>
      <c r="M566" s="33"/>
      <c r="N566" s="32"/>
      <c r="O566" s="29"/>
      <c r="P566" s="29"/>
      <c r="Q566" s="34"/>
      <c r="R566" s="34"/>
      <c r="S566" s="34"/>
      <c r="T566" s="34"/>
      <c r="U566" s="34"/>
      <c r="V566" s="34"/>
      <c r="W566" s="34"/>
      <c r="X566" s="34"/>
      <c r="Y566" s="34"/>
      <c r="Z566" s="34"/>
      <c r="AA566" s="34"/>
      <c r="AB566" s="34"/>
    </row>
    <row r="567" spans="1:28" ht="15.75" customHeight="1">
      <c r="A567" s="26"/>
      <c r="B567" s="26"/>
      <c r="C567" s="27"/>
      <c r="E567" s="28"/>
      <c r="F567" s="26"/>
      <c r="G567" s="29"/>
      <c r="H567" s="29"/>
      <c r="I567" s="29"/>
      <c r="J567" s="50"/>
      <c r="K567" s="33"/>
      <c r="L567" s="32"/>
      <c r="M567" s="33"/>
      <c r="N567" s="32"/>
      <c r="O567" s="29"/>
      <c r="P567" s="29"/>
      <c r="Q567" s="34"/>
      <c r="R567" s="34"/>
      <c r="S567" s="34"/>
      <c r="T567" s="34"/>
      <c r="U567" s="34"/>
      <c r="V567" s="34"/>
      <c r="W567" s="34"/>
      <c r="X567" s="34"/>
      <c r="Y567" s="34"/>
      <c r="Z567" s="34"/>
      <c r="AA567" s="34"/>
      <c r="AB567" s="34"/>
    </row>
    <row r="568" spans="1:28" ht="15.75" customHeight="1">
      <c r="A568" s="26"/>
      <c r="B568" s="26"/>
      <c r="C568" s="27"/>
      <c r="E568" s="28"/>
      <c r="F568" s="26"/>
      <c r="G568" s="29"/>
      <c r="H568" s="29"/>
      <c r="I568" s="29"/>
      <c r="J568" s="50"/>
      <c r="K568" s="33"/>
      <c r="L568" s="32"/>
      <c r="M568" s="33"/>
      <c r="N568" s="32"/>
      <c r="O568" s="29"/>
      <c r="P568" s="29"/>
      <c r="Q568" s="34"/>
      <c r="R568" s="34"/>
      <c r="S568" s="34"/>
      <c r="T568" s="34"/>
      <c r="U568" s="34"/>
      <c r="V568" s="34"/>
      <c r="W568" s="34"/>
      <c r="X568" s="34"/>
      <c r="Y568" s="34"/>
      <c r="Z568" s="34"/>
      <c r="AA568" s="34"/>
      <c r="AB568" s="34"/>
    </row>
    <row r="569" spans="1:28" ht="15.75" customHeight="1">
      <c r="A569" s="26"/>
      <c r="B569" s="26"/>
      <c r="C569" s="27"/>
      <c r="E569" s="28"/>
      <c r="F569" s="26"/>
      <c r="G569" s="29"/>
      <c r="H569" s="29"/>
      <c r="I569" s="29"/>
      <c r="J569" s="50"/>
      <c r="K569" s="33"/>
      <c r="L569" s="32"/>
      <c r="M569" s="33"/>
      <c r="N569" s="32"/>
      <c r="O569" s="29"/>
      <c r="P569" s="29"/>
      <c r="Q569" s="34"/>
      <c r="R569" s="34"/>
      <c r="S569" s="34"/>
      <c r="T569" s="34"/>
      <c r="U569" s="34"/>
      <c r="V569" s="34"/>
      <c r="W569" s="34"/>
      <c r="X569" s="34"/>
      <c r="Y569" s="34"/>
      <c r="Z569" s="34"/>
      <c r="AA569" s="34"/>
      <c r="AB569" s="34"/>
    </row>
    <row r="570" spans="1:28" ht="15.75" customHeight="1">
      <c r="A570" s="26"/>
      <c r="B570" s="26"/>
      <c r="C570" s="27"/>
      <c r="E570" s="28"/>
      <c r="F570" s="26"/>
      <c r="G570" s="29"/>
      <c r="H570" s="29"/>
      <c r="I570" s="29"/>
      <c r="J570" s="50"/>
      <c r="K570" s="33"/>
      <c r="L570" s="32"/>
      <c r="M570" s="33"/>
      <c r="N570" s="32"/>
      <c r="O570" s="29"/>
      <c r="P570" s="29"/>
      <c r="Q570" s="34"/>
      <c r="R570" s="34"/>
      <c r="S570" s="34"/>
      <c r="T570" s="34"/>
      <c r="U570" s="34"/>
      <c r="V570" s="34"/>
      <c r="W570" s="34"/>
      <c r="X570" s="34"/>
      <c r="Y570" s="34"/>
      <c r="Z570" s="34"/>
      <c r="AA570" s="34"/>
      <c r="AB570" s="34"/>
    </row>
    <row r="571" spans="1:28" ht="15.75" customHeight="1">
      <c r="A571" s="26"/>
      <c r="B571" s="26"/>
      <c r="C571" s="27"/>
      <c r="E571" s="28"/>
      <c r="F571" s="26"/>
      <c r="G571" s="29"/>
      <c r="H571" s="29"/>
      <c r="I571" s="29"/>
      <c r="J571" s="50"/>
      <c r="K571" s="33"/>
      <c r="L571" s="32"/>
      <c r="M571" s="33"/>
      <c r="N571" s="32"/>
      <c r="O571" s="29"/>
      <c r="P571" s="29"/>
      <c r="Q571" s="34"/>
      <c r="R571" s="34"/>
      <c r="S571" s="34"/>
      <c r="T571" s="34"/>
      <c r="U571" s="34"/>
      <c r="V571" s="34"/>
      <c r="W571" s="34"/>
      <c r="X571" s="34"/>
      <c r="Y571" s="34"/>
      <c r="Z571" s="34"/>
      <c r="AA571" s="34"/>
      <c r="AB571" s="34"/>
    </row>
    <row r="572" spans="1:28" ht="15.75" customHeight="1">
      <c r="A572" s="26"/>
      <c r="B572" s="26"/>
      <c r="C572" s="27"/>
      <c r="E572" s="28"/>
      <c r="F572" s="26"/>
      <c r="G572" s="29"/>
      <c r="H572" s="29"/>
      <c r="I572" s="29"/>
      <c r="J572" s="50"/>
      <c r="K572" s="33"/>
      <c r="L572" s="32"/>
      <c r="M572" s="33"/>
      <c r="N572" s="32"/>
      <c r="O572" s="29"/>
      <c r="P572" s="29"/>
      <c r="Q572" s="34"/>
      <c r="R572" s="34"/>
      <c r="S572" s="34"/>
      <c r="T572" s="34"/>
      <c r="U572" s="34"/>
      <c r="V572" s="34"/>
      <c r="W572" s="34"/>
      <c r="X572" s="34"/>
      <c r="Y572" s="34"/>
      <c r="Z572" s="34"/>
      <c r="AA572" s="34"/>
      <c r="AB572" s="34"/>
    </row>
    <row r="573" spans="1:28" ht="15.75" customHeight="1">
      <c r="A573" s="26"/>
      <c r="B573" s="26"/>
      <c r="C573" s="27"/>
      <c r="E573" s="28"/>
      <c r="F573" s="26"/>
      <c r="G573" s="29"/>
      <c r="H573" s="29"/>
      <c r="I573" s="29"/>
      <c r="J573" s="50"/>
      <c r="K573" s="33"/>
      <c r="L573" s="32"/>
      <c r="M573" s="33"/>
      <c r="N573" s="32"/>
      <c r="O573" s="29"/>
      <c r="P573" s="29"/>
      <c r="Q573" s="34"/>
      <c r="R573" s="34"/>
      <c r="S573" s="34"/>
      <c r="T573" s="34"/>
      <c r="U573" s="34"/>
      <c r="V573" s="34"/>
      <c r="W573" s="34"/>
      <c r="X573" s="34"/>
      <c r="Y573" s="34"/>
      <c r="Z573" s="34"/>
      <c r="AA573" s="34"/>
      <c r="AB573" s="34"/>
    </row>
    <row r="574" spans="1:28" ht="15.75" customHeight="1">
      <c r="A574" s="26"/>
      <c r="B574" s="26"/>
      <c r="C574" s="27"/>
      <c r="E574" s="28"/>
      <c r="F574" s="26"/>
      <c r="G574" s="29"/>
      <c r="H574" s="29"/>
      <c r="I574" s="29"/>
      <c r="J574" s="50"/>
      <c r="K574" s="33"/>
      <c r="L574" s="32"/>
      <c r="M574" s="33"/>
      <c r="N574" s="32"/>
      <c r="O574" s="29"/>
      <c r="P574" s="29"/>
      <c r="Q574" s="34"/>
      <c r="R574" s="34"/>
      <c r="S574" s="34"/>
      <c r="T574" s="34"/>
      <c r="U574" s="34"/>
      <c r="V574" s="34"/>
      <c r="W574" s="34"/>
      <c r="X574" s="34"/>
      <c r="Y574" s="34"/>
      <c r="Z574" s="34"/>
      <c r="AA574" s="34"/>
      <c r="AB574" s="34"/>
    </row>
    <row r="575" spans="1:28" ht="15.75" customHeight="1">
      <c r="A575" s="26"/>
      <c r="B575" s="26"/>
      <c r="C575" s="27"/>
      <c r="E575" s="28"/>
      <c r="F575" s="26"/>
      <c r="G575" s="29"/>
      <c r="H575" s="29"/>
      <c r="I575" s="29"/>
      <c r="J575" s="50"/>
      <c r="K575" s="33"/>
      <c r="L575" s="32"/>
      <c r="M575" s="33"/>
      <c r="N575" s="32"/>
      <c r="O575" s="29"/>
      <c r="P575" s="29"/>
      <c r="Q575" s="34"/>
      <c r="R575" s="34"/>
      <c r="S575" s="34"/>
      <c r="T575" s="34"/>
      <c r="U575" s="34"/>
      <c r="V575" s="34"/>
      <c r="W575" s="34"/>
      <c r="X575" s="34"/>
      <c r="Y575" s="34"/>
      <c r="Z575" s="34"/>
      <c r="AA575" s="34"/>
      <c r="AB575" s="34"/>
    </row>
    <row r="576" spans="1:28" ht="15.75" customHeight="1">
      <c r="A576" s="26"/>
      <c r="B576" s="26"/>
      <c r="C576" s="27"/>
      <c r="E576" s="28"/>
      <c r="F576" s="26"/>
      <c r="G576" s="29"/>
      <c r="H576" s="29"/>
      <c r="I576" s="29"/>
      <c r="J576" s="50"/>
      <c r="K576" s="33"/>
      <c r="L576" s="32"/>
      <c r="M576" s="33"/>
      <c r="N576" s="32"/>
      <c r="O576" s="29"/>
      <c r="P576" s="29"/>
      <c r="Q576" s="34"/>
      <c r="R576" s="34"/>
      <c r="S576" s="34"/>
      <c r="T576" s="34"/>
      <c r="U576" s="34"/>
      <c r="V576" s="34"/>
      <c r="W576" s="34"/>
      <c r="X576" s="34"/>
      <c r="Y576" s="34"/>
      <c r="Z576" s="34"/>
      <c r="AA576" s="34"/>
      <c r="AB576" s="34"/>
    </row>
    <row r="577" spans="1:28" ht="15.75" customHeight="1">
      <c r="A577" s="26"/>
      <c r="B577" s="26"/>
      <c r="C577" s="27"/>
      <c r="E577" s="28"/>
      <c r="F577" s="26"/>
      <c r="G577" s="29"/>
      <c r="H577" s="29"/>
      <c r="I577" s="29"/>
      <c r="J577" s="50"/>
      <c r="K577" s="33"/>
      <c r="L577" s="32"/>
      <c r="M577" s="33"/>
      <c r="N577" s="32"/>
      <c r="O577" s="29"/>
      <c r="P577" s="29"/>
      <c r="Q577" s="34"/>
      <c r="R577" s="34"/>
      <c r="S577" s="34"/>
      <c r="T577" s="34"/>
      <c r="U577" s="34"/>
      <c r="V577" s="34"/>
      <c r="W577" s="34"/>
      <c r="X577" s="34"/>
      <c r="Y577" s="34"/>
      <c r="Z577" s="34"/>
      <c r="AA577" s="34"/>
      <c r="AB577" s="34"/>
    </row>
    <row r="578" spans="1:28" ht="15.75" customHeight="1">
      <c r="A578" s="26"/>
      <c r="B578" s="26"/>
      <c r="C578" s="27"/>
      <c r="E578" s="28"/>
      <c r="F578" s="26"/>
      <c r="G578" s="29"/>
      <c r="H578" s="29"/>
      <c r="I578" s="29"/>
      <c r="J578" s="50"/>
      <c r="K578" s="33"/>
      <c r="L578" s="32"/>
      <c r="M578" s="33"/>
      <c r="N578" s="32"/>
      <c r="O578" s="29"/>
      <c r="P578" s="29"/>
      <c r="Q578" s="34"/>
      <c r="R578" s="34"/>
      <c r="S578" s="34"/>
      <c r="T578" s="34"/>
      <c r="U578" s="34"/>
      <c r="V578" s="34"/>
      <c r="W578" s="34"/>
      <c r="X578" s="34"/>
      <c r="Y578" s="34"/>
      <c r="Z578" s="34"/>
      <c r="AA578" s="34"/>
      <c r="AB578" s="34"/>
    </row>
    <row r="579" spans="1:28" ht="15.75" customHeight="1">
      <c r="A579" s="26"/>
      <c r="B579" s="26"/>
      <c r="C579" s="27"/>
      <c r="E579" s="28"/>
      <c r="F579" s="26"/>
      <c r="G579" s="29"/>
      <c r="H579" s="29"/>
      <c r="I579" s="29"/>
      <c r="J579" s="50"/>
      <c r="K579" s="33"/>
      <c r="L579" s="32"/>
      <c r="M579" s="33"/>
      <c r="N579" s="32"/>
      <c r="O579" s="29"/>
      <c r="P579" s="29"/>
      <c r="Q579" s="34"/>
      <c r="R579" s="34"/>
      <c r="S579" s="34"/>
      <c r="T579" s="34"/>
      <c r="U579" s="34"/>
      <c r="V579" s="34"/>
      <c r="W579" s="34"/>
      <c r="X579" s="34"/>
      <c r="Y579" s="34"/>
      <c r="Z579" s="34"/>
      <c r="AA579" s="34"/>
      <c r="AB579" s="34"/>
    </row>
    <row r="580" spans="1:28" ht="15.75" customHeight="1">
      <c r="A580" s="26"/>
      <c r="B580" s="26"/>
      <c r="C580" s="27"/>
      <c r="E580" s="28"/>
      <c r="F580" s="26"/>
      <c r="G580" s="29"/>
      <c r="H580" s="29"/>
      <c r="I580" s="29"/>
      <c r="J580" s="50"/>
      <c r="K580" s="33"/>
      <c r="L580" s="32"/>
      <c r="M580" s="33"/>
      <c r="N580" s="32"/>
      <c r="O580" s="29"/>
      <c r="P580" s="29"/>
      <c r="Q580" s="34"/>
      <c r="R580" s="34"/>
      <c r="S580" s="34"/>
      <c r="T580" s="34"/>
      <c r="U580" s="34"/>
      <c r="V580" s="34"/>
      <c r="W580" s="34"/>
      <c r="X580" s="34"/>
      <c r="Y580" s="34"/>
      <c r="Z580" s="34"/>
      <c r="AA580" s="34"/>
      <c r="AB580" s="34"/>
    </row>
    <row r="581" spans="1:28" ht="15.75" customHeight="1">
      <c r="A581" s="26"/>
      <c r="B581" s="26"/>
      <c r="C581" s="27"/>
      <c r="E581" s="28"/>
      <c r="F581" s="26"/>
      <c r="G581" s="29"/>
      <c r="H581" s="29"/>
      <c r="I581" s="29"/>
      <c r="J581" s="50"/>
      <c r="K581" s="33"/>
      <c r="L581" s="32"/>
      <c r="M581" s="33"/>
      <c r="N581" s="32"/>
      <c r="O581" s="29"/>
      <c r="P581" s="29"/>
      <c r="Q581" s="34"/>
      <c r="R581" s="34"/>
      <c r="S581" s="34"/>
      <c r="T581" s="34"/>
      <c r="U581" s="34"/>
      <c r="V581" s="34"/>
      <c r="W581" s="34"/>
      <c r="X581" s="34"/>
      <c r="Y581" s="34"/>
      <c r="Z581" s="34"/>
      <c r="AA581" s="34"/>
      <c r="AB581" s="34"/>
    </row>
    <row r="582" spans="1:28" ht="15.75" customHeight="1">
      <c r="A582" s="26"/>
      <c r="B582" s="26"/>
      <c r="C582" s="27"/>
      <c r="E582" s="28"/>
      <c r="F582" s="26"/>
      <c r="G582" s="29"/>
      <c r="H582" s="29"/>
      <c r="I582" s="29"/>
      <c r="J582" s="50"/>
      <c r="K582" s="33"/>
      <c r="L582" s="32"/>
      <c r="M582" s="33"/>
      <c r="N582" s="32"/>
      <c r="O582" s="29"/>
      <c r="P582" s="29"/>
      <c r="Q582" s="34"/>
      <c r="R582" s="34"/>
      <c r="S582" s="34"/>
      <c r="T582" s="34"/>
      <c r="U582" s="34"/>
      <c r="V582" s="34"/>
      <c r="W582" s="34"/>
      <c r="X582" s="34"/>
      <c r="Y582" s="34"/>
      <c r="Z582" s="34"/>
      <c r="AA582" s="34"/>
      <c r="AB582" s="34"/>
    </row>
    <row r="583" spans="1:28" ht="15.75" customHeight="1">
      <c r="A583" s="26"/>
      <c r="B583" s="26"/>
      <c r="C583" s="27"/>
      <c r="E583" s="28"/>
      <c r="F583" s="26"/>
      <c r="G583" s="29"/>
      <c r="H583" s="29"/>
      <c r="I583" s="29"/>
      <c r="J583" s="50"/>
      <c r="K583" s="33"/>
      <c r="L583" s="32"/>
      <c r="M583" s="33"/>
      <c r="N583" s="32"/>
      <c r="O583" s="29"/>
      <c r="P583" s="29"/>
      <c r="Q583" s="34"/>
      <c r="R583" s="34"/>
      <c r="S583" s="34"/>
      <c r="T583" s="34"/>
      <c r="U583" s="34"/>
      <c r="V583" s="34"/>
      <c r="W583" s="34"/>
      <c r="X583" s="34"/>
      <c r="Y583" s="34"/>
      <c r="Z583" s="34"/>
      <c r="AA583" s="34"/>
      <c r="AB583" s="34"/>
    </row>
    <row r="584" spans="1:28" ht="15.75" customHeight="1">
      <c r="A584" s="26"/>
      <c r="B584" s="26"/>
      <c r="C584" s="27"/>
      <c r="E584" s="28"/>
      <c r="F584" s="26"/>
      <c r="G584" s="29"/>
      <c r="H584" s="29"/>
      <c r="I584" s="29"/>
      <c r="J584" s="50"/>
      <c r="K584" s="33"/>
      <c r="L584" s="32"/>
      <c r="M584" s="33"/>
      <c r="N584" s="32"/>
      <c r="O584" s="29"/>
      <c r="P584" s="29"/>
      <c r="Q584" s="34"/>
      <c r="R584" s="34"/>
      <c r="S584" s="34"/>
      <c r="T584" s="34"/>
      <c r="U584" s="34"/>
      <c r="V584" s="34"/>
      <c r="W584" s="34"/>
      <c r="X584" s="34"/>
      <c r="Y584" s="34"/>
      <c r="Z584" s="34"/>
      <c r="AA584" s="34"/>
      <c r="AB584" s="34"/>
    </row>
    <row r="585" spans="1:28" ht="15.75" customHeight="1">
      <c r="A585" s="26"/>
      <c r="B585" s="26"/>
      <c r="C585" s="27"/>
      <c r="E585" s="28"/>
      <c r="F585" s="26"/>
      <c r="G585" s="29"/>
      <c r="H585" s="29"/>
      <c r="I585" s="29"/>
      <c r="J585" s="50"/>
      <c r="K585" s="33"/>
      <c r="L585" s="32"/>
      <c r="M585" s="33"/>
      <c r="N585" s="32"/>
      <c r="O585" s="29"/>
      <c r="P585" s="29"/>
      <c r="Q585" s="34"/>
      <c r="R585" s="34"/>
      <c r="S585" s="34"/>
      <c r="T585" s="34"/>
      <c r="U585" s="34"/>
      <c r="V585" s="34"/>
      <c r="W585" s="34"/>
      <c r="X585" s="34"/>
      <c r="Y585" s="34"/>
      <c r="Z585" s="34"/>
      <c r="AA585" s="34"/>
      <c r="AB585" s="34"/>
    </row>
    <row r="586" spans="1:28" ht="15.75" customHeight="1">
      <c r="A586" s="26"/>
      <c r="B586" s="26"/>
      <c r="C586" s="27"/>
      <c r="E586" s="28"/>
      <c r="F586" s="26"/>
      <c r="G586" s="29"/>
      <c r="H586" s="29"/>
      <c r="I586" s="29"/>
      <c r="J586" s="50"/>
      <c r="K586" s="33"/>
      <c r="L586" s="32"/>
      <c r="M586" s="33"/>
      <c r="N586" s="32"/>
      <c r="O586" s="29"/>
      <c r="P586" s="29"/>
      <c r="Q586" s="34"/>
      <c r="R586" s="34"/>
      <c r="S586" s="34"/>
      <c r="T586" s="34"/>
      <c r="U586" s="34"/>
      <c r="V586" s="34"/>
      <c r="W586" s="34"/>
      <c r="X586" s="34"/>
      <c r="Y586" s="34"/>
      <c r="Z586" s="34"/>
      <c r="AA586" s="34"/>
      <c r="AB586" s="34"/>
    </row>
    <row r="587" spans="1:28" ht="15.75" customHeight="1">
      <c r="A587" s="26"/>
      <c r="B587" s="26"/>
      <c r="C587" s="27"/>
      <c r="E587" s="28"/>
      <c r="F587" s="26"/>
      <c r="G587" s="29"/>
      <c r="H587" s="29"/>
      <c r="I587" s="29"/>
      <c r="J587" s="50"/>
      <c r="K587" s="33"/>
      <c r="L587" s="32"/>
      <c r="M587" s="33"/>
      <c r="N587" s="32"/>
      <c r="O587" s="29"/>
      <c r="P587" s="29"/>
      <c r="Q587" s="34"/>
      <c r="R587" s="34"/>
      <c r="S587" s="34"/>
      <c r="T587" s="34"/>
      <c r="U587" s="34"/>
      <c r="V587" s="34"/>
      <c r="W587" s="34"/>
      <c r="X587" s="34"/>
      <c r="Y587" s="34"/>
      <c r="Z587" s="34"/>
      <c r="AA587" s="34"/>
      <c r="AB587" s="34"/>
    </row>
    <row r="588" spans="1:28" ht="15.75" customHeight="1">
      <c r="A588" s="26"/>
      <c r="B588" s="26"/>
      <c r="C588" s="27"/>
      <c r="E588" s="28"/>
      <c r="F588" s="26"/>
      <c r="G588" s="29"/>
      <c r="H588" s="29"/>
      <c r="I588" s="29"/>
      <c r="J588" s="50"/>
      <c r="K588" s="33"/>
      <c r="L588" s="32"/>
      <c r="M588" s="33"/>
      <c r="N588" s="32"/>
      <c r="O588" s="29"/>
      <c r="P588" s="29"/>
      <c r="Q588" s="34"/>
      <c r="R588" s="34"/>
      <c r="S588" s="34"/>
      <c r="T588" s="34"/>
      <c r="U588" s="34"/>
      <c r="V588" s="34"/>
      <c r="W588" s="34"/>
      <c r="X588" s="34"/>
      <c r="Y588" s="34"/>
      <c r="Z588" s="34"/>
      <c r="AA588" s="34"/>
      <c r="AB588" s="34"/>
    </row>
    <row r="589" spans="1:28" ht="15.75" customHeight="1">
      <c r="A589" s="26"/>
      <c r="B589" s="26"/>
      <c r="C589" s="27"/>
      <c r="E589" s="28"/>
      <c r="F589" s="26"/>
      <c r="G589" s="29"/>
      <c r="H589" s="29"/>
      <c r="I589" s="29"/>
      <c r="J589" s="50"/>
      <c r="K589" s="33"/>
      <c r="L589" s="32"/>
      <c r="M589" s="33"/>
      <c r="N589" s="32"/>
      <c r="O589" s="29"/>
      <c r="P589" s="29"/>
      <c r="Q589" s="34"/>
      <c r="R589" s="34"/>
      <c r="S589" s="34"/>
      <c r="T589" s="34"/>
      <c r="U589" s="34"/>
      <c r="V589" s="34"/>
      <c r="W589" s="34"/>
      <c r="X589" s="34"/>
      <c r="Y589" s="34"/>
      <c r="Z589" s="34"/>
      <c r="AA589" s="34"/>
      <c r="AB589" s="34"/>
    </row>
    <row r="590" spans="1:28" ht="15.75" customHeight="1">
      <c r="A590" s="26"/>
      <c r="B590" s="26"/>
      <c r="C590" s="27"/>
      <c r="E590" s="28"/>
      <c r="F590" s="26"/>
      <c r="G590" s="29"/>
      <c r="H590" s="29"/>
      <c r="I590" s="29"/>
      <c r="J590" s="50"/>
      <c r="K590" s="33"/>
      <c r="L590" s="32"/>
      <c r="M590" s="33"/>
      <c r="N590" s="32"/>
      <c r="O590" s="29"/>
      <c r="P590" s="29"/>
      <c r="Q590" s="34"/>
      <c r="R590" s="34"/>
      <c r="S590" s="34"/>
      <c r="T590" s="34"/>
      <c r="U590" s="34"/>
      <c r="V590" s="34"/>
      <c r="W590" s="34"/>
      <c r="X590" s="34"/>
      <c r="Y590" s="34"/>
      <c r="Z590" s="34"/>
      <c r="AA590" s="34"/>
      <c r="AB590" s="34"/>
    </row>
    <row r="591" spans="1:28" ht="15.75" customHeight="1">
      <c r="A591" s="26"/>
      <c r="B591" s="26"/>
      <c r="C591" s="27"/>
      <c r="E591" s="28"/>
      <c r="F591" s="26"/>
      <c r="G591" s="29"/>
      <c r="H591" s="29"/>
      <c r="I591" s="29"/>
      <c r="J591" s="50"/>
      <c r="K591" s="33"/>
      <c r="L591" s="32"/>
      <c r="M591" s="33"/>
      <c r="N591" s="32"/>
      <c r="O591" s="29"/>
      <c r="P591" s="29"/>
      <c r="Q591" s="34"/>
      <c r="R591" s="34"/>
      <c r="S591" s="34"/>
      <c r="T591" s="34"/>
      <c r="U591" s="34"/>
      <c r="V591" s="34"/>
      <c r="W591" s="34"/>
      <c r="X591" s="34"/>
      <c r="Y591" s="34"/>
      <c r="Z591" s="34"/>
      <c r="AA591" s="34"/>
      <c r="AB591" s="34"/>
    </row>
    <row r="592" spans="1:28" ht="15.75" customHeight="1">
      <c r="A592" s="26"/>
      <c r="B592" s="26"/>
      <c r="C592" s="27"/>
      <c r="E592" s="28"/>
      <c r="F592" s="26"/>
      <c r="G592" s="29"/>
      <c r="H592" s="29"/>
      <c r="I592" s="29"/>
      <c r="J592" s="50"/>
      <c r="K592" s="33"/>
      <c r="L592" s="32"/>
      <c r="M592" s="33"/>
      <c r="N592" s="32"/>
      <c r="O592" s="29"/>
      <c r="P592" s="29"/>
      <c r="Q592" s="34"/>
      <c r="R592" s="34"/>
      <c r="S592" s="34"/>
      <c r="T592" s="34"/>
      <c r="U592" s="34"/>
      <c r="V592" s="34"/>
      <c r="W592" s="34"/>
      <c r="X592" s="34"/>
      <c r="Y592" s="34"/>
      <c r="Z592" s="34"/>
      <c r="AA592" s="34"/>
      <c r="AB592" s="34"/>
    </row>
    <row r="593" spans="1:28" ht="15.75" customHeight="1">
      <c r="A593" s="26"/>
      <c r="B593" s="26"/>
      <c r="C593" s="27"/>
      <c r="E593" s="28"/>
      <c r="F593" s="26"/>
      <c r="G593" s="29"/>
      <c r="H593" s="29"/>
      <c r="I593" s="29"/>
      <c r="J593" s="50"/>
      <c r="K593" s="33"/>
      <c r="L593" s="32"/>
      <c r="M593" s="33"/>
      <c r="N593" s="32"/>
      <c r="O593" s="29"/>
      <c r="P593" s="29"/>
      <c r="Q593" s="34"/>
      <c r="R593" s="34"/>
      <c r="S593" s="34"/>
      <c r="T593" s="34"/>
      <c r="U593" s="34"/>
      <c r="V593" s="34"/>
      <c r="W593" s="34"/>
      <c r="X593" s="34"/>
      <c r="Y593" s="34"/>
      <c r="Z593" s="34"/>
      <c r="AA593" s="34"/>
      <c r="AB593" s="34"/>
    </row>
    <row r="594" spans="1:28" ht="15.75" customHeight="1">
      <c r="A594" s="26"/>
      <c r="B594" s="26"/>
      <c r="C594" s="27"/>
      <c r="E594" s="28"/>
      <c r="F594" s="26"/>
      <c r="G594" s="29"/>
      <c r="H594" s="29"/>
      <c r="I594" s="29"/>
      <c r="J594" s="50"/>
      <c r="K594" s="33"/>
      <c r="L594" s="32"/>
      <c r="M594" s="33"/>
      <c r="N594" s="32"/>
      <c r="O594" s="29"/>
      <c r="P594" s="29"/>
      <c r="Q594" s="34"/>
      <c r="R594" s="34"/>
      <c r="S594" s="34"/>
      <c r="T594" s="34"/>
      <c r="U594" s="34"/>
      <c r="V594" s="34"/>
      <c r="W594" s="34"/>
      <c r="X594" s="34"/>
      <c r="Y594" s="34"/>
      <c r="Z594" s="34"/>
      <c r="AA594" s="34"/>
      <c r="AB594" s="34"/>
    </row>
    <row r="595" spans="1:28" ht="15.75" customHeight="1">
      <c r="A595" s="26"/>
      <c r="B595" s="26"/>
      <c r="C595" s="27"/>
      <c r="E595" s="28"/>
      <c r="F595" s="26"/>
      <c r="G595" s="29"/>
      <c r="H595" s="29"/>
      <c r="I595" s="29"/>
      <c r="J595" s="50"/>
      <c r="K595" s="33"/>
      <c r="L595" s="32"/>
      <c r="M595" s="33"/>
      <c r="N595" s="32"/>
      <c r="O595" s="29"/>
      <c r="P595" s="29"/>
      <c r="Q595" s="34"/>
      <c r="R595" s="34"/>
      <c r="S595" s="34"/>
      <c r="T595" s="34"/>
      <c r="U595" s="34"/>
      <c r="V595" s="34"/>
      <c r="W595" s="34"/>
      <c r="X595" s="34"/>
      <c r="Y595" s="34"/>
      <c r="Z595" s="34"/>
      <c r="AA595" s="34"/>
      <c r="AB595" s="34"/>
    </row>
    <row r="596" spans="1:28" ht="15.75" customHeight="1">
      <c r="A596" s="26"/>
      <c r="B596" s="26"/>
      <c r="C596" s="27"/>
      <c r="E596" s="28"/>
      <c r="F596" s="26"/>
      <c r="G596" s="29"/>
      <c r="H596" s="29"/>
      <c r="I596" s="29"/>
      <c r="J596" s="50"/>
      <c r="K596" s="33"/>
      <c r="L596" s="32"/>
      <c r="M596" s="33"/>
      <c r="N596" s="32"/>
      <c r="O596" s="29"/>
      <c r="P596" s="29"/>
      <c r="Q596" s="34"/>
      <c r="R596" s="34"/>
      <c r="S596" s="34"/>
      <c r="T596" s="34"/>
      <c r="U596" s="34"/>
      <c r="V596" s="34"/>
      <c r="W596" s="34"/>
      <c r="X596" s="34"/>
      <c r="Y596" s="34"/>
      <c r="Z596" s="34"/>
      <c r="AA596" s="34"/>
      <c r="AB596" s="34"/>
    </row>
    <row r="597" spans="1:28" ht="15.75" customHeight="1">
      <c r="A597" s="26"/>
      <c r="B597" s="26"/>
      <c r="C597" s="27"/>
      <c r="E597" s="28"/>
      <c r="F597" s="26"/>
      <c r="G597" s="29"/>
      <c r="H597" s="29"/>
      <c r="I597" s="29"/>
      <c r="J597" s="50"/>
      <c r="K597" s="33"/>
      <c r="L597" s="32"/>
      <c r="M597" s="33"/>
      <c r="N597" s="32"/>
      <c r="O597" s="29"/>
      <c r="P597" s="29"/>
      <c r="Q597" s="34"/>
      <c r="R597" s="34"/>
      <c r="S597" s="34"/>
      <c r="T597" s="34"/>
      <c r="U597" s="34"/>
      <c r="V597" s="34"/>
      <c r="W597" s="34"/>
      <c r="X597" s="34"/>
      <c r="Y597" s="34"/>
      <c r="Z597" s="34"/>
      <c r="AA597" s="34"/>
      <c r="AB597" s="34"/>
    </row>
    <row r="598" spans="1:28" ht="15.75" customHeight="1">
      <c r="A598" s="26"/>
      <c r="B598" s="26"/>
      <c r="C598" s="27"/>
      <c r="E598" s="28"/>
      <c r="F598" s="26"/>
      <c r="G598" s="29"/>
      <c r="H598" s="29"/>
      <c r="I598" s="29"/>
      <c r="J598" s="50"/>
      <c r="K598" s="33"/>
      <c r="L598" s="32"/>
      <c r="M598" s="33"/>
      <c r="N598" s="32"/>
      <c r="O598" s="29"/>
      <c r="P598" s="29"/>
      <c r="Q598" s="34"/>
      <c r="R598" s="34"/>
      <c r="S598" s="34"/>
      <c r="T598" s="34"/>
      <c r="U598" s="34"/>
      <c r="V598" s="34"/>
      <c r="W598" s="34"/>
      <c r="X598" s="34"/>
      <c r="Y598" s="34"/>
      <c r="Z598" s="34"/>
      <c r="AA598" s="34"/>
      <c r="AB598" s="34"/>
    </row>
    <row r="599" spans="1:28" ht="15.75" customHeight="1">
      <c r="A599" s="26"/>
      <c r="B599" s="26"/>
      <c r="C599" s="27"/>
      <c r="E599" s="28"/>
      <c r="F599" s="26"/>
      <c r="G599" s="29"/>
      <c r="H599" s="29"/>
      <c r="I599" s="29"/>
      <c r="J599" s="50"/>
      <c r="K599" s="33"/>
      <c r="L599" s="32"/>
      <c r="M599" s="33"/>
      <c r="N599" s="32"/>
      <c r="O599" s="29"/>
      <c r="P599" s="29"/>
      <c r="Q599" s="34"/>
      <c r="R599" s="34"/>
      <c r="S599" s="34"/>
      <c r="T599" s="34"/>
      <c r="U599" s="34"/>
      <c r="V599" s="34"/>
      <c r="W599" s="34"/>
      <c r="X599" s="34"/>
      <c r="Y599" s="34"/>
      <c r="Z599" s="34"/>
      <c r="AA599" s="34"/>
      <c r="AB599" s="34"/>
    </row>
    <row r="600" spans="1:28" ht="15.75" customHeight="1">
      <c r="A600" s="26"/>
      <c r="B600" s="26"/>
      <c r="C600" s="27"/>
      <c r="E600" s="28"/>
      <c r="F600" s="26"/>
      <c r="G600" s="29"/>
      <c r="H600" s="29"/>
      <c r="I600" s="29"/>
      <c r="J600" s="50"/>
      <c r="K600" s="33"/>
      <c r="L600" s="32"/>
      <c r="M600" s="33"/>
      <c r="N600" s="32"/>
      <c r="O600" s="29"/>
      <c r="P600" s="29"/>
      <c r="Q600" s="34"/>
      <c r="R600" s="34"/>
      <c r="S600" s="34"/>
      <c r="T600" s="34"/>
      <c r="U600" s="34"/>
      <c r="V600" s="34"/>
      <c r="W600" s="34"/>
      <c r="X600" s="34"/>
      <c r="Y600" s="34"/>
      <c r="Z600" s="34"/>
      <c r="AA600" s="34"/>
      <c r="AB600" s="34"/>
    </row>
    <row r="601" spans="1:28" ht="15.75" customHeight="1">
      <c r="A601" s="26"/>
      <c r="B601" s="26"/>
      <c r="C601" s="27"/>
      <c r="E601" s="28"/>
      <c r="F601" s="26"/>
      <c r="G601" s="29"/>
      <c r="H601" s="29"/>
      <c r="I601" s="29"/>
      <c r="J601" s="50"/>
      <c r="K601" s="33"/>
      <c r="L601" s="32"/>
      <c r="M601" s="33"/>
      <c r="N601" s="32"/>
      <c r="O601" s="29"/>
      <c r="P601" s="29"/>
      <c r="Q601" s="34"/>
      <c r="R601" s="34"/>
      <c r="S601" s="34"/>
      <c r="T601" s="34"/>
      <c r="U601" s="34"/>
      <c r="V601" s="34"/>
      <c r="W601" s="34"/>
      <c r="X601" s="34"/>
      <c r="Y601" s="34"/>
      <c r="Z601" s="34"/>
      <c r="AA601" s="34"/>
      <c r="AB601" s="34"/>
    </row>
    <row r="602" spans="1:28" ht="15.75" customHeight="1">
      <c r="A602" s="26"/>
      <c r="B602" s="26"/>
      <c r="C602" s="27"/>
      <c r="E602" s="28"/>
      <c r="F602" s="26"/>
      <c r="G602" s="29"/>
      <c r="H602" s="29"/>
      <c r="I602" s="29"/>
      <c r="J602" s="50"/>
      <c r="K602" s="33"/>
      <c r="L602" s="32"/>
      <c r="M602" s="33"/>
      <c r="N602" s="32"/>
      <c r="O602" s="29"/>
      <c r="P602" s="29"/>
      <c r="Q602" s="34"/>
      <c r="R602" s="34"/>
      <c r="S602" s="34"/>
      <c r="T602" s="34"/>
      <c r="U602" s="34"/>
      <c r="V602" s="34"/>
      <c r="W602" s="34"/>
      <c r="X602" s="34"/>
      <c r="Y602" s="34"/>
      <c r="Z602" s="34"/>
      <c r="AA602" s="34"/>
      <c r="AB602" s="34"/>
    </row>
    <row r="603" spans="1:28" ht="15.75" customHeight="1">
      <c r="A603" s="26"/>
      <c r="B603" s="26"/>
      <c r="C603" s="27"/>
      <c r="E603" s="28"/>
      <c r="F603" s="26"/>
      <c r="G603" s="29"/>
      <c r="H603" s="29"/>
      <c r="I603" s="29"/>
      <c r="J603" s="50"/>
      <c r="K603" s="33"/>
      <c r="L603" s="32"/>
      <c r="M603" s="33"/>
      <c r="N603" s="32"/>
      <c r="O603" s="29"/>
      <c r="P603" s="29"/>
      <c r="Q603" s="34"/>
      <c r="R603" s="34"/>
      <c r="S603" s="34"/>
      <c r="T603" s="34"/>
      <c r="U603" s="34"/>
      <c r="V603" s="34"/>
      <c r="W603" s="34"/>
      <c r="X603" s="34"/>
      <c r="Y603" s="34"/>
      <c r="Z603" s="34"/>
      <c r="AA603" s="34"/>
      <c r="AB603" s="34"/>
    </row>
    <row r="604" spans="1:28" ht="15.75" customHeight="1">
      <c r="A604" s="26"/>
      <c r="B604" s="26"/>
      <c r="C604" s="27"/>
      <c r="E604" s="28"/>
      <c r="F604" s="26"/>
      <c r="G604" s="29"/>
      <c r="H604" s="29"/>
      <c r="I604" s="29"/>
      <c r="J604" s="50"/>
      <c r="K604" s="33"/>
      <c r="L604" s="32"/>
      <c r="M604" s="33"/>
      <c r="N604" s="32"/>
      <c r="O604" s="29"/>
      <c r="P604" s="29"/>
      <c r="Q604" s="34"/>
      <c r="R604" s="34"/>
      <c r="S604" s="34"/>
      <c r="T604" s="34"/>
      <c r="U604" s="34"/>
      <c r="V604" s="34"/>
      <c r="W604" s="34"/>
      <c r="X604" s="34"/>
      <c r="Y604" s="34"/>
      <c r="Z604" s="34"/>
      <c r="AA604" s="34"/>
      <c r="AB604" s="34"/>
    </row>
    <row r="605" spans="1:28" ht="15.75" customHeight="1">
      <c r="A605" s="26"/>
      <c r="B605" s="26"/>
      <c r="C605" s="27"/>
      <c r="E605" s="28"/>
      <c r="F605" s="26"/>
      <c r="G605" s="29"/>
      <c r="H605" s="29"/>
      <c r="I605" s="29"/>
      <c r="J605" s="50"/>
      <c r="K605" s="33"/>
      <c r="L605" s="32"/>
      <c r="M605" s="33"/>
      <c r="N605" s="32"/>
      <c r="O605" s="29"/>
      <c r="P605" s="29"/>
      <c r="Q605" s="34"/>
      <c r="R605" s="34"/>
      <c r="S605" s="34"/>
      <c r="T605" s="34"/>
      <c r="U605" s="34"/>
      <c r="V605" s="34"/>
      <c r="W605" s="34"/>
      <c r="X605" s="34"/>
      <c r="Y605" s="34"/>
      <c r="Z605" s="34"/>
      <c r="AA605" s="34"/>
      <c r="AB605" s="34"/>
    </row>
    <row r="606" spans="1:28" ht="15.75" customHeight="1">
      <c r="A606" s="26"/>
      <c r="B606" s="26"/>
      <c r="C606" s="27"/>
      <c r="E606" s="28"/>
      <c r="F606" s="26"/>
      <c r="G606" s="29"/>
      <c r="H606" s="29"/>
      <c r="I606" s="29"/>
      <c r="J606" s="50"/>
      <c r="K606" s="33"/>
      <c r="L606" s="32"/>
      <c r="M606" s="33"/>
      <c r="N606" s="32"/>
      <c r="O606" s="29"/>
      <c r="P606" s="29"/>
      <c r="Q606" s="34"/>
      <c r="R606" s="34"/>
      <c r="S606" s="34"/>
      <c r="T606" s="34"/>
      <c r="U606" s="34"/>
      <c r="V606" s="34"/>
      <c r="W606" s="34"/>
      <c r="X606" s="34"/>
      <c r="Y606" s="34"/>
      <c r="Z606" s="34"/>
      <c r="AA606" s="34"/>
      <c r="AB606" s="34"/>
    </row>
    <row r="607" spans="1:28" ht="15.75" customHeight="1">
      <c r="A607" s="26"/>
      <c r="B607" s="26"/>
      <c r="C607" s="27"/>
      <c r="E607" s="28"/>
      <c r="F607" s="26"/>
      <c r="G607" s="29"/>
      <c r="H607" s="29"/>
      <c r="I607" s="29"/>
      <c r="J607" s="50"/>
      <c r="K607" s="33"/>
      <c r="L607" s="32"/>
      <c r="M607" s="33"/>
      <c r="N607" s="32"/>
      <c r="O607" s="29"/>
      <c r="P607" s="29"/>
      <c r="Q607" s="34"/>
      <c r="R607" s="34"/>
      <c r="S607" s="34"/>
      <c r="T607" s="34"/>
      <c r="U607" s="34"/>
      <c r="V607" s="34"/>
      <c r="W607" s="34"/>
      <c r="X607" s="34"/>
      <c r="Y607" s="34"/>
      <c r="Z607" s="34"/>
      <c r="AA607" s="34"/>
      <c r="AB607" s="34"/>
    </row>
    <row r="608" spans="1:28" ht="15.75" customHeight="1">
      <c r="A608" s="26"/>
      <c r="B608" s="26"/>
      <c r="C608" s="27"/>
      <c r="E608" s="28"/>
      <c r="F608" s="26"/>
      <c r="G608" s="29"/>
      <c r="H608" s="29"/>
      <c r="I608" s="29"/>
      <c r="J608" s="50"/>
      <c r="K608" s="33"/>
      <c r="L608" s="32"/>
      <c r="M608" s="33"/>
      <c r="N608" s="32"/>
      <c r="O608" s="29"/>
      <c r="P608" s="29"/>
      <c r="Q608" s="34"/>
      <c r="R608" s="34"/>
      <c r="S608" s="34"/>
      <c r="T608" s="34"/>
      <c r="U608" s="34"/>
      <c r="V608" s="34"/>
      <c r="W608" s="34"/>
      <c r="X608" s="34"/>
      <c r="Y608" s="34"/>
      <c r="Z608" s="34"/>
      <c r="AA608" s="34"/>
      <c r="AB608" s="34"/>
    </row>
    <row r="609" spans="1:28" ht="15.75" customHeight="1">
      <c r="A609" s="26"/>
      <c r="B609" s="26"/>
      <c r="C609" s="27"/>
      <c r="E609" s="28"/>
      <c r="F609" s="26"/>
      <c r="G609" s="29"/>
      <c r="H609" s="29"/>
      <c r="I609" s="29"/>
      <c r="J609" s="50"/>
      <c r="K609" s="33"/>
      <c r="L609" s="32"/>
      <c r="M609" s="33"/>
      <c r="N609" s="32"/>
      <c r="O609" s="29"/>
      <c r="P609" s="29"/>
      <c r="Q609" s="34"/>
      <c r="R609" s="34"/>
      <c r="S609" s="34"/>
      <c r="T609" s="34"/>
      <c r="U609" s="34"/>
      <c r="V609" s="34"/>
      <c r="W609" s="34"/>
      <c r="X609" s="34"/>
      <c r="Y609" s="34"/>
      <c r="Z609" s="34"/>
      <c r="AA609" s="34"/>
      <c r="AB609" s="34"/>
    </row>
    <row r="610" spans="1:28" ht="15.75" customHeight="1">
      <c r="A610" s="26"/>
      <c r="B610" s="26"/>
      <c r="C610" s="27"/>
      <c r="E610" s="28"/>
      <c r="F610" s="26"/>
      <c r="G610" s="29"/>
      <c r="H610" s="29"/>
      <c r="I610" s="29"/>
      <c r="J610" s="50"/>
      <c r="K610" s="33"/>
      <c r="L610" s="32"/>
      <c r="M610" s="33"/>
      <c r="N610" s="32"/>
      <c r="O610" s="29"/>
      <c r="P610" s="29"/>
      <c r="Q610" s="34"/>
      <c r="R610" s="34"/>
      <c r="S610" s="34"/>
      <c r="T610" s="34"/>
      <c r="U610" s="34"/>
      <c r="V610" s="34"/>
      <c r="W610" s="34"/>
      <c r="X610" s="34"/>
      <c r="Y610" s="34"/>
      <c r="Z610" s="34"/>
      <c r="AA610" s="34"/>
      <c r="AB610" s="34"/>
    </row>
    <row r="611" spans="1:28" ht="15.75" customHeight="1">
      <c r="A611" s="26"/>
      <c r="B611" s="26"/>
      <c r="C611" s="27"/>
      <c r="E611" s="28"/>
      <c r="F611" s="26"/>
      <c r="G611" s="29"/>
      <c r="H611" s="29"/>
      <c r="I611" s="29"/>
      <c r="J611" s="50"/>
      <c r="K611" s="33"/>
      <c r="L611" s="32"/>
      <c r="M611" s="33"/>
      <c r="N611" s="32"/>
      <c r="O611" s="29"/>
      <c r="P611" s="29"/>
      <c r="Q611" s="34"/>
      <c r="R611" s="34"/>
      <c r="S611" s="34"/>
      <c r="T611" s="34"/>
      <c r="U611" s="34"/>
      <c r="V611" s="34"/>
      <c r="W611" s="34"/>
      <c r="X611" s="34"/>
      <c r="Y611" s="34"/>
      <c r="Z611" s="34"/>
      <c r="AA611" s="34"/>
      <c r="AB611" s="34"/>
    </row>
    <row r="612" spans="1:28" ht="15.75" customHeight="1">
      <c r="A612" s="26"/>
      <c r="B612" s="26"/>
      <c r="C612" s="27"/>
      <c r="E612" s="28"/>
      <c r="F612" s="26"/>
      <c r="G612" s="29"/>
      <c r="H612" s="29"/>
      <c r="I612" s="29"/>
      <c r="J612" s="50"/>
      <c r="K612" s="33"/>
      <c r="L612" s="32"/>
      <c r="M612" s="33"/>
      <c r="N612" s="32"/>
      <c r="O612" s="29"/>
      <c r="P612" s="29"/>
      <c r="Q612" s="34"/>
      <c r="R612" s="34"/>
      <c r="S612" s="34"/>
      <c r="T612" s="34"/>
      <c r="U612" s="34"/>
      <c r="V612" s="34"/>
      <c r="W612" s="34"/>
      <c r="X612" s="34"/>
      <c r="Y612" s="34"/>
      <c r="Z612" s="34"/>
      <c r="AA612" s="34"/>
      <c r="AB612" s="34"/>
    </row>
    <row r="613" spans="1:28" ht="15.75" customHeight="1">
      <c r="A613" s="26"/>
      <c r="B613" s="26"/>
      <c r="C613" s="27"/>
      <c r="E613" s="28"/>
      <c r="F613" s="26"/>
      <c r="G613" s="29"/>
      <c r="H613" s="29"/>
      <c r="I613" s="29"/>
      <c r="J613" s="50"/>
      <c r="K613" s="33"/>
      <c r="L613" s="32"/>
      <c r="M613" s="33"/>
      <c r="N613" s="32"/>
      <c r="O613" s="29"/>
      <c r="P613" s="29"/>
      <c r="Q613" s="34"/>
      <c r="R613" s="34"/>
      <c r="S613" s="34"/>
      <c r="T613" s="34"/>
      <c r="U613" s="34"/>
      <c r="V613" s="34"/>
      <c r="W613" s="34"/>
      <c r="X613" s="34"/>
      <c r="Y613" s="34"/>
      <c r="Z613" s="34"/>
      <c r="AA613" s="34"/>
      <c r="AB613" s="34"/>
    </row>
    <row r="614" spans="1:28" ht="15.75" customHeight="1">
      <c r="A614" s="26"/>
      <c r="B614" s="26"/>
      <c r="C614" s="27"/>
      <c r="E614" s="28"/>
      <c r="F614" s="26"/>
      <c r="G614" s="29"/>
      <c r="H614" s="29"/>
      <c r="I614" s="29"/>
      <c r="J614" s="50"/>
      <c r="K614" s="33"/>
      <c r="L614" s="32"/>
      <c r="M614" s="33"/>
      <c r="N614" s="32"/>
      <c r="O614" s="29"/>
      <c r="P614" s="29"/>
      <c r="Q614" s="34"/>
      <c r="R614" s="34"/>
      <c r="S614" s="34"/>
      <c r="T614" s="34"/>
      <c r="U614" s="34"/>
      <c r="V614" s="34"/>
      <c r="W614" s="34"/>
      <c r="X614" s="34"/>
      <c r="Y614" s="34"/>
      <c r="Z614" s="34"/>
      <c r="AA614" s="34"/>
      <c r="AB614" s="34"/>
    </row>
    <row r="615" spans="1:28" ht="15.75" customHeight="1">
      <c r="A615" s="26"/>
      <c r="B615" s="26"/>
      <c r="C615" s="27"/>
      <c r="E615" s="28"/>
      <c r="F615" s="26"/>
      <c r="G615" s="29"/>
      <c r="H615" s="29"/>
      <c r="I615" s="29"/>
      <c r="J615" s="50"/>
      <c r="K615" s="33"/>
      <c r="L615" s="32"/>
      <c r="M615" s="33"/>
      <c r="N615" s="32"/>
      <c r="O615" s="29"/>
      <c r="P615" s="29"/>
      <c r="Q615" s="34"/>
      <c r="R615" s="34"/>
      <c r="S615" s="34"/>
      <c r="T615" s="34"/>
      <c r="U615" s="34"/>
      <c r="V615" s="34"/>
      <c r="W615" s="34"/>
      <c r="X615" s="34"/>
      <c r="Y615" s="34"/>
      <c r="Z615" s="34"/>
      <c r="AA615" s="34"/>
      <c r="AB615" s="34"/>
    </row>
    <row r="616" spans="1:28" ht="15.75" customHeight="1">
      <c r="A616" s="26"/>
      <c r="B616" s="26"/>
      <c r="C616" s="27"/>
      <c r="E616" s="28"/>
      <c r="F616" s="26"/>
      <c r="G616" s="29"/>
      <c r="H616" s="29"/>
      <c r="I616" s="29"/>
      <c r="J616" s="50"/>
      <c r="K616" s="33"/>
      <c r="L616" s="32"/>
      <c r="M616" s="33"/>
      <c r="N616" s="32"/>
      <c r="O616" s="29"/>
      <c r="P616" s="29"/>
      <c r="Q616" s="34"/>
      <c r="R616" s="34"/>
      <c r="S616" s="34"/>
      <c r="T616" s="34"/>
      <c r="U616" s="34"/>
      <c r="V616" s="34"/>
      <c r="W616" s="34"/>
      <c r="X616" s="34"/>
      <c r="Y616" s="34"/>
      <c r="Z616" s="34"/>
      <c r="AA616" s="34"/>
      <c r="AB616" s="34"/>
    </row>
    <row r="617" spans="1:28" ht="15.75" customHeight="1">
      <c r="A617" s="26"/>
      <c r="B617" s="26"/>
      <c r="C617" s="27"/>
      <c r="E617" s="28"/>
      <c r="F617" s="26"/>
      <c r="G617" s="29"/>
      <c r="H617" s="29"/>
      <c r="I617" s="29"/>
      <c r="J617" s="50"/>
      <c r="K617" s="33"/>
      <c r="L617" s="32"/>
      <c r="M617" s="33"/>
      <c r="N617" s="32"/>
      <c r="O617" s="29"/>
      <c r="P617" s="29"/>
      <c r="Q617" s="34"/>
      <c r="R617" s="34"/>
      <c r="S617" s="34"/>
      <c r="T617" s="34"/>
      <c r="U617" s="34"/>
      <c r="V617" s="34"/>
      <c r="W617" s="34"/>
      <c r="X617" s="34"/>
      <c r="Y617" s="34"/>
      <c r="Z617" s="34"/>
      <c r="AA617" s="34"/>
      <c r="AB617" s="34"/>
    </row>
    <row r="618" spans="1:28" ht="15.75" customHeight="1">
      <c r="A618" s="26"/>
      <c r="B618" s="26"/>
      <c r="C618" s="27"/>
      <c r="E618" s="28"/>
      <c r="F618" s="26"/>
      <c r="G618" s="29"/>
      <c r="H618" s="29"/>
      <c r="I618" s="29"/>
      <c r="J618" s="50"/>
      <c r="K618" s="33"/>
      <c r="L618" s="32"/>
      <c r="M618" s="33"/>
      <c r="N618" s="32"/>
      <c r="O618" s="29"/>
      <c r="P618" s="29"/>
      <c r="Q618" s="34"/>
      <c r="R618" s="34"/>
      <c r="S618" s="34"/>
      <c r="T618" s="34"/>
      <c r="U618" s="34"/>
      <c r="V618" s="34"/>
      <c r="W618" s="34"/>
      <c r="X618" s="34"/>
      <c r="Y618" s="34"/>
      <c r="Z618" s="34"/>
      <c r="AA618" s="34"/>
      <c r="AB618" s="34"/>
    </row>
    <row r="619" spans="1:28" ht="15.75" customHeight="1">
      <c r="A619" s="26"/>
      <c r="B619" s="26"/>
      <c r="C619" s="27"/>
      <c r="E619" s="28"/>
      <c r="F619" s="26"/>
      <c r="G619" s="29"/>
      <c r="H619" s="29"/>
      <c r="I619" s="29"/>
      <c r="J619" s="50"/>
      <c r="K619" s="33"/>
      <c r="L619" s="32"/>
      <c r="M619" s="33"/>
      <c r="N619" s="32"/>
      <c r="O619" s="29"/>
      <c r="P619" s="29"/>
      <c r="Q619" s="34"/>
      <c r="R619" s="34"/>
      <c r="S619" s="34"/>
      <c r="T619" s="34"/>
      <c r="U619" s="34"/>
      <c r="V619" s="34"/>
      <c r="W619" s="34"/>
      <c r="X619" s="34"/>
      <c r="Y619" s="34"/>
      <c r="Z619" s="34"/>
      <c r="AA619" s="34"/>
      <c r="AB619" s="34"/>
    </row>
    <row r="620" spans="1:28" ht="15.75" customHeight="1">
      <c r="A620" s="26"/>
      <c r="B620" s="26"/>
      <c r="C620" s="27"/>
      <c r="E620" s="28"/>
      <c r="F620" s="26"/>
      <c r="G620" s="29"/>
      <c r="H620" s="29"/>
      <c r="I620" s="29"/>
      <c r="J620" s="50"/>
      <c r="K620" s="33"/>
      <c r="L620" s="32"/>
      <c r="M620" s="33"/>
      <c r="N620" s="32"/>
      <c r="O620" s="29"/>
      <c r="P620" s="29"/>
      <c r="Q620" s="34"/>
      <c r="R620" s="34"/>
      <c r="S620" s="34"/>
      <c r="T620" s="34"/>
      <c r="U620" s="34"/>
      <c r="V620" s="34"/>
      <c r="W620" s="34"/>
      <c r="X620" s="34"/>
      <c r="Y620" s="34"/>
      <c r="Z620" s="34"/>
      <c r="AA620" s="34"/>
      <c r="AB620" s="34"/>
    </row>
    <row r="621" spans="1:28" ht="15.75" customHeight="1">
      <c r="A621" s="26"/>
      <c r="B621" s="26"/>
      <c r="C621" s="27"/>
      <c r="E621" s="28"/>
      <c r="F621" s="26"/>
      <c r="G621" s="29"/>
      <c r="H621" s="29"/>
      <c r="I621" s="29"/>
      <c r="J621" s="50"/>
      <c r="K621" s="33"/>
      <c r="L621" s="32"/>
      <c r="M621" s="33"/>
      <c r="N621" s="32"/>
      <c r="O621" s="29"/>
      <c r="P621" s="29"/>
      <c r="Q621" s="34"/>
      <c r="R621" s="34"/>
      <c r="S621" s="34"/>
      <c r="T621" s="34"/>
      <c r="U621" s="34"/>
      <c r="V621" s="34"/>
      <c r="W621" s="34"/>
      <c r="X621" s="34"/>
      <c r="Y621" s="34"/>
      <c r="Z621" s="34"/>
      <c r="AA621" s="34"/>
      <c r="AB621" s="34"/>
    </row>
    <row r="622" spans="1:28" ht="15.75" customHeight="1">
      <c r="A622" s="26"/>
      <c r="B622" s="26"/>
      <c r="C622" s="27"/>
      <c r="E622" s="28"/>
      <c r="F622" s="26"/>
      <c r="G622" s="29"/>
      <c r="H622" s="29"/>
      <c r="I622" s="29"/>
      <c r="J622" s="50"/>
      <c r="K622" s="33"/>
      <c r="L622" s="32"/>
      <c r="M622" s="33"/>
      <c r="N622" s="32"/>
      <c r="O622" s="29"/>
      <c r="P622" s="29"/>
      <c r="Q622" s="34"/>
      <c r="R622" s="34"/>
      <c r="S622" s="34"/>
      <c r="T622" s="34"/>
      <c r="U622" s="34"/>
      <c r="V622" s="34"/>
      <c r="W622" s="34"/>
      <c r="X622" s="34"/>
      <c r="Y622" s="34"/>
      <c r="Z622" s="34"/>
      <c r="AA622" s="34"/>
      <c r="AB622" s="34"/>
    </row>
    <row r="623" spans="1:28" ht="15.75" customHeight="1">
      <c r="A623" s="26"/>
      <c r="B623" s="26"/>
      <c r="C623" s="27"/>
      <c r="E623" s="28"/>
      <c r="F623" s="26"/>
      <c r="G623" s="29"/>
      <c r="H623" s="29"/>
      <c r="I623" s="29"/>
      <c r="J623" s="50"/>
      <c r="K623" s="33"/>
      <c r="L623" s="32"/>
      <c r="M623" s="33"/>
      <c r="N623" s="32"/>
      <c r="O623" s="29"/>
      <c r="P623" s="29"/>
      <c r="Q623" s="34"/>
      <c r="R623" s="34"/>
      <c r="S623" s="34"/>
      <c r="T623" s="34"/>
      <c r="U623" s="34"/>
      <c r="V623" s="34"/>
      <c r="W623" s="34"/>
      <c r="X623" s="34"/>
      <c r="Y623" s="34"/>
      <c r="Z623" s="34"/>
      <c r="AA623" s="34"/>
      <c r="AB623" s="34"/>
    </row>
    <row r="624" spans="1:28" ht="15.75" customHeight="1">
      <c r="A624" s="26"/>
      <c r="B624" s="26"/>
      <c r="C624" s="27"/>
      <c r="E624" s="28"/>
      <c r="F624" s="26"/>
      <c r="G624" s="29"/>
      <c r="H624" s="29"/>
      <c r="I624" s="29"/>
      <c r="J624" s="50"/>
      <c r="K624" s="33"/>
      <c r="L624" s="32"/>
      <c r="M624" s="33"/>
      <c r="N624" s="32"/>
      <c r="O624" s="29"/>
      <c r="P624" s="29"/>
      <c r="Q624" s="34"/>
      <c r="R624" s="34"/>
      <c r="S624" s="34"/>
      <c r="T624" s="34"/>
      <c r="U624" s="34"/>
      <c r="V624" s="34"/>
      <c r="W624" s="34"/>
      <c r="X624" s="34"/>
      <c r="Y624" s="34"/>
      <c r="Z624" s="34"/>
      <c r="AA624" s="34"/>
      <c r="AB624" s="34"/>
    </row>
    <row r="625" spans="1:28" ht="15.75" customHeight="1">
      <c r="A625" s="26"/>
      <c r="B625" s="26"/>
      <c r="C625" s="27"/>
      <c r="E625" s="28"/>
      <c r="F625" s="26"/>
      <c r="G625" s="29"/>
      <c r="H625" s="29"/>
      <c r="I625" s="29"/>
      <c r="J625" s="50"/>
      <c r="K625" s="33"/>
      <c r="L625" s="32"/>
      <c r="M625" s="33"/>
      <c r="N625" s="32"/>
      <c r="O625" s="29"/>
      <c r="P625" s="29"/>
      <c r="Q625" s="34"/>
      <c r="R625" s="34"/>
      <c r="S625" s="34"/>
      <c r="T625" s="34"/>
      <c r="U625" s="34"/>
      <c r="V625" s="34"/>
      <c r="W625" s="34"/>
      <c r="X625" s="34"/>
      <c r="Y625" s="34"/>
      <c r="Z625" s="34"/>
      <c r="AA625" s="34"/>
      <c r="AB625" s="34"/>
    </row>
    <row r="626" spans="1:28" ht="15.75" customHeight="1">
      <c r="A626" s="26"/>
      <c r="B626" s="26"/>
      <c r="C626" s="27"/>
      <c r="E626" s="28"/>
      <c r="F626" s="26"/>
      <c r="G626" s="29"/>
      <c r="H626" s="29"/>
      <c r="I626" s="29"/>
      <c r="J626" s="50"/>
      <c r="K626" s="33"/>
      <c r="L626" s="32"/>
      <c r="M626" s="33"/>
      <c r="N626" s="32"/>
      <c r="O626" s="29"/>
      <c r="P626" s="29"/>
      <c r="Q626" s="34"/>
      <c r="R626" s="34"/>
      <c r="S626" s="34"/>
      <c r="T626" s="34"/>
      <c r="U626" s="34"/>
      <c r="V626" s="34"/>
      <c r="W626" s="34"/>
      <c r="X626" s="34"/>
      <c r="Y626" s="34"/>
      <c r="Z626" s="34"/>
      <c r="AA626" s="34"/>
      <c r="AB626" s="34"/>
    </row>
    <row r="627" spans="1:28" ht="15.75" customHeight="1">
      <c r="A627" s="26"/>
      <c r="B627" s="26"/>
      <c r="C627" s="27"/>
      <c r="E627" s="28"/>
      <c r="F627" s="26"/>
      <c r="G627" s="29"/>
      <c r="H627" s="29"/>
      <c r="I627" s="29"/>
      <c r="J627" s="50"/>
      <c r="K627" s="33"/>
      <c r="L627" s="32"/>
      <c r="M627" s="33"/>
      <c r="N627" s="32"/>
      <c r="O627" s="29"/>
      <c r="P627" s="29"/>
      <c r="Q627" s="34"/>
      <c r="R627" s="34"/>
      <c r="S627" s="34"/>
      <c r="T627" s="34"/>
      <c r="U627" s="34"/>
      <c r="V627" s="34"/>
      <c r="W627" s="34"/>
      <c r="X627" s="34"/>
      <c r="Y627" s="34"/>
      <c r="Z627" s="34"/>
      <c r="AA627" s="34"/>
      <c r="AB627" s="34"/>
    </row>
    <row r="628" spans="1:28" ht="15.75" customHeight="1">
      <c r="A628" s="26"/>
      <c r="B628" s="26"/>
      <c r="C628" s="27"/>
      <c r="E628" s="28"/>
      <c r="F628" s="26"/>
      <c r="G628" s="29"/>
      <c r="H628" s="29"/>
      <c r="I628" s="29"/>
      <c r="J628" s="50"/>
      <c r="K628" s="33"/>
      <c r="L628" s="32"/>
      <c r="M628" s="33"/>
      <c r="N628" s="32"/>
      <c r="O628" s="29"/>
      <c r="P628" s="29"/>
      <c r="Q628" s="34"/>
      <c r="R628" s="34"/>
      <c r="S628" s="34"/>
      <c r="T628" s="34"/>
      <c r="U628" s="34"/>
      <c r="V628" s="34"/>
      <c r="W628" s="34"/>
      <c r="X628" s="34"/>
      <c r="Y628" s="34"/>
      <c r="Z628" s="34"/>
      <c r="AA628" s="34"/>
      <c r="AB628" s="34"/>
    </row>
    <row r="629" spans="1:28" ht="15.75" customHeight="1">
      <c r="A629" s="26"/>
      <c r="B629" s="26"/>
      <c r="C629" s="27"/>
      <c r="E629" s="28"/>
      <c r="F629" s="26"/>
      <c r="G629" s="29"/>
      <c r="H629" s="29"/>
      <c r="I629" s="29"/>
      <c r="J629" s="50"/>
      <c r="K629" s="33"/>
      <c r="L629" s="32"/>
      <c r="M629" s="33"/>
      <c r="N629" s="32"/>
      <c r="O629" s="29"/>
      <c r="P629" s="29"/>
      <c r="Q629" s="34"/>
      <c r="R629" s="34"/>
      <c r="S629" s="34"/>
      <c r="T629" s="34"/>
      <c r="U629" s="34"/>
      <c r="V629" s="34"/>
      <c r="W629" s="34"/>
      <c r="X629" s="34"/>
      <c r="Y629" s="34"/>
      <c r="Z629" s="34"/>
      <c r="AA629" s="34"/>
      <c r="AB629" s="34"/>
    </row>
    <row r="630" spans="1:28" ht="15.75" customHeight="1">
      <c r="A630" s="26"/>
      <c r="B630" s="26"/>
      <c r="C630" s="27"/>
      <c r="E630" s="28"/>
      <c r="F630" s="26"/>
      <c r="G630" s="29"/>
      <c r="H630" s="29"/>
      <c r="I630" s="29"/>
      <c r="J630" s="50"/>
      <c r="K630" s="33"/>
      <c r="L630" s="32"/>
      <c r="M630" s="33"/>
      <c r="N630" s="32"/>
      <c r="O630" s="29"/>
      <c r="P630" s="29"/>
      <c r="Q630" s="34"/>
      <c r="R630" s="34"/>
      <c r="S630" s="34"/>
      <c r="T630" s="34"/>
      <c r="U630" s="34"/>
      <c r="V630" s="34"/>
      <c r="W630" s="34"/>
      <c r="X630" s="34"/>
      <c r="Y630" s="34"/>
      <c r="Z630" s="34"/>
      <c r="AA630" s="34"/>
      <c r="AB630" s="34"/>
    </row>
    <row r="631" spans="1:28" ht="15.75" customHeight="1">
      <c r="A631" s="26"/>
      <c r="B631" s="26"/>
      <c r="C631" s="27"/>
      <c r="E631" s="28"/>
      <c r="F631" s="26"/>
      <c r="G631" s="29"/>
      <c r="H631" s="29"/>
      <c r="I631" s="29"/>
      <c r="J631" s="50"/>
      <c r="K631" s="33"/>
      <c r="L631" s="32"/>
      <c r="M631" s="33"/>
      <c r="N631" s="32"/>
      <c r="O631" s="29"/>
      <c r="P631" s="29"/>
      <c r="Q631" s="34"/>
      <c r="R631" s="34"/>
      <c r="S631" s="34"/>
      <c r="T631" s="34"/>
      <c r="U631" s="34"/>
      <c r="V631" s="34"/>
      <c r="W631" s="34"/>
      <c r="X631" s="34"/>
      <c r="Y631" s="34"/>
      <c r="Z631" s="34"/>
      <c r="AA631" s="34"/>
      <c r="AB631" s="34"/>
    </row>
    <row r="632" spans="1:28" ht="15.75" customHeight="1">
      <c r="A632" s="26"/>
      <c r="B632" s="26"/>
      <c r="C632" s="27"/>
      <c r="E632" s="28"/>
      <c r="F632" s="26"/>
      <c r="G632" s="29"/>
      <c r="H632" s="29"/>
      <c r="I632" s="29"/>
      <c r="J632" s="50"/>
      <c r="K632" s="33"/>
      <c r="L632" s="32"/>
      <c r="M632" s="33"/>
      <c r="N632" s="32"/>
      <c r="O632" s="29"/>
      <c r="P632" s="29"/>
      <c r="Q632" s="34"/>
      <c r="R632" s="34"/>
      <c r="S632" s="34"/>
      <c r="T632" s="34"/>
      <c r="U632" s="34"/>
      <c r="V632" s="34"/>
      <c r="W632" s="34"/>
      <c r="X632" s="34"/>
      <c r="Y632" s="34"/>
      <c r="Z632" s="34"/>
      <c r="AA632" s="34"/>
      <c r="AB632" s="34"/>
    </row>
    <row r="633" spans="1:28" ht="15.75" customHeight="1">
      <c r="A633" s="26"/>
      <c r="B633" s="26"/>
      <c r="C633" s="27"/>
      <c r="E633" s="28"/>
      <c r="F633" s="26"/>
      <c r="G633" s="29"/>
      <c r="H633" s="29"/>
      <c r="I633" s="29"/>
      <c r="J633" s="50"/>
      <c r="K633" s="33"/>
      <c r="L633" s="32"/>
      <c r="M633" s="33"/>
      <c r="N633" s="32"/>
      <c r="O633" s="29"/>
      <c r="P633" s="29"/>
      <c r="Q633" s="34"/>
      <c r="R633" s="34"/>
      <c r="S633" s="34"/>
      <c r="T633" s="34"/>
      <c r="U633" s="34"/>
      <c r="V633" s="34"/>
      <c r="W633" s="34"/>
      <c r="X633" s="34"/>
      <c r="Y633" s="34"/>
      <c r="Z633" s="34"/>
      <c r="AA633" s="34"/>
      <c r="AB633" s="34"/>
    </row>
    <row r="634" spans="1:28" ht="15.75" customHeight="1">
      <c r="A634" s="26"/>
      <c r="B634" s="26"/>
      <c r="C634" s="27"/>
      <c r="E634" s="28"/>
      <c r="F634" s="26"/>
      <c r="G634" s="29"/>
      <c r="H634" s="29"/>
      <c r="I634" s="29"/>
      <c r="J634" s="50"/>
      <c r="K634" s="33"/>
      <c r="L634" s="32"/>
      <c r="M634" s="33"/>
      <c r="N634" s="32"/>
      <c r="O634" s="29"/>
      <c r="P634" s="29"/>
      <c r="Q634" s="34"/>
      <c r="R634" s="34"/>
      <c r="S634" s="34"/>
      <c r="T634" s="34"/>
      <c r="U634" s="34"/>
      <c r="V634" s="34"/>
      <c r="W634" s="34"/>
      <c r="X634" s="34"/>
      <c r="Y634" s="34"/>
      <c r="Z634" s="34"/>
      <c r="AA634" s="34"/>
      <c r="AB634" s="34"/>
    </row>
    <row r="635" spans="1:28" ht="15.75" customHeight="1">
      <c r="A635" s="26"/>
      <c r="B635" s="26"/>
      <c r="C635" s="27"/>
      <c r="E635" s="28"/>
      <c r="F635" s="26"/>
      <c r="G635" s="29"/>
      <c r="H635" s="29"/>
      <c r="I635" s="29"/>
      <c r="J635" s="50"/>
      <c r="K635" s="33"/>
      <c r="L635" s="32"/>
      <c r="M635" s="33"/>
      <c r="N635" s="32"/>
      <c r="O635" s="29"/>
      <c r="P635" s="29"/>
      <c r="Q635" s="34"/>
      <c r="R635" s="34"/>
      <c r="S635" s="34"/>
      <c r="T635" s="34"/>
      <c r="U635" s="34"/>
      <c r="V635" s="34"/>
      <c r="W635" s="34"/>
      <c r="X635" s="34"/>
      <c r="Y635" s="34"/>
      <c r="Z635" s="34"/>
      <c r="AA635" s="34"/>
      <c r="AB635" s="34"/>
    </row>
    <row r="636" spans="1:28" ht="15.75" customHeight="1">
      <c r="A636" s="26"/>
      <c r="B636" s="26"/>
      <c r="C636" s="27"/>
      <c r="E636" s="28"/>
      <c r="F636" s="26"/>
      <c r="G636" s="29"/>
      <c r="H636" s="29"/>
      <c r="I636" s="29"/>
      <c r="J636" s="50"/>
      <c r="K636" s="33"/>
      <c r="L636" s="32"/>
      <c r="M636" s="33"/>
      <c r="N636" s="32"/>
      <c r="O636" s="29"/>
      <c r="P636" s="29"/>
      <c r="Q636" s="34"/>
      <c r="R636" s="34"/>
      <c r="S636" s="34"/>
      <c r="T636" s="34"/>
      <c r="U636" s="34"/>
      <c r="V636" s="34"/>
      <c r="W636" s="34"/>
      <c r="X636" s="34"/>
      <c r="Y636" s="34"/>
      <c r="Z636" s="34"/>
      <c r="AA636" s="34"/>
      <c r="AB636" s="34"/>
    </row>
    <row r="637" spans="1:28" ht="15.75" customHeight="1">
      <c r="A637" s="26"/>
      <c r="B637" s="26"/>
      <c r="C637" s="27"/>
      <c r="E637" s="28"/>
      <c r="F637" s="26"/>
      <c r="G637" s="29"/>
      <c r="H637" s="29"/>
      <c r="I637" s="29"/>
      <c r="J637" s="50"/>
      <c r="K637" s="33"/>
      <c r="L637" s="32"/>
      <c r="M637" s="33"/>
      <c r="N637" s="32"/>
      <c r="O637" s="29"/>
      <c r="P637" s="29"/>
      <c r="Q637" s="34"/>
      <c r="R637" s="34"/>
      <c r="S637" s="34"/>
      <c r="T637" s="34"/>
      <c r="U637" s="34"/>
      <c r="V637" s="34"/>
      <c r="W637" s="34"/>
      <c r="X637" s="34"/>
      <c r="Y637" s="34"/>
      <c r="Z637" s="34"/>
      <c r="AA637" s="34"/>
      <c r="AB637" s="34"/>
    </row>
    <row r="638" spans="1:28" ht="15.75" customHeight="1">
      <c r="A638" s="26"/>
      <c r="B638" s="26"/>
      <c r="C638" s="27"/>
      <c r="E638" s="28"/>
      <c r="F638" s="26"/>
      <c r="G638" s="29"/>
      <c r="H638" s="29"/>
      <c r="I638" s="29"/>
      <c r="J638" s="50"/>
      <c r="K638" s="33"/>
      <c r="L638" s="32"/>
      <c r="M638" s="33"/>
      <c r="N638" s="32"/>
      <c r="O638" s="29"/>
      <c r="P638" s="29"/>
      <c r="Q638" s="34"/>
      <c r="R638" s="34"/>
      <c r="S638" s="34"/>
      <c r="T638" s="34"/>
      <c r="U638" s="34"/>
      <c r="V638" s="34"/>
      <c r="W638" s="34"/>
      <c r="X638" s="34"/>
      <c r="Y638" s="34"/>
      <c r="Z638" s="34"/>
      <c r="AA638" s="34"/>
      <c r="AB638" s="34"/>
    </row>
    <row r="639" spans="1:28" ht="15.75" customHeight="1">
      <c r="A639" s="26"/>
      <c r="B639" s="26"/>
      <c r="C639" s="27"/>
      <c r="E639" s="28"/>
      <c r="F639" s="26"/>
      <c r="G639" s="29"/>
      <c r="H639" s="29"/>
      <c r="I639" s="29"/>
      <c r="J639" s="50"/>
      <c r="K639" s="33"/>
      <c r="L639" s="32"/>
      <c r="M639" s="33"/>
      <c r="N639" s="32"/>
      <c r="O639" s="29"/>
      <c r="P639" s="29"/>
      <c r="Q639" s="34"/>
      <c r="R639" s="34"/>
      <c r="S639" s="34"/>
      <c r="T639" s="34"/>
      <c r="U639" s="34"/>
      <c r="V639" s="34"/>
      <c r="W639" s="34"/>
      <c r="X639" s="34"/>
      <c r="Y639" s="34"/>
      <c r="Z639" s="34"/>
      <c r="AA639" s="34"/>
      <c r="AB639" s="34"/>
    </row>
    <row r="640" spans="1:28" ht="15.75" customHeight="1">
      <c r="A640" s="26"/>
      <c r="B640" s="26"/>
      <c r="C640" s="27"/>
      <c r="E640" s="28"/>
      <c r="F640" s="26"/>
      <c r="G640" s="29"/>
      <c r="H640" s="29"/>
      <c r="I640" s="29"/>
      <c r="J640" s="50"/>
      <c r="K640" s="33"/>
      <c r="L640" s="32"/>
      <c r="M640" s="33"/>
      <c r="N640" s="32"/>
      <c r="O640" s="29"/>
      <c r="P640" s="29"/>
      <c r="Q640" s="34"/>
      <c r="R640" s="34"/>
      <c r="S640" s="34"/>
      <c r="T640" s="34"/>
      <c r="U640" s="34"/>
      <c r="V640" s="34"/>
      <c r="W640" s="34"/>
      <c r="X640" s="34"/>
      <c r="Y640" s="34"/>
      <c r="Z640" s="34"/>
      <c r="AA640" s="34"/>
      <c r="AB640" s="34"/>
    </row>
    <row r="641" spans="1:28" ht="15.75" customHeight="1">
      <c r="A641" s="26"/>
      <c r="B641" s="26"/>
      <c r="C641" s="27"/>
      <c r="E641" s="28"/>
      <c r="F641" s="26"/>
      <c r="G641" s="29"/>
      <c r="H641" s="29"/>
      <c r="I641" s="29"/>
      <c r="J641" s="50"/>
      <c r="K641" s="33"/>
      <c r="L641" s="32"/>
      <c r="M641" s="33"/>
      <c r="N641" s="32"/>
      <c r="O641" s="29"/>
      <c r="P641" s="29"/>
      <c r="Q641" s="34"/>
      <c r="R641" s="34"/>
      <c r="S641" s="34"/>
      <c r="T641" s="34"/>
      <c r="U641" s="34"/>
      <c r="V641" s="34"/>
      <c r="W641" s="34"/>
      <c r="X641" s="34"/>
      <c r="Y641" s="34"/>
      <c r="Z641" s="34"/>
      <c r="AA641" s="34"/>
      <c r="AB641" s="34"/>
    </row>
    <row r="642" spans="1:28" ht="15.75" customHeight="1">
      <c r="A642" s="26"/>
      <c r="B642" s="26"/>
      <c r="C642" s="27"/>
      <c r="E642" s="28"/>
      <c r="F642" s="26"/>
      <c r="G642" s="29"/>
      <c r="H642" s="29"/>
      <c r="I642" s="29"/>
      <c r="J642" s="50"/>
      <c r="K642" s="33"/>
      <c r="L642" s="32"/>
      <c r="M642" s="33"/>
      <c r="N642" s="32"/>
      <c r="O642" s="29"/>
      <c r="P642" s="29"/>
      <c r="Q642" s="34"/>
      <c r="R642" s="34"/>
      <c r="S642" s="34"/>
      <c r="T642" s="34"/>
      <c r="U642" s="34"/>
      <c r="V642" s="34"/>
      <c r="W642" s="34"/>
      <c r="X642" s="34"/>
      <c r="Y642" s="34"/>
      <c r="Z642" s="34"/>
      <c r="AA642" s="34"/>
      <c r="AB642" s="34"/>
    </row>
    <row r="643" spans="1:28" ht="15.75" customHeight="1">
      <c r="A643" s="26"/>
      <c r="B643" s="26"/>
      <c r="C643" s="27"/>
      <c r="E643" s="28"/>
      <c r="F643" s="26"/>
      <c r="G643" s="29"/>
      <c r="H643" s="29"/>
      <c r="I643" s="29"/>
      <c r="J643" s="50"/>
      <c r="K643" s="33"/>
      <c r="L643" s="32"/>
      <c r="M643" s="33"/>
      <c r="N643" s="32"/>
      <c r="O643" s="29"/>
      <c r="P643" s="29"/>
      <c r="Q643" s="34"/>
      <c r="R643" s="34"/>
      <c r="S643" s="34"/>
      <c r="T643" s="34"/>
      <c r="U643" s="34"/>
      <c r="V643" s="34"/>
      <c r="W643" s="34"/>
      <c r="X643" s="34"/>
      <c r="Y643" s="34"/>
      <c r="Z643" s="34"/>
      <c r="AA643" s="34"/>
      <c r="AB643" s="34"/>
    </row>
    <row r="644" spans="1:28" ht="15.75" customHeight="1">
      <c r="A644" s="26"/>
      <c r="B644" s="26"/>
      <c r="C644" s="27"/>
      <c r="E644" s="28"/>
      <c r="F644" s="26"/>
      <c r="G644" s="29"/>
      <c r="H644" s="29"/>
      <c r="I644" s="29"/>
      <c r="J644" s="50"/>
      <c r="K644" s="33"/>
      <c r="L644" s="32"/>
      <c r="M644" s="33"/>
      <c r="N644" s="32"/>
      <c r="O644" s="29"/>
      <c r="P644" s="29"/>
      <c r="Q644" s="34"/>
      <c r="R644" s="34"/>
      <c r="S644" s="34"/>
      <c r="T644" s="34"/>
      <c r="U644" s="34"/>
      <c r="V644" s="34"/>
      <c r="W644" s="34"/>
      <c r="X644" s="34"/>
      <c r="Y644" s="34"/>
      <c r="Z644" s="34"/>
      <c r="AA644" s="34"/>
      <c r="AB644" s="34"/>
    </row>
    <row r="645" spans="1:28" ht="15.75" customHeight="1">
      <c r="A645" s="26"/>
      <c r="B645" s="26"/>
      <c r="C645" s="27"/>
      <c r="E645" s="28"/>
      <c r="F645" s="26"/>
      <c r="G645" s="29"/>
      <c r="H645" s="29"/>
      <c r="I645" s="29"/>
      <c r="J645" s="50"/>
      <c r="K645" s="33"/>
      <c r="L645" s="32"/>
      <c r="M645" s="33"/>
      <c r="N645" s="32"/>
      <c r="O645" s="29"/>
      <c r="P645" s="29"/>
      <c r="Q645" s="34"/>
      <c r="R645" s="34"/>
      <c r="S645" s="34"/>
      <c r="T645" s="34"/>
      <c r="U645" s="34"/>
      <c r="V645" s="34"/>
      <c r="W645" s="34"/>
      <c r="X645" s="34"/>
      <c r="Y645" s="34"/>
      <c r="Z645" s="34"/>
      <c r="AA645" s="34"/>
      <c r="AB645" s="34"/>
    </row>
    <row r="646" spans="1:28" ht="15.75" customHeight="1">
      <c r="A646" s="26"/>
      <c r="B646" s="26"/>
      <c r="C646" s="27"/>
      <c r="E646" s="28"/>
      <c r="F646" s="26"/>
      <c r="G646" s="29"/>
      <c r="H646" s="29"/>
      <c r="I646" s="29"/>
      <c r="J646" s="50"/>
      <c r="K646" s="33"/>
      <c r="L646" s="32"/>
      <c r="M646" s="33"/>
      <c r="N646" s="32"/>
      <c r="O646" s="29"/>
      <c r="P646" s="29"/>
      <c r="Q646" s="34"/>
      <c r="R646" s="34"/>
      <c r="S646" s="34"/>
      <c r="T646" s="34"/>
      <c r="U646" s="34"/>
      <c r="V646" s="34"/>
      <c r="W646" s="34"/>
      <c r="X646" s="34"/>
      <c r="Y646" s="34"/>
      <c r="Z646" s="34"/>
      <c r="AA646" s="34"/>
      <c r="AB646" s="34"/>
    </row>
    <row r="647" spans="1:28" ht="15.75" customHeight="1">
      <c r="A647" s="26"/>
      <c r="B647" s="26"/>
      <c r="C647" s="27"/>
      <c r="E647" s="28"/>
      <c r="F647" s="26"/>
      <c r="G647" s="29"/>
      <c r="H647" s="29"/>
      <c r="I647" s="29"/>
      <c r="J647" s="50"/>
      <c r="K647" s="33"/>
      <c r="L647" s="32"/>
      <c r="M647" s="33"/>
      <c r="N647" s="32"/>
      <c r="O647" s="29"/>
      <c r="P647" s="29"/>
      <c r="Q647" s="34"/>
      <c r="R647" s="34"/>
      <c r="S647" s="34"/>
      <c r="T647" s="34"/>
      <c r="U647" s="34"/>
      <c r="V647" s="34"/>
      <c r="W647" s="34"/>
      <c r="X647" s="34"/>
      <c r="Y647" s="34"/>
      <c r="Z647" s="34"/>
      <c r="AA647" s="34"/>
      <c r="AB647" s="34"/>
    </row>
    <row r="648" spans="1:28" ht="15.75" customHeight="1">
      <c r="A648" s="26"/>
      <c r="B648" s="26"/>
      <c r="C648" s="27"/>
      <c r="E648" s="28"/>
      <c r="F648" s="26"/>
      <c r="G648" s="29"/>
      <c r="H648" s="29"/>
      <c r="I648" s="29"/>
      <c r="J648" s="50"/>
      <c r="K648" s="33"/>
      <c r="L648" s="32"/>
      <c r="M648" s="33"/>
      <c r="N648" s="32"/>
      <c r="O648" s="29"/>
      <c r="P648" s="29"/>
      <c r="Q648" s="34"/>
      <c r="R648" s="34"/>
      <c r="S648" s="34"/>
      <c r="T648" s="34"/>
      <c r="U648" s="34"/>
      <c r="V648" s="34"/>
      <c r="W648" s="34"/>
      <c r="X648" s="34"/>
      <c r="Y648" s="34"/>
      <c r="Z648" s="34"/>
      <c r="AA648" s="34"/>
      <c r="AB648" s="34"/>
    </row>
    <row r="649" spans="1:28" ht="15.75" customHeight="1">
      <c r="A649" s="26"/>
      <c r="B649" s="26"/>
      <c r="C649" s="27"/>
      <c r="E649" s="28"/>
      <c r="F649" s="26"/>
      <c r="G649" s="29"/>
      <c r="H649" s="29"/>
      <c r="I649" s="29"/>
      <c r="J649" s="50"/>
      <c r="K649" s="33"/>
      <c r="L649" s="32"/>
      <c r="M649" s="33"/>
      <c r="N649" s="32"/>
      <c r="O649" s="29"/>
      <c r="P649" s="29"/>
      <c r="Q649" s="34"/>
      <c r="R649" s="34"/>
      <c r="S649" s="34"/>
      <c r="T649" s="34"/>
      <c r="U649" s="34"/>
      <c r="V649" s="34"/>
      <c r="W649" s="34"/>
      <c r="X649" s="34"/>
      <c r="Y649" s="34"/>
      <c r="Z649" s="34"/>
      <c r="AA649" s="34"/>
      <c r="AB649" s="34"/>
    </row>
    <row r="650" spans="1:28" ht="15.75" customHeight="1">
      <c r="A650" s="26"/>
      <c r="B650" s="26"/>
      <c r="C650" s="27"/>
      <c r="E650" s="28"/>
      <c r="F650" s="26"/>
      <c r="G650" s="29"/>
      <c r="H650" s="29"/>
      <c r="I650" s="29"/>
      <c r="J650" s="50"/>
      <c r="K650" s="33"/>
      <c r="L650" s="32"/>
      <c r="M650" s="33"/>
      <c r="N650" s="32"/>
      <c r="O650" s="29"/>
      <c r="P650" s="29"/>
      <c r="Q650" s="34"/>
      <c r="R650" s="34"/>
      <c r="S650" s="34"/>
      <c r="T650" s="34"/>
      <c r="U650" s="34"/>
      <c r="V650" s="34"/>
      <c r="W650" s="34"/>
      <c r="X650" s="34"/>
      <c r="Y650" s="34"/>
      <c r="Z650" s="34"/>
      <c r="AA650" s="34"/>
      <c r="AB650" s="34"/>
    </row>
    <row r="651" spans="1:28" ht="15.75" customHeight="1">
      <c r="A651" s="26"/>
      <c r="B651" s="26"/>
      <c r="C651" s="27"/>
      <c r="E651" s="28"/>
      <c r="F651" s="26"/>
      <c r="G651" s="29"/>
      <c r="H651" s="29"/>
      <c r="I651" s="29"/>
      <c r="J651" s="50"/>
      <c r="K651" s="33"/>
      <c r="L651" s="32"/>
      <c r="M651" s="33"/>
      <c r="N651" s="32"/>
      <c r="O651" s="29"/>
      <c r="P651" s="29"/>
      <c r="Q651" s="34"/>
      <c r="R651" s="34"/>
      <c r="S651" s="34"/>
      <c r="T651" s="34"/>
      <c r="U651" s="34"/>
      <c r="V651" s="34"/>
      <c r="W651" s="34"/>
      <c r="X651" s="34"/>
      <c r="Y651" s="34"/>
      <c r="Z651" s="34"/>
      <c r="AA651" s="34"/>
      <c r="AB651" s="34"/>
    </row>
    <row r="652" spans="1:28" ht="15.75" customHeight="1">
      <c r="A652" s="26"/>
      <c r="B652" s="26"/>
      <c r="C652" s="27"/>
      <c r="E652" s="28"/>
      <c r="F652" s="26"/>
      <c r="G652" s="29"/>
      <c r="H652" s="29"/>
      <c r="I652" s="29"/>
      <c r="J652" s="50"/>
      <c r="K652" s="33"/>
      <c r="L652" s="32"/>
      <c r="M652" s="33"/>
      <c r="N652" s="32"/>
      <c r="O652" s="29"/>
      <c r="P652" s="29"/>
      <c r="Q652" s="34"/>
      <c r="R652" s="34"/>
      <c r="S652" s="34"/>
      <c r="T652" s="34"/>
      <c r="U652" s="34"/>
      <c r="V652" s="34"/>
      <c r="W652" s="34"/>
      <c r="X652" s="34"/>
      <c r="Y652" s="34"/>
      <c r="Z652" s="34"/>
      <c r="AA652" s="34"/>
      <c r="AB652" s="34"/>
    </row>
    <row r="653" spans="1:28" ht="15.75" customHeight="1">
      <c r="A653" s="26"/>
      <c r="B653" s="26"/>
      <c r="C653" s="27"/>
      <c r="E653" s="28"/>
      <c r="F653" s="26"/>
      <c r="G653" s="29"/>
      <c r="H653" s="29"/>
      <c r="I653" s="29"/>
      <c r="J653" s="50"/>
      <c r="K653" s="33"/>
      <c r="L653" s="32"/>
      <c r="M653" s="33"/>
      <c r="N653" s="32"/>
      <c r="O653" s="29"/>
      <c r="P653" s="29"/>
      <c r="Q653" s="34"/>
      <c r="R653" s="34"/>
      <c r="S653" s="34"/>
      <c r="T653" s="34"/>
      <c r="U653" s="34"/>
      <c r="V653" s="34"/>
      <c r="W653" s="34"/>
      <c r="X653" s="34"/>
      <c r="Y653" s="34"/>
      <c r="Z653" s="34"/>
      <c r="AA653" s="34"/>
      <c r="AB653" s="34"/>
    </row>
    <row r="654" spans="1:28" ht="15.75" customHeight="1">
      <c r="A654" s="26"/>
      <c r="B654" s="26"/>
      <c r="C654" s="27"/>
      <c r="E654" s="28"/>
      <c r="F654" s="26"/>
      <c r="G654" s="29"/>
      <c r="H654" s="29"/>
      <c r="I654" s="29"/>
      <c r="J654" s="50"/>
      <c r="K654" s="33"/>
      <c r="L654" s="32"/>
      <c r="M654" s="33"/>
      <c r="N654" s="32"/>
      <c r="O654" s="29"/>
      <c r="P654" s="29"/>
      <c r="Q654" s="34"/>
      <c r="R654" s="34"/>
      <c r="S654" s="34"/>
      <c r="T654" s="34"/>
      <c r="U654" s="34"/>
      <c r="V654" s="34"/>
      <c r="W654" s="34"/>
      <c r="X654" s="34"/>
      <c r="Y654" s="34"/>
      <c r="Z654" s="34"/>
      <c r="AA654" s="34"/>
      <c r="AB654" s="34"/>
    </row>
    <row r="655" spans="1:28" ht="15.75" customHeight="1">
      <c r="A655" s="26"/>
      <c r="B655" s="26"/>
      <c r="C655" s="27"/>
      <c r="E655" s="28"/>
      <c r="F655" s="26"/>
      <c r="G655" s="29"/>
      <c r="H655" s="29"/>
      <c r="I655" s="29"/>
      <c r="J655" s="50"/>
      <c r="K655" s="33"/>
      <c r="L655" s="32"/>
      <c r="M655" s="33"/>
      <c r="N655" s="32"/>
      <c r="O655" s="29"/>
      <c r="P655" s="29"/>
      <c r="Q655" s="34"/>
      <c r="R655" s="34"/>
      <c r="S655" s="34"/>
      <c r="T655" s="34"/>
      <c r="U655" s="34"/>
      <c r="V655" s="34"/>
      <c r="W655" s="34"/>
      <c r="X655" s="34"/>
      <c r="Y655" s="34"/>
      <c r="Z655" s="34"/>
      <c r="AA655" s="34"/>
      <c r="AB655" s="34"/>
    </row>
    <row r="656" spans="1:28" ht="15.75" customHeight="1">
      <c r="A656" s="26"/>
      <c r="B656" s="26"/>
      <c r="C656" s="27"/>
      <c r="E656" s="28"/>
      <c r="F656" s="26"/>
      <c r="G656" s="29"/>
      <c r="H656" s="29"/>
      <c r="I656" s="29"/>
      <c r="J656" s="50"/>
      <c r="K656" s="33"/>
      <c r="L656" s="32"/>
      <c r="M656" s="33"/>
      <c r="N656" s="32"/>
      <c r="O656" s="29"/>
      <c r="P656" s="29"/>
      <c r="Q656" s="34"/>
      <c r="R656" s="34"/>
      <c r="S656" s="34"/>
      <c r="T656" s="34"/>
      <c r="U656" s="34"/>
      <c r="V656" s="34"/>
      <c r="W656" s="34"/>
      <c r="X656" s="34"/>
      <c r="Y656" s="34"/>
      <c r="Z656" s="34"/>
      <c r="AA656" s="34"/>
      <c r="AB656" s="34"/>
    </row>
    <row r="657" spans="1:28" ht="15.75" customHeight="1">
      <c r="A657" s="26"/>
      <c r="B657" s="26"/>
      <c r="C657" s="27"/>
      <c r="E657" s="28"/>
      <c r="F657" s="26"/>
      <c r="G657" s="29"/>
      <c r="H657" s="29"/>
      <c r="I657" s="29"/>
      <c r="J657" s="50"/>
      <c r="K657" s="33"/>
      <c r="L657" s="32"/>
      <c r="M657" s="33"/>
      <c r="N657" s="32"/>
      <c r="O657" s="29"/>
      <c r="P657" s="29"/>
      <c r="Q657" s="34"/>
      <c r="R657" s="34"/>
      <c r="S657" s="34"/>
      <c r="T657" s="34"/>
      <c r="U657" s="34"/>
      <c r="V657" s="34"/>
      <c r="W657" s="34"/>
      <c r="X657" s="34"/>
      <c r="Y657" s="34"/>
      <c r="Z657" s="34"/>
      <c r="AA657" s="34"/>
      <c r="AB657" s="34"/>
    </row>
    <row r="658" spans="1:28" ht="15.75" customHeight="1">
      <c r="A658" s="26"/>
      <c r="B658" s="26"/>
      <c r="C658" s="27"/>
      <c r="E658" s="28"/>
      <c r="F658" s="26"/>
      <c r="G658" s="29"/>
      <c r="H658" s="29"/>
      <c r="I658" s="29"/>
      <c r="J658" s="50"/>
      <c r="K658" s="33"/>
      <c r="L658" s="32"/>
      <c r="M658" s="33"/>
      <c r="N658" s="32"/>
      <c r="O658" s="29"/>
      <c r="P658" s="29"/>
      <c r="Q658" s="34"/>
      <c r="R658" s="34"/>
      <c r="S658" s="34"/>
      <c r="T658" s="34"/>
      <c r="U658" s="34"/>
      <c r="V658" s="34"/>
      <c r="W658" s="34"/>
      <c r="X658" s="34"/>
      <c r="Y658" s="34"/>
      <c r="Z658" s="34"/>
      <c r="AA658" s="34"/>
      <c r="AB658" s="34"/>
    </row>
    <row r="659" spans="1:28" ht="15.75" customHeight="1">
      <c r="A659" s="26"/>
      <c r="B659" s="26"/>
      <c r="C659" s="27"/>
      <c r="E659" s="28"/>
      <c r="F659" s="26"/>
      <c r="G659" s="29"/>
      <c r="H659" s="29"/>
      <c r="I659" s="29"/>
      <c r="J659" s="50"/>
      <c r="K659" s="33"/>
      <c r="L659" s="32"/>
      <c r="M659" s="33"/>
      <c r="N659" s="32"/>
      <c r="O659" s="29"/>
      <c r="P659" s="29"/>
      <c r="Q659" s="34"/>
      <c r="R659" s="34"/>
      <c r="S659" s="34"/>
      <c r="T659" s="34"/>
      <c r="U659" s="34"/>
      <c r="V659" s="34"/>
      <c r="W659" s="34"/>
      <c r="X659" s="34"/>
      <c r="Y659" s="34"/>
      <c r="Z659" s="34"/>
      <c r="AA659" s="34"/>
      <c r="AB659" s="34"/>
    </row>
    <row r="660" spans="1:28" ht="15.75" customHeight="1">
      <c r="A660" s="26"/>
      <c r="B660" s="26"/>
      <c r="C660" s="27"/>
      <c r="E660" s="28"/>
      <c r="F660" s="26"/>
      <c r="G660" s="29"/>
      <c r="H660" s="29"/>
      <c r="I660" s="29"/>
      <c r="J660" s="50"/>
      <c r="K660" s="33"/>
      <c r="L660" s="32"/>
      <c r="M660" s="33"/>
      <c r="N660" s="32"/>
      <c r="O660" s="29"/>
      <c r="P660" s="29"/>
      <c r="Q660" s="34"/>
      <c r="R660" s="34"/>
      <c r="S660" s="34"/>
      <c r="T660" s="34"/>
      <c r="U660" s="34"/>
      <c r="V660" s="34"/>
      <c r="W660" s="34"/>
      <c r="X660" s="34"/>
      <c r="Y660" s="34"/>
      <c r="Z660" s="34"/>
      <c r="AA660" s="34"/>
      <c r="AB660" s="34"/>
    </row>
    <row r="661" spans="1:28" ht="15.75" customHeight="1">
      <c r="A661" s="26"/>
      <c r="B661" s="26"/>
      <c r="C661" s="27"/>
      <c r="E661" s="28"/>
      <c r="F661" s="26"/>
      <c r="G661" s="29"/>
      <c r="H661" s="29"/>
      <c r="I661" s="29"/>
      <c r="J661" s="50"/>
      <c r="K661" s="33"/>
      <c r="L661" s="32"/>
      <c r="M661" s="33"/>
      <c r="N661" s="32"/>
      <c r="O661" s="29"/>
      <c r="P661" s="29"/>
      <c r="Q661" s="34"/>
      <c r="R661" s="34"/>
      <c r="S661" s="34"/>
      <c r="T661" s="34"/>
      <c r="U661" s="34"/>
      <c r="V661" s="34"/>
      <c r="W661" s="34"/>
      <c r="X661" s="34"/>
      <c r="Y661" s="34"/>
      <c r="Z661" s="34"/>
      <c r="AA661" s="34"/>
      <c r="AB661" s="34"/>
    </row>
    <row r="662" spans="1:28" ht="15.75" customHeight="1">
      <c r="A662" s="26"/>
      <c r="B662" s="26"/>
      <c r="C662" s="27"/>
      <c r="E662" s="28"/>
      <c r="F662" s="26"/>
      <c r="G662" s="29"/>
      <c r="H662" s="29"/>
      <c r="I662" s="29"/>
      <c r="J662" s="50"/>
      <c r="K662" s="33"/>
      <c r="L662" s="32"/>
      <c r="M662" s="33"/>
      <c r="N662" s="32"/>
      <c r="O662" s="29"/>
      <c r="P662" s="29"/>
      <c r="Q662" s="34"/>
      <c r="R662" s="34"/>
      <c r="S662" s="34"/>
      <c r="T662" s="34"/>
      <c r="U662" s="34"/>
      <c r="V662" s="34"/>
      <c r="W662" s="34"/>
      <c r="X662" s="34"/>
      <c r="Y662" s="34"/>
      <c r="Z662" s="34"/>
      <c r="AA662" s="34"/>
      <c r="AB662" s="34"/>
    </row>
    <row r="663" spans="1:28" ht="15.75" customHeight="1">
      <c r="A663" s="26"/>
      <c r="B663" s="26"/>
      <c r="C663" s="27"/>
      <c r="E663" s="28"/>
      <c r="F663" s="26"/>
      <c r="G663" s="29"/>
      <c r="H663" s="29"/>
      <c r="I663" s="29"/>
      <c r="J663" s="50"/>
      <c r="K663" s="33"/>
      <c r="L663" s="32"/>
      <c r="M663" s="33"/>
      <c r="N663" s="32"/>
      <c r="O663" s="29"/>
      <c r="P663" s="29"/>
      <c r="Q663" s="34"/>
      <c r="R663" s="34"/>
      <c r="S663" s="34"/>
      <c r="T663" s="34"/>
      <c r="U663" s="34"/>
      <c r="V663" s="34"/>
      <c r="W663" s="34"/>
      <c r="X663" s="34"/>
      <c r="Y663" s="34"/>
      <c r="Z663" s="34"/>
      <c r="AA663" s="34"/>
      <c r="AB663" s="34"/>
    </row>
    <row r="664" spans="1:28" ht="15.75" customHeight="1">
      <c r="A664" s="26"/>
      <c r="B664" s="26"/>
      <c r="C664" s="27"/>
      <c r="E664" s="28"/>
      <c r="F664" s="26"/>
      <c r="G664" s="29"/>
      <c r="H664" s="29"/>
      <c r="I664" s="29"/>
      <c r="J664" s="50"/>
      <c r="K664" s="33"/>
      <c r="L664" s="32"/>
      <c r="M664" s="33"/>
      <c r="N664" s="32"/>
      <c r="O664" s="29"/>
      <c r="P664" s="29"/>
      <c r="Q664" s="34"/>
      <c r="R664" s="34"/>
      <c r="S664" s="34"/>
      <c r="T664" s="34"/>
      <c r="U664" s="34"/>
      <c r="V664" s="34"/>
      <c r="W664" s="34"/>
      <c r="X664" s="34"/>
      <c r="Y664" s="34"/>
      <c r="Z664" s="34"/>
      <c r="AA664" s="34"/>
      <c r="AB664" s="34"/>
    </row>
    <row r="665" spans="1:28" ht="15.75" customHeight="1">
      <c r="A665" s="26"/>
      <c r="B665" s="26"/>
      <c r="C665" s="27"/>
      <c r="E665" s="28"/>
      <c r="F665" s="26"/>
      <c r="G665" s="29"/>
      <c r="H665" s="29"/>
      <c r="I665" s="29"/>
      <c r="J665" s="50"/>
      <c r="K665" s="33"/>
      <c r="L665" s="32"/>
      <c r="M665" s="33"/>
      <c r="N665" s="32"/>
      <c r="O665" s="29"/>
      <c r="P665" s="29"/>
      <c r="Q665" s="34"/>
      <c r="R665" s="34"/>
      <c r="S665" s="34"/>
      <c r="T665" s="34"/>
      <c r="U665" s="34"/>
      <c r="V665" s="34"/>
      <c r="W665" s="34"/>
      <c r="X665" s="34"/>
      <c r="Y665" s="34"/>
      <c r="Z665" s="34"/>
      <c r="AA665" s="34"/>
      <c r="AB665" s="34"/>
    </row>
    <row r="666" spans="1:28" ht="15.75" customHeight="1">
      <c r="A666" s="26"/>
      <c r="B666" s="26"/>
      <c r="C666" s="27"/>
      <c r="E666" s="28"/>
      <c r="F666" s="26"/>
      <c r="G666" s="29"/>
      <c r="H666" s="29"/>
      <c r="I666" s="29"/>
      <c r="J666" s="50"/>
      <c r="K666" s="33"/>
      <c r="L666" s="32"/>
      <c r="M666" s="33"/>
      <c r="N666" s="32"/>
      <c r="O666" s="29"/>
      <c r="P666" s="29"/>
      <c r="Q666" s="34"/>
      <c r="R666" s="34"/>
      <c r="S666" s="34"/>
      <c r="T666" s="34"/>
      <c r="U666" s="34"/>
      <c r="V666" s="34"/>
      <c r="W666" s="34"/>
      <c r="X666" s="34"/>
      <c r="Y666" s="34"/>
      <c r="Z666" s="34"/>
      <c r="AA666" s="34"/>
      <c r="AB666" s="34"/>
    </row>
    <row r="667" spans="1:28" ht="15.75" customHeight="1">
      <c r="A667" s="26"/>
      <c r="B667" s="26"/>
      <c r="C667" s="27"/>
      <c r="E667" s="28"/>
      <c r="F667" s="26"/>
      <c r="G667" s="29"/>
      <c r="H667" s="29"/>
      <c r="I667" s="29"/>
      <c r="J667" s="50"/>
      <c r="K667" s="33"/>
      <c r="L667" s="32"/>
      <c r="M667" s="33"/>
      <c r="N667" s="32"/>
      <c r="O667" s="29"/>
      <c r="P667" s="29"/>
      <c r="Q667" s="34"/>
      <c r="R667" s="34"/>
      <c r="S667" s="34"/>
      <c r="T667" s="34"/>
      <c r="U667" s="34"/>
      <c r="V667" s="34"/>
      <c r="W667" s="34"/>
      <c r="X667" s="34"/>
      <c r="Y667" s="34"/>
      <c r="Z667" s="34"/>
      <c r="AA667" s="34"/>
      <c r="AB667" s="34"/>
    </row>
    <row r="668" spans="1:28" ht="15.75" customHeight="1">
      <c r="A668" s="26"/>
      <c r="B668" s="26"/>
      <c r="C668" s="27"/>
      <c r="E668" s="28"/>
      <c r="F668" s="26"/>
      <c r="G668" s="29"/>
      <c r="H668" s="29"/>
      <c r="I668" s="29"/>
      <c r="J668" s="50"/>
      <c r="K668" s="33"/>
      <c r="L668" s="32"/>
      <c r="M668" s="33"/>
      <c r="N668" s="32"/>
      <c r="O668" s="29"/>
      <c r="P668" s="29"/>
      <c r="Q668" s="34"/>
      <c r="R668" s="34"/>
      <c r="S668" s="34"/>
      <c r="T668" s="34"/>
      <c r="U668" s="34"/>
      <c r="V668" s="34"/>
      <c r="W668" s="34"/>
      <c r="X668" s="34"/>
      <c r="Y668" s="34"/>
      <c r="Z668" s="34"/>
      <c r="AA668" s="34"/>
      <c r="AB668" s="34"/>
    </row>
    <row r="669" spans="1:28" ht="15.75" customHeight="1">
      <c r="A669" s="26"/>
      <c r="B669" s="26"/>
      <c r="C669" s="27"/>
      <c r="E669" s="28"/>
      <c r="F669" s="26"/>
      <c r="G669" s="29"/>
      <c r="H669" s="29"/>
      <c r="I669" s="29"/>
      <c r="J669" s="50"/>
      <c r="K669" s="33"/>
      <c r="L669" s="32"/>
      <c r="M669" s="33"/>
      <c r="N669" s="32"/>
      <c r="O669" s="29"/>
      <c r="P669" s="29"/>
      <c r="Q669" s="34"/>
      <c r="R669" s="34"/>
      <c r="S669" s="34"/>
      <c r="T669" s="34"/>
      <c r="U669" s="34"/>
      <c r="V669" s="34"/>
      <c r="W669" s="34"/>
      <c r="X669" s="34"/>
      <c r="Y669" s="34"/>
      <c r="Z669" s="34"/>
      <c r="AA669" s="34"/>
      <c r="AB669" s="34"/>
    </row>
    <row r="670" spans="1:28" ht="15.75" customHeight="1">
      <c r="A670" s="26"/>
      <c r="B670" s="26"/>
      <c r="C670" s="27"/>
      <c r="E670" s="28"/>
      <c r="F670" s="26"/>
      <c r="G670" s="29"/>
      <c r="H670" s="29"/>
      <c r="I670" s="29"/>
      <c r="J670" s="50"/>
      <c r="K670" s="33"/>
      <c r="L670" s="32"/>
      <c r="M670" s="33"/>
      <c r="N670" s="32"/>
      <c r="O670" s="29"/>
      <c r="P670" s="29"/>
      <c r="Q670" s="34"/>
      <c r="R670" s="34"/>
      <c r="S670" s="34"/>
      <c r="T670" s="34"/>
      <c r="U670" s="34"/>
      <c r="V670" s="34"/>
      <c r="W670" s="34"/>
      <c r="X670" s="34"/>
      <c r="Y670" s="34"/>
      <c r="Z670" s="34"/>
      <c r="AA670" s="34"/>
      <c r="AB670" s="34"/>
    </row>
    <row r="671" spans="1:28" ht="15.75" customHeight="1">
      <c r="A671" s="26"/>
      <c r="B671" s="26"/>
      <c r="C671" s="27"/>
      <c r="E671" s="28"/>
      <c r="F671" s="26"/>
      <c r="G671" s="29"/>
      <c r="H671" s="29"/>
      <c r="I671" s="29"/>
      <c r="J671" s="50"/>
      <c r="K671" s="33"/>
      <c r="L671" s="32"/>
      <c r="M671" s="33"/>
      <c r="N671" s="32"/>
      <c r="O671" s="29"/>
      <c r="P671" s="29"/>
      <c r="Q671" s="34"/>
      <c r="R671" s="34"/>
      <c r="S671" s="34"/>
      <c r="T671" s="34"/>
      <c r="U671" s="34"/>
      <c r="V671" s="34"/>
      <c r="W671" s="34"/>
      <c r="X671" s="34"/>
      <c r="Y671" s="34"/>
      <c r="Z671" s="34"/>
      <c r="AA671" s="34"/>
      <c r="AB671" s="34"/>
    </row>
    <row r="672" spans="1:28" ht="15.75" customHeight="1">
      <c r="A672" s="26"/>
      <c r="B672" s="26"/>
      <c r="C672" s="27"/>
      <c r="E672" s="28"/>
      <c r="F672" s="26"/>
      <c r="G672" s="29"/>
      <c r="H672" s="29"/>
      <c r="I672" s="29"/>
      <c r="J672" s="50"/>
      <c r="K672" s="33"/>
      <c r="L672" s="32"/>
      <c r="M672" s="33"/>
      <c r="N672" s="32"/>
      <c r="O672" s="29"/>
      <c r="P672" s="29"/>
      <c r="Q672" s="34"/>
      <c r="R672" s="34"/>
      <c r="S672" s="34"/>
      <c r="T672" s="34"/>
      <c r="U672" s="34"/>
      <c r="V672" s="34"/>
      <c r="W672" s="34"/>
      <c r="X672" s="34"/>
      <c r="Y672" s="34"/>
      <c r="Z672" s="34"/>
      <c r="AA672" s="34"/>
      <c r="AB672" s="34"/>
    </row>
    <row r="673" spans="1:28" ht="15.75" customHeight="1">
      <c r="A673" s="26"/>
      <c r="B673" s="26"/>
      <c r="C673" s="27"/>
      <c r="E673" s="28"/>
      <c r="F673" s="26"/>
      <c r="G673" s="29"/>
      <c r="H673" s="29"/>
      <c r="I673" s="29"/>
      <c r="J673" s="50"/>
      <c r="K673" s="33"/>
      <c r="L673" s="32"/>
      <c r="M673" s="33"/>
      <c r="N673" s="32"/>
      <c r="O673" s="29"/>
      <c r="P673" s="29"/>
      <c r="Q673" s="34"/>
      <c r="R673" s="34"/>
      <c r="S673" s="34"/>
      <c r="T673" s="34"/>
      <c r="U673" s="34"/>
      <c r="V673" s="34"/>
      <c r="W673" s="34"/>
      <c r="X673" s="34"/>
      <c r="Y673" s="34"/>
      <c r="Z673" s="34"/>
      <c r="AA673" s="34"/>
      <c r="AB673" s="34"/>
    </row>
    <row r="674" spans="1:28" ht="15.75" customHeight="1">
      <c r="A674" s="26"/>
      <c r="B674" s="26"/>
      <c r="C674" s="27"/>
      <c r="E674" s="28"/>
      <c r="F674" s="26"/>
      <c r="G674" s="29"/>
      <c r="H674" s="29"/>
      <c r="I674" s="29"/>
      <c r="J674" s="50"/>
      <c r="K674" s="33"/>
      <c r="L674" s="32"/>
      <c r="M674" s="33"/>
      <c r="N674" s="32"/>
      <c r="O674" s="29"/>
      <c r="P674" s="29"/>
      <c r="Q674" s="34"/>
      <c r="R674" s="34"/>
      <c r="S674" s="34"/>
      <c r="T674" s="34"/>
      <c r="U674" s="34"/>
      <c r="V674" s="34"/>
      <c r="W674" s="34"/>
      <c r="X674" s="34"/>
      <c r="Y674" s="34"/>
      <c r="Z674" s="34"/>
      <c r="AA674" s="34"/>
      <c r="AB674" s="34"/>
    </row>
    <row r="675" spans="1:28" ht="15.75" customHeight="1">
      <c r="A675" s="26"/>
      <c r="B675" s="26"/>
      <c r="C675" s="27"/>
      <c r="E675" s="28"/>
      <c r="F675" s="26"/>
      <c r="G675" s="29"/>
      <c r="H675" s="29"/>
      <c r="I675" s="29"/>
      <c r="J675" s="50"/>
      <c r="K675" s="33"/>
      <c r="L675" s="32"/>
      <c r="M675" s="33"/>
      <c r="N675" s="32"/>
      <c r="O675" s="29"/>
      <c r="P675" s="29"/>
      <c r="Q675" s="34"/>
      <c r="R675" s="34"/>
      <c r="S675" s="34"/>
      <c r="T675" s="34"/>
      <c r="U675" s="34"/>
      <c r="V675" s="34"/>
      <c r="W675" s="34"/>
      <c r="X675" s="34"/>
      <c r="Y675" s="34"/>
      <c r="Z675" s="34"/>
      <c r="AA675" s="34"/>
      <c r="AB675" s="34"/>
    </row>
    <row r="676" spans="1:28" ht="15.75" customHeight="1">
      <c r="A676" s="26"/>
      <c r="B676" s="26"/>
      <c r="C676" s="27"/>
      <c r="E676" s="28"/>
      <c r="F676" s="26"/>
      <c r="G676" s="29"/>
      <c r="H676" s="29"/>
      <c r="I676" s="29"/>
      <c r="J676" s="50"/>
      <c r="K676" s="33"/>
      <c r="L676" s="32"/>
      <c r="M676" s="33"/>
      <c r="N676" s="32"/>
      <c r="O676" s="29"/>
      <c r="P676" s="29"/>
      <c r="Q676" s="34"/>
      <c r="R676" s="34"/>
      <c r="S676" s="34"/>
      <c r="T676" s="34"/>
      <c r="U676" s="34"/>
      <c r="V676" s="34"/>
      <c r="W676" s="34"/>
      <c r="X676" s="34"/>
      <c r="Y676" s="34"/>
      <c r="Z676" s="34"/>
      <c r="AA676" s="34"/>
      <c r="AB676" s="34"/>
    </row>
    <row r="677" spans="1:28" ht="15.75" customHeight="1">
      <c r="A677" s="26"/>
      <c r="B677" s="26"/>
      <c r="C677" s="27"/>
      <c r="E677" s="28"/>
      <c r="F677" s="26"/>
      <c r="G677" s="29"/>
      <c r="H677" s="29"/>
      <c r="I677" s="29"/>
      <c r="J677" s="50"/>
      <c r="K677" s="33"/>
      <c r="L677" s="32"/>
      <c r="M677" s="33"/>
      <c r="N677" s="32"/>
      <c r="O677" s="29"/>
      <c r="P677" s="29"/>
      <c r="Q677" s="34"/>
      <c r="R677" s="34"/>
      <c r="S677" s="34"/>
      <c r="T677" s="34"/>
      <c r="U677" s="34"/>
      <c r="V677" s="34"/>
      <c r="W677" s="34"/>
      <c r="X677" s="34"/>
      <c r="Y677" s="34"/>
      <c r="Z677" s="34"/>
      <c r="AA677" s="34"/>
      <c r="AB677" s="34"/>
    </row>
    <row r="678" spans="1:28" ht="15.75" customHeight="1">
      <c r="A678" s="26"/>
      <c r="B678" s="26"/>
      <c r="C678" s="27"/>
      <c r="E678" s="28"/>
      <c r="F678" s="26"/>
      <c r="G678" s="29"/>
      <c r="H678" s="29"/>
      <c r="I678" s="29"/>
      <c r="J678" s="50"/>
      <c r="K678" s="33"/>
      <c r="L678" s="32"/>
      <c r="M678" s="33"/>
      <c r="N678" s="32"/>
      <c r="O678" s="29"/>
      <c r="P678" s="29"/>
      <c r="Q678" s="34"/>
      <c r="R678" s="34"/>
      <c r="S678" s="34"/>
      <c r="T678" s="34"/>
      <c r="U678" s="34"/>
      <c r="V678" s="34"/>
      <c r="W678" s="34"/>
      <c r="X678" s="34"/>
      <c r="Y678" s="34"/>
      <c r="Z678" s="34"/>
      <c r="AA678" s="34"/>
      <c r="AB678" s="34"/>
    </row>
    <row r="679" spans="1:28" ht="15.75" customHeight="1">
      <c r="A679" s="26"/>
      <c r="B679" s="26"/>
      <c r="C679" s="27"/>
      <c r="E679" s="28"/>
      <c r="F679" s="26"/>
      <c r="G679" s="29"/>
      <c r="H679" s="29"/>
      <c r="I679" s="29"/>
      <c r="J679" s="50"/>
      <c r="K679" s="33"/>
      <c r="L679" s="32"/>
      <c r="M679" s="33"/>
      <c r="N679" s="32"/>
      <c r="O679" s="29"/>
      <c r="P679" s="29"/>
      <c r="Q679" s="34"/>
      <c r="R679" s="34"/>
      <c r="S679" s="34"/>
      <c r="T679" s="34"/>
      <c r="U679" s="34"/>
      <c r="V679" s="34"/>
      <c r="W679" s="34"/>
      <c r="X679" s="34"/>
      <c r="Y679" s="34"/>
      <c r="Z679" s="34"/>
      <c r="AA679" s="34"/>
      <c r="AB679" s="34"/>
    </row>
    <row r="680" spans="1:28" ht="15.75" customHeight="1">
      <c r="A680" s="26"/>
      <c r="B680" s="26"/>
      <c r="C680" s="27"/>
      <c r="E680" s="28"/>
      <c r="F680" s="26"/>
      <c r="G680" s="29"/>
      <c r="H680" s="29"/>
      <c r="I680" s="29"/>
      <c r="J680" s="50"/>
      <c r="K680" s="33"/>
      <c r="L680" s="32"/>
      <c r="M680" s="33"/>
      <c r="N680" s="32"/>
      <c r="O680" s="29"/>
      <c r="P680" s="29"/>
      <c r="Q680" s="34"/>
      <c r="R680" s="34"/>
      <c r="S680" s="34"/>
      <c r="T680" s="34"/>
      <c r="U680" s="34"/>
      <c r="V680" s="34"/>
      <c r="W680" s="34"/>
      <c r="X680" s="34"/>
      <c r="Y680" s="34"/>
      <c r="Z680" s="34"/>
      <c r="AA680" s="34"/>
      <c r="AB680" s="34"/>
    </row>
    <row r="681" spans="1:28" ht="15.75" customHeight="1">
      <c r="A681" s="26"/>
      <c r="B681" s="26"/>
      <c r="C681" s="27"/>
      <c r="E681" s="28"/>
      <c r="F681" s="26"/>
      <c r="G681" s="29"/>
      <c r="H681" s="29"/>
      <c r="I681" s="29"/>
      <c r="J681" s="50"/>
      <c r="K681" s="33"/>
      <c r="L681" s="32"/>
      <c r="M681" s="33"/>
      <c r="N681" s="32"/>
      <c r="O681" s="29"/>
      <c r="P681" s="29"/>
      <c r="Q681" s="34"/>
      <c r="R681" s="34"/>
      <c r="S681" s="34"/>
      <c r="T681" s="34"/>
      <c r="U681" s="34"/>
      <c r="V681" s="34"/>
      <c r="W681" s="34"/>
      <c r="X681" s="34"/>
      <c r="Y681" s="34"/>
      <c r="Z681" s="34"/>
      <c r="AA681" s="34"/>
      <c r="AB681" s="34"/>
    </row>
    <row r="682" spans="1:28" ht="15.75" customHeight="1">
      <c r="A682" s="26"/>
      <c r="B682" s="26"/>
      <c r="C682" s="27"/>
      <c r="E682" s="28"/>
      <c r="F682" s="26"/>
      <c r="G682" s="29"/>
      <c r="H682" s="29"/>
      <c r="I682" s="29"/>
      <c r="J682" s="50"/>
      <c r="K682" s="33"/>
      <c r="L682" s="32"/>
      <c r="M682" s="33"/>
      <c r="N682" s="32"/>
      <c r="O682" s="29"/>
      <c r="P682" s="29"/>
      <c r="Q682" s="34"/>
      <c r="R682" s="34"/>
      <c r="S682" s="34"/>
      <c r="T682" s="34"/>
      <c r="U682" s="34"/>
      <c r="V682" s="34"/>
      <c r="W682" s="34"/>
      <c r="X682" s="34"/>
      <c r="Y682" s="34"/>
      <c r="Z682" s="34"/>
      <c r="AA682" s="34"/>
      <c r="AB682" s="34"/>
    </row>
    <row r="683" spans="1:28" ht="15.75" customHeight="1">
      <c r="A683" s="26"/>
      <c r="B683" s="26"/>
      <c r="C683" s="27"/>
      <c r="E683" s="28"/>
      <c r="F683" s="26"/>
      <c r="G683" s="29"/>
      <c r="H683" s="29"/>
      <c r="I683" s="29"/>
      <c r="J683" s="50"/>
      <c r="K683" s="33"/>
      <c r="L683" s="32"/>
      <c r="M683" s="33"/>
      <c r="N683" s="32"/>
      <c r="O683" s="29"/>
      <c r="P683" s="29"/>
      <c r="Q683" s="34"/>
      <c r="R683" s="34"/>
      <c r="S683" s="34"/>
      <c r="T683" s="34"/>
      <c r="U683" s="34"/>
      <c r="V683" s="34"/>
      <c r="W683" s="34"/>
      <c r="X683" s="34"/>
      <c r="Y683" s="34"/>
      <c r="Z683" s="34"/>
      <c r="AA683" s="34"/>
      <c r="AB683" s="34"/>
    </row>
    <row r="684" spans="1:28" ht="15.75" customHeight="1">
      <c r="A684" s="26"/>
      <c r="B684" s="26"/>
      <c r="C684" s="27"/>
      <c r="E684" s="28"/>
      <c r="F684" s="26"/>
      <c r="G684" s="29"/>
      <c r="H684" s="29"/>
      <c r="I684" s="29"/>
      <c r="J684" s="50"/>
      <c r="K684" s="33"/>
      <c r="L684" s="32"/>
      <c r="M684" s="33"/>
      <c r="N684" s="32"/>
      <c r="O684" s="29"/>
      <c r="P684" s="29"/>
      <c r="Q684" s="34"/>
      <c r="R684" s="34"/>
      <c r="S684" s="34"/>
      <c r="T684" s="34"/>
      <c r="U684" s="34"/>
      <c r="V684" s="34"/>
      <c r="W684" s="34"/>
      <c r="X684" s="34"/>
      <c r="Y684" s="34"/>
      <c r="Z684" s="34"/>
      <c r="AA684" s="34"/>
      <c r="AB684" s="34"/>
    </row>
    <row r="685" spans="1:28" ht="15.75" customHeight="1">
      <c r="A685" s="26"/>
      <c r="B685" s="26"/>
      <c r="C685" s="27"/>
      <c r="E685" s="28"/>
      <c r="F685" s="26"/>
      <c r="G685" s="29"/>
      <c r="H685" s="29"/>
      <c r="I685" s="29"/>
      <c r="J685" s="50"/>
      <c r="K685" s="33"/>
      <c r="L685" s="32"/>
      <c r="M685" s="33"/>
      <c r="N685" s="32"/>
      <c r="O685" s="29"/>
      <c r="P685" s="29"/>
      <c r="Q685" s="34"/>
      <c r="R685" s="34"/>
      <c r="S685" s="34"/>
      <c r="T685" s="34"/>
      <c r="U685" s="34"/>
      <c r="V685" s="34"/>
      <c r="W685" s="34"/>
      <c r="X685" s="34"/>
      <c r="Y685" s="34"/>
      <c r="Z685" s="34"/>
      <c r="AA685" s="34"/>
      <c r="AB685" s="34"/>
    </row>
    <row r="686" spans="1:28" ht="15.75" customHeight="1">
      <c r="A686" s="26"/>
      <c r="B686" s="26"/>
      <c r="C686" s="27"/>
      <c r="E686" s="28"/>
      <c r="F686" s="26"/>
      <c r="G686" s="29"/>
      <c r="H686" s="29"/>
      <c r="I686" s="29"/>
      <c r="J686" s="50"/>
      <c r="K686" s="33"/>
      <c r="L686" s="32"/>
      <c r="M686" s="33"/>
      <c r="N686" s="32"/>
      <c r="O686" s="29"/>
      <c r="P686" s="29"/>
      <c r="Q686" s="34"/>
      <c r="R686" s="34"/>
      <c r="S686" s="34"/>
      <c r="T686" s="34"/>
      <c r="U686" s="34"/>
      <c r="V686" s="34"/>
      <c r="W686" s="34"/>
      <c r="X686" s="34"/>
      <c r="Y686" s="34"/>
      <c r="Z686" s="34"/>
      <c r="AA686" s="34"/>
      <c r="AB686" s="34"/>
    </row>
    <row r="687" spans="1:28" ht="15.75" customHeight="1">
      <c r="A687" s="26"/>
      <c r="B687" s="26"/>
      <c r="C687" s="27"/>
      <c r="E687" s="28"/>
      <c r="F687" s="26"/>
      <c r="G687" s="29"/>
      <c r="H687" s="29"/>
      <c r="I687" s="29"/>
      <c r="J687" s="50"/>
      <c r="K687" s="33"/>
      <c r="L687" s="32"/>
      <c r="M687" s="33"/>
      <c r="N687" s="32"/>
      <c r="O687" s="29"/>
      <c r="P687" s="29"/>
      <c r="Q687" s="34"/>
      <c r="R687" s="34"/>
      <c r="S687" s="34"/>
      <c r="T687" s="34"/>
      <c r="U687" s="34"/>
      <c r="V687" s="34"/>
      <c r="W687" s="34"/>
      <c r="X687" s="34"/>
      <c r="Y687" s="34"/>
      <c r="Z687" s="34"/>
      <c r="AA687" s="34"/>
      <c r="AB687" s="34"/>
    </row>
    <row r="688" spans="1:28" ht="15.75" customHeight="1">
      <c r="A688" s="26"/>
      <c r="B688" s="26"/>
      <c r="C688" s="27"/>
      <c r="E688" s="28"/>
      <c r="F688" s="26"/>
      <c r="G688" s="29"/>
      <c r="H688" s="29"/>
      <c r="I688" s="29"/>
      <c r="J688" s="50"/>
      <c r="K688" s="33"/>
      <c r="L688" s="32"/>
      <c r="M688" s="33"/>
      <c r="N688" s="32"/>
      <c r="O688" s="29"/>
      <c r="P688" s="29"/>
      <c r="Q688" s="34"/>
      <c r="R688" s="34"/>
      <c r="S688" s="34"/>
      <c r="T688" s="34"/>
      <c r="U688" s="34"/>
      <c r="V688" s="34"/>
      <c r="W688" s="34"/>
      <c r="X688" s="34"/>
      <c r="Y688" s="34"/>
      <c r="Z688" s="34"/>
      <c r="AA688" s="34"/>
      <c r="AB688" s="34"/>
    </row>
    <row r="689" spans="1:28" ht="15.75" customHeight="1">
      <c r="A689" s="26"/>
      <c r="B689" s="26"/>
      <c r="C689" s="27"/>
      <c r="E689" s="28"/>
      <c r="F689" s="26"/>
      <c r="G689" s="29"/>
      <c r="H689" s="29"/>
      <c r="I689" s="29"/>
      <c r="J689" s="50"/>
      <c r="K689" s="33"/>
      <c r="L689" s="32"/>
      <c r="M689" s="33"/>
      <c r="N689" s="32"/>
      <c r="O689" s="29"/>
      <c r="P689" s="29"/>
      <c r="Q689" s="34"/>
      <c r="R689" s="34"/>
      <c r="S689" s="34"/>
      <c r="T689" s="34"/>
      <c r="U689" s="34"/>
      <c r="V689" s="34"/>
      <c r="W689" s="34"/>
      <c r="X689" s="34"/>
      <c r="Y689" s="34"/>
      <c r="Z689" s="34"/>
      <c r="AA689" s="34"/>
      <c r="AB689" s="34"/>
    </row>
    <row r="690" spans="1:28" ht="15.75" customHeight="1">
      <c r="A690" s="26"/>
      <c r="B690" s="26"/>
      <c r="C690" s="27"/>
      <c r="E690" s="28"/>
      <c r="F690" s="26"/>
      <c r="G690" s="29"/>
      <c r="H690" s="29"/>
      <c r="I690" s="29"/>
      <c r="J690" s="50"/>
      <c r="K690" s="33"/>
      <c r="L690" s="32"/>
      <c r="M690" s="33"/>
      <c r="N690" s="32"/>
      <c r="O690" s="29"/>
      <c r="P690" s="29"/>
      <c r="Q690" s="34"/>
      <c r="R690" s="34"/>
      <c r="S690" s="34"/>
      <c r="T690" s="34"/>
      <c r="U690" s="34"/>
      <c r="V690" s="34"/>
      <c r="W690" s="34"/>
      <c r="X690" s="34"/>
      <c r="Y690" s="34"/>
      <c r="Z690" s="34"/>
      <c r="AA690" s="34"/>
      <c r="AB690" s="34"/>
    </row>
    <row r="691" spans="1:28" ht="15.75" customHeight="1">
      <c r="A691" s="26"/>
      <c r="B691" s="26"/>
      <c r="C691" s="27"/>
      <c r="E691" s="28"/>
      <c r="F691" s="26"/>
      <c r="G691" s="29"/>
      <c r="H691" s="29"/>
      <c r="I691" s="29"/>
      <c r="J691" s="50"/>
      <c r="K691" s="33"/>
      <c r="L691" s="32"/>
      <c r="M691" s="33"/>
      <c r="N691" s="32"/>
      <c r="O691" s="29"/>
      <c r="P691" s="29"/>
      <c r="Q691" s="34"/>
      <c r="R691" s="34"/>
      <c r="S691" s="34"/>
      <c r="T691" s="34"/>
      <c r="U691" s="34"/>
      <c r="V691" s="34"/>
      <c r="W691" s="34"/>
      <c r="X691" s="34"/>
      <c r="Y691" s="34"/>
      <c r="Z691" s="34"/>
      <c r="AA691" s="34"/>
      <c r="AB691" s="34"/>
    </row>
    <row r="692" spans="1:28" ht="15.75" customHeight="1">
      <c r="A692" s="26"/>
      <c r="B692" s="26"/>
      <c r="C692" s="27"/>
      <c r="E692" s="28"/>
      <c r="F692" s="26"/>
      <c r="G692" s="29"/>
      <c r="H692" s="29"/>
      <c r="I692" s="29"/>
      <c r="J692" s="50"/>
      <c r="K692" s="33"/>
      <c r="L692" s="32"/>
      <c r="M692" s="33"/>
      <c r="N692" s="32"/>
      <c r="O692" s="29"/>
      <c r="P692" s="29"/>
      <c r="Q692" s="34"/>
      <c r="R692" s="34"/>
      <c r="S692" s="34"/>
      <c r="T692" s="34"/>
      <c r="U692" s="34"/>
      <c r="V692" s="34"/>
      <c r="W692" s="34"/>
      <c r="X692" s="34"/>
      <c r="Y692" s="34"/>
      <c r="Z692" s="34"/>
      <c r="AA692" s="34"/>
      <c r="AB692" s="34"/>
    </row>
    <row r="693" spans="1:28" ht="15.75" customHeight="1">
      <c r="A693" s="26"/>
      <c r="B693" s="26"/>
      <c r="C693" s="27"/>
      <c r="E693" s="28"/>
      <c r="F693" s="26"/>
      <c r="G693" s="29"/>
      <c r="H693" s="29"/>
      <c r="I693" s="29"/>
      <c r="J693" s="50"/>
      <c r="K693" s="33"/>
      <c r="L693" s="32"/>
      <c r="M693" s="33"/>
      <c r="N693" s="32"/>
      <c r="O693" s="29"/>
      <c r="P693" s="29"/>
      <c r="Q693" s="34"/>
      <c r="R693" s="34"/>
      <c r="S693" s="34"/>
      <c r="T693" s="34"/>
      <c r="U693" s="34"/>
      <c r="V693" s="34"/>
      <c r="W693" s="34"/>
      <c r="X693" s="34"/>
      <c r="Y693" s="34"/>
      <c r="Z693" s="34"/>
      <c r="AA693" s="34"/>
      <c r="AB693" s="34"/>
    </row>
    <row r="694" spans="1:28" ht="15.75" customHeight="1">
      <c r="A694" s="26"/>
      <c r="B694" s="26"/>
      <c r="C694" s="27"/>
      <c r="E694" s="28"/>
      <c r="F694" s="26"/>
      <c r="G694" s="29"/>
      <c r="H694" s="29"/>
      <c r="I694" s="29"/>
      <c r="J694" s="50"/>
      <c r="K694" s="33"/>
      <c r="L694" s="32"/>
      <c r="M694" s="33"/>
      <c r="N694" s="32"/>
      <c r="O694" s="29"/>
      <c r="P694" s="29"/>
      <c r="Q694" s="34"/>
      <c r="R694" s="34"/>
      <c r="S694" s="34"/>
      <c r="T694" s="34"/>
      <c r="U694" s="34"/>
      <c r="V694" s="34"/>
      <c r="W694" s="34"/>
      <c r="X694" s="34"/>
      <c r="Y694" s="34"/>
      <c r="Z694" s="34"/>
      <c r="AA694" s="34"/>
      <c r="AB694" s="34"/>
    </row>
    <row r="695" spans="1:28" ht="15.75" customHeight="1">
      <c r="A695" s="26"/>
      <c r="B695" s="26"/>
      <c r="C695" s="27"/>
      <c r="E695" s="28"/>
      <c r="F695" s="26"/>
      <c r="G695" s="29"/>
      <c r="H695" s="29"/>
      <c r="I695" s="29"/>
      <c r="J695" s="50"/>
      <c r="K695" s="33"/>
      <c r="L695" s="32"/>
      <c r="M695" s="33"/>
      <c r="N695" s="32"/>
      <c r="O695" s="29"/>
      <c r="P695" s="29"/>
      <c r="Q695" s="34"/>
      <c r="R695" s="34"/>
      <c r="S695" s="34"/>
      <c r="T695" s="34"/>
      <c r="U695" s="34"/>
      <c r="V695" s="34"/>
      <c r="W695" s="34"/>
      <c r="X695" s="34"/>
      <c r="Y695" s="34"/>
      <c r="Z695" s="34"/>
      <c r="AA695" s="34"/>
      <c r="AB695" s="34"/>
    </row>
    <row r="696" spans="1:28" ht="15.75" customHeight="1">
      <c r="A696" s="26"/>
      <c r="B696" s="26"/>
      <c r="C696" s="27"/>
      <c r="E696" s="28"/>
      <c r="F696" s="26"/>
      <c r="G696" s="29"/>
      <c r="H696" s="29"/>
      <c r="I696" s="29"/>
      <c r="J696" s="50"/>
      <c r="K696" s="33"/>
      <c r="L696" s="32"/>
      <c r="M696" s="33"/>
      <c r="N696" s="32"/>
      <c r="O696" s="29"/>
      <c r="P696" s="29"/>
      <c r="Q696" s="34"/>
      <c r="R696" s="34"/>
      <c r="S696" s="34"/>
      <c r="T696" s="34"/>
      <c r="U696" s="34"/>
      <c r="V696" s="34"/>
      <c r="W696" s="34"/>
      <c r="X696" s="34"/>
      <c r="Y696" s="34"/>
      <c r="Z696" s="34"/>
      <c r="AA696" s="34"/>
      <c r="AB696" s="34"/>
    </row>
    <row r="697" spans="1:28" ht="15.75" customHeight="1">
      <c r="A697" s="26"/>
      <c r="B697" s="26"/>
      <c r="C697" s="27"/>
      <c r="E697" s="28"/>
      <c r="F697" s="26"/>
      <c r="G697" s="29"/>
      <c r="H697" s="29"/>
      <c r="I697" s="29"/>
      <c r="J697" s="50"/>
      <c r="K697" s="33"/>
      <c r="L697" s="32"/>
      <c r="M697" s="33"/>
      <c r="N697" s="32"/>
      <c r="O697" s="29"/>
      <c r="P697" s="29"/>
      <c r="Q697" s="34"/>
      <c r="R697" s="34"/>
      <c r="S697" s="34"/>
      <c r="T697" s="34"/>
      <c r="U697" s="34"/>
      <c r="V697" s="34"/>
      <c r="W697" s="34"/>
      <c r="X697" s="34"/>
      <c r="Y697" s="34"/>
      <c r="Z697" s="34"/>
      <c r="AA697" s="34"/>
      <c r="AB697" s="34"/>
    </row>
    <row r="698" spans="1:28" ht="15.75" customHeight="1">
      <c r="A698" s="26"/>
      <c r="B698" s="26"/>
      <c r="C698" s="27"/>
      <c r="E698" s="28"/>
      <c r="F698" s="26"/>
      <c r="G698" s="29"/>
      <c r="H698" s="29"/>
      <c r="I698" s="29"/>
      <c r="J698" s="50"/>
      <c r="K698" s="33"/>
      <c r="L698" s="32"/>
      <c r="M698" s="33"/>
      <c r="N698" s="32"/>
      <c r="O698" s="29"/>
      <c r="P698" s="29"/>
      <c r="Q698" s="34"/>
      <c r="R698" s="34"/>
      <c r="S698" s="34"/>
      <c r="T698" s="34"/>
      <c r="U698" s="34"/>
      <c r="V698" s="34"/>
      <c r="W698" s="34"/>
      <c r="X698" s="34"/>
      <c r="Y698" s="34"/>
      <c r="Z698" s="34"/>
      <c r="AA698" s="34"/>
      <c r="AB698" s="34"/>
    </row>
    <row r="699" spans="1:28" ht="15.75" customHeight="1">
      <c r="A699" s="26"/>
      <c r="B699" s="26"/>
      <c r="C699" s="27"/>
      <c r="E699" s="28"/>
      <c r="F699" s="26"/>
      <c r="G699" s="29"/>
      <c r="H699" s="29"/>
      <c r="I699" s="29"/>
      <c r="J699" s="50"/>
      <c r="K699" s="33"/>
      <c r="L699" s="32"/>
      <c r="M699" s="33"/>
      <c r="N699" s="32"/>
      <c r="O699" s="29"/>
      <c r="P699" s="29"/>
      <c r="Q699" s="34"/>
      <c r="R699" s="34"/>
      <c r="S699" s="34"/>
      <c r="T699" s="34"/>
      <c r="U699" s="34"/>
      <c r="V699" s="34"/>
      <c r="W699" s="34"/>
      <c r="X699" s="34"/>
      <c r="Y699" s="34"/>
      <c r="Z699" s="34"/>
      <c r="AA699" s="34"/>
      <c r="AB699" s="34"/>
    </row>
    <row r="700" spans="1:28" ht="15.75" customHeight="1">
      <c r="A700" s="26"/>
      <c r="B700" s="26"/>
      <c r="C700" s="27"/>
      <c r="E700" s="28"/>
      <c r="F700" s="26"/>
      <c r="G700" s="29"/>
      <c r="H700" s="29"/>
      <c r="I700" s="29"/>
      <c r="J700" s="50"/>
      <c r="K700" s="33"/>
      <c r="L700" s="32"/>
      <c r="M700" s="33"/>
      <c r="N700" s="32"/>
      <c r="O700" s="29"/>
      <c r="P700" s="29"/>
      <c r="Q700" s="34"/>
      <c r="R700" s="34"/>
      <c r="S700" s="34"/>
      <c r="T700" s="34"/>
      <c r="U700" s="34"/>
      <c r="V700" s="34"/>
      <c r="W700" s="34"/>
      <c r="X700" s="34"/>
      <c r="Y700" s="34"/>
      <c r="Z700" s="34"/>
      <c r="AA700" s="34"/>
      <c r="AB700" s="34"/>
    </row>
    <row r="701" spans="1:28" ht="15.75" customHeight="1">
      <c r="A701" s="26"/>
      <c r="B701" s="26"/>
      <c r="C701" s="27"/>
      <c r="E701" s="28"/>
      <c r="F701" s="26"/>
      <c r="G701" s="29"/>
      <c r="H701" s="29"/>
      <c r="I701" s="29"/>
      <c r="J701" s="50"/>
      <c r="K701" s="33"/>
      <c r="L701" s="32"/>
      <c r="M701" s="33"/>
      <c r="N701" s="32"/>
      <c r="O701" s="29"/>
      <c r="P701" s="29"/>
      <c r="Q701" s="34"/>
      <c r="R701" s="34"/>
      <c r="S701" s="34"/>
      <c r="T701" s="34"/>
      <c r="U701" s="34"/>
      <c r="V701" s="34"/>
      <c r="W701" s="34"/>
      <c r="X701" s="34"/>
      <c r="Y701" s="34"/>
      <c r="Z701" s="34"/>
      <c r="AA701" s="34"/>
      <c r="AB701" s="34"/>
    </row>
    <row r="702" spans="1:28" ht="15.75" customHeight="1">
      <c r="A702" s="26"/>
      <c r="B702" s="26"/>
      <c r="C702" s="27"/>
      <c r="E702" s="28"/>
      <c r="F702" s="26"/>
      <c r="G702" s="29"/>
      <c r="H702" s="29"/>
      <c r="I702" s="29"/>
      <c r="J702" s="50"/>
      <c r="K702" s="33"/>
      <c r="L702" s="32"/>
      <c r="M702" s="33"/>
      <c r="N702" s="32"/>
      <c r="O702" s="29"/>
      <c r="P702" s="29"/>
      <c r="Q702" s="34"/>
      <c r="R702" s="34"/>
      <c r="S702" s="34"/>
      <c r="T702" s="34"/>
      <c r="U702" s="34"/>
      <c r="V702" s="34"/>
      <c r="W702" s="34"/>
      <c r="X702" s="34"/>
      <c r="Y702" s="34"/>
      <c r="Z702" s="34"/>
      <c r="AA702" s="34"/>
      <c r="AB702" s="34"/>
    </row>
    <row r="703" spans="1:28" ht="15.75" customHeight="1">
      <c r="A703" s="26"/>
      <c r="B703" s="26"/>
      <c r="C703" s="27"/>
      <c r="E703" s="28"/>
      <c r="F703" s="26"/>
      <c r="G703" s="29"/>
      <c r="H703" s="29"/>
      <c r="I703" s="29"/>
      <c r="J703" s="50"/>
      <c r="K703" s="33"/>
      <c r="L703" s="32"/>
      <c r="M703" s="33"/>
      <c r="N703" s="32"/>
      <c r="O703" s="29"/>
      <c r="P703" s="29"/>
      <c r="Q703" s="34"/>
      <c r="R703" s="34"/>
      <c r="S703" s="34"/>
      <c r="T703" s="34"/>
      <c r="U703" s="34"/>
      <c r="V703" s="34"/>
      <c r="W703" s="34"/>
      <c r="X703" s="34"/>
      <c r="Y703" s="34"/>
      <c r="Z703" s="34"/>
      <c r="AA703" s="34"/>
      <c r="AB703" s="34"/>
    </row>
    <row r="704" spans="1:28" ht="15.75" customHeight="1">
      <c r="A704" s="26"/>
      <c r="B704" s="26"/>
      <c r="C704" s="27"/>
      <c r="E704" s="28"/>
      <c r="F704" s="26"/>
      <c r="G704" s="29"/>
      <c r="H704" s="29"/>
      <c r="I704" s="29"/>
      <c r="J704" s="50"/>
      <c r="K704" s="33"/>
      <c r="L704" s="32"/>
      <c r="M704" s="33"/>
      <c r="N704" s="32"/>
      <c r="O704" s="29"/>
      <c r="P704" s="29"/>
      <c r="Q704" s="34"/>
      <c r="R704" s="34"/>
      <c r="S704" s="34"/>
      <c r="T704" s="34"/>
      <c r="U704" s="34"/>
      <c r="V704" s="34"/>
      <c r="W704" s="34"/>
      <c r="X704" s="34"/>
      <c r="Y704" s="34"/>
      <c r="Z704" s="34"/>
      <c r="AA704" s="34"/>
      <c r="AB704" s="34"/>
    </row>
    <row r="705" spans="1:28" ht="15.75" customHeight="1">
      <c r="A705" s="26"/>
      <c r="B705" s="26"/>
      <c r="C705" s="27"/>
      <c r="E705" s="28"/>
      <c r="F705" s="26"/>
      <c r="G705" s="29"/>
      <c r="H705" s="29"/>
      <c r="I705" s="29"/>
      <c r="J705" s="50"/>
      <c r="K705" s="33"/>
      <c r="L705" s="32"/>
      <c r="M705" s="33"/>
      <c r="N705" s="32"/>
      <c r="O705" s="29"/>
      <c r="P705" s="29"/>
      <c r="Q705" s="34"/>
      <c r="R705" s="34"/>
      <c r="S705" s="34"/>
      <c r="T705" s="34"/>
      <c r="U705" s="34"/>
      <c r="V705" s="34"/>
      <c r="W705" s="34"/>
      <c r="X705" s="34"/>
      <c r="Y705" s="34"/>
      <c r="Z705" s="34"/>
      <c r="AA705" s="34"/>
      <c r="AB705" s="34"/>
    </row>
    <row r="706" spans="1:28" ht="15.75" customHeight="1">
      <c r="A706" s="26"/>
      <c r="B706" s="26"/>
      <c r="C706" s="27"/>
      <c r="E706" s="28"/>
      <c r="F706" s="26"/>
      <c r="G706" s="29"/>
      <c r="H706" s="29"/>
      <c r="I706" s="29"/>
      <c r="J706" s="50"/>
      <c r="K706" s="33"/>
      <c r="L706" s="32"/>
      <c r="M706" s="33"/>
      <c r="N706" s="32"/>
      <c r="O706" s="29"/>
      <c r="P706" s="29"/>
      <c r="Q706" s="34"/>
      <c r="R706" s="34"/>
      <c r="S706" s="34"/>
      <c r="T706" s="34"/>
      <c r="U706" s="34"/>
      <c r="V706" s="34"/>
      <c r="W706" s="34"/>
      <c r="X706" s="34"/>
      <c r="Y706" s="34"/>
      <c r="Z706" s="34"/>
      <c r="AA706" s="34"/>
      <c r="AB706" s="34"/>
    </row>
    <row r="707" spans="1:28" ht="15.75" customHeight="1">
      <c r="A707" s="26"/>
      <c r="B707" s="26"/>
      <c r="C707" s="27"/>
      <c r="E707" s="28"/>
      <c r="F707" s="26"/>
      <c r="G707" s="29"/>
      <c r="H707" s="29"/>
      <c r="I707" s="29"/>
      <c r="J707" s="50"/>
      <c r="K707" s="33"/>
      <c r="L707" s="32"/>
      <c r="M707" s="33"/>
      <c r="N707" s="32"/>
      <c r="O707" s="29"/>
      <c r="P707" s="29"/>
      <c r="Q707" s="34"/>
      <c r="R707" s="34"/>
      <c r="S707" s="34"/>
      <c r="T707" s="34"/>
      <c r="U707" s="34"/>
      <c r="V707" s="34"/>
      <c r="W707" s="34"/>
      <c r="X707" s="34"/>
      <c r="Y707" s="34"/>
      <c r="Z707" s="34"/>
      <c r="AA707" s="34"/>
      <c r="AB707" s="34"/>
    </row>
    <row r="708" spans="1:28" ht="15.75" customHeight="1">
      <c r="A708" s="26"/>
      <c r="B708" s="26"/>
      <c r="C708" s="27"/>
      <c r="E708" s="28"/>
      <c r="F708" s="26"/>
      <c r="G708" s="29"/>
      <c r="H708" s="29"/>
      <c r="I708" s="29"/>
      <c r="J708" s="50"/>
      <c r="K708" s="33"/>
      <c r="L708" s="32"/>
      <c r="M708" s="33"/>
      <c r="N708" s="32"/>
      <c r="O708" s="29"/>
      <c r="P708" s="29"/>
      <c r="Q708" s="34"/>
      <c r="R708" s="34"/>
      <c r="S708" s="34"/>
      <c r="T708" s="34"/>
      <c r="U708" s="34"/>
      <c r="V708" s="34"/>
      <c r="W708" s="34"/>
      <c r="X708" s="34"/>
      <c r="Y708" s="34"/>
      <c r="Z708" s="34"/>
      <c r="AA708" s="34"/>
      <c r="AB708" s="34"/>
    </row>
    <row r="709" spans="1:28" ht="15.75" customHeight="1">
      <c r="A709" s="26"/>
      <c r="B709" s="26"/>
      <c r="C709" s="27"/>
      <c r="E709" s="28"/>
      <c r="F709" s="26"/>
      <c r="G709" s="29"/>
      <c r="H709" s="29"/>
      <c r="I709" s="29"/>
      <c r="J709" s="50"/>
      <c r="K709" s="33"/>
      <c r="L709" s="32"/>
      <c r="M709" s="33"/>
      <c r="N709" s="32"/>
      <c r="O709" s="29"/>
      <c r="P709" s="29"/>
      <c r="Q709" s="34"/>
      <c r="R709" s="34"/>
      <c r="S709" s="34"/>
      <c r="T709" s="34"/>
      <c r="U709" s="34"/>
      <c r="V709" s="34"/>
      <c r="W709" s="34"/>
      <c r="X709" s="34"/>
      <c r="Y709" s="34"/>
      <c r="Z709" s="34"/>
      <c r="AA709" s="34"/>
      <c r="AB709" s="34"/>
    </row>
    <row r="710" spans="1:28" ht="15.75" customHeight="1">
      <c r="A710" s="26"/>
      <c r="B710" s="26"/>
      <c r="C710" s="27"/>
      <c r="E710" s="28"/>
      <c r="F710" s="26"/>
      <c r="G710" s="29"/>
      <c r="H710" s="29"/>
      <c r="I710" s="29"/>
      <c r="J710" s="50"/>
      <c r="K710" s="33"/>
      <c r="L710" s="32"/>
      <c r="M710" s="33"/>
      <c r="N710" s="32"/>
      <c r="O710" s="29"/>
      <c r="P710" s="29"/>
      <c r="Q710" s="34"/>
      <c r="R710" s="34"/>
      <c r="S710" s="34"/>
      <c r="T710" s="34"/>
      <c r="U710" s="34"/>
      <c r="V710" s="34"/>
      <c r="W710" s="34"/>
      <c r="X710" s="34"/>
      <c r="Y710" s="34"/>
      <c r="Z710" s="34"/>
      <c r="AA710" s="34"/>
      <c r="AB710" s="34"/>
    </row>
    <row r="711" spans="1:28" ht="15.75" customHeight="1">
      <c r="A711" s="26"/>
      <c r="B711" s="26"/>
      <c r="C711" s="27"/>
      <c r="E711" s="28"/>
      <c r="F711" s="26"/>
      <c r="G711" s="29"/>
      <c r="H711" s="29"/>
      <c r="I711" s="29"/>
      <c r="J711" s="50"/>
      <c r="K711" s="33"/>
      <c r="L711" s="32"/>
      <c r="M711" s="33"/>
      <c r="N711" s="32"/>
      <c r="O711" s="29"/>
      <c r="P711" s="29"/>
      <c r="Q711" s="34"/>
      <c r="R711" s="34"/>
      <c r="S711" s="34"/>
      <c r="T711" s="34"/>
      <c r="U711" s="34"/>
      <c r="V711" s="34"/>
      <c r="W711" s="34"/>
      <c r="X711" s="34"/>
      <c r="Y711" s="34"/>
      <c r="Z711" s="34"/>
      <c r="AA711" s="34"/>
      <c r="AB711" s="34"/>
    </row>
    <row r="712" spans="1:28" ht="15.75" customHeight="1">
      <c r="A712" s="26"/>
      <c r="B712" s="26"/>
      <c r="C712" s="27"/>
      <c r="E712" s="28"/>
      <c r="F712" s="26"/>
      <c r="G712" s="29"/>
      <c r="H712" s="29"/>
      <c r="I712" s="29"/>
      <c r="J712" s="50"/>
      <c r="K712" s="33"/>
      <c r="L712" s="32"/>
      <c r="M712" s="33"/>
      <c r="N712" s="32"/>
      <c r="O712" s="29"/>
      <c r="P712" s="29"/>
      <c r="Q712" s="34"/>
      <c r="R712" s="34"/>
      <c r="S712" s="34"/>
      <c r="T712" s="34"/>
      <c r="U712" s="34"/>
      <c r="V712" s="34"/>
      <c r="W712" s="34"/>
      <c r="X712" s="34"/>
      <c r="Y712" s="34"/>
      <c r="Z712" s="34"/>
      <c r="AA712" s="34"/>
      <c r="AB712" s="34"/>
    </row>
    <row r="713" spans="1:28" ht="15.75" customHeight="1">
      <c r="A713" s="26"/>
      <c r="B713" s="26"/>
      <c r="C713" s="27"/>
      <c r="E713" s="28"/>
      <c r="F713" s="26"/>
      <c r="G713" s="29"/>
      <c r="H713" s="29"/>
      <c r="I713" s="29"/>
      <c r="J713" s="50"/>
      <c r="K713" s="33"/>
      <c r="L713" s="32"/>
      <c r="M713" s="33"/>
      <c r="N713" s="32"/>
      <c r="O713" s="29"/>
      <c r="P713" s="29"/>
      <c r="Q713" s="34"/>
      <c r="R713" s="34"/>
      <c r="S713" s="34"/>
      <c r="T713" s="34"/>
      <c r="U713" s="34"/>
      <c r="V713" s="34"/>
      <c r="W713" s="34"/>
      <c r="X713" s="34"/>
      <c r="Y713" s="34"/>
      <c r="Z713" s="34"/>
      <c r="AA713" s="34"/>
      <c r="AB713" s="34"/>
    </row>
    <row r="714" spans="1:28" ht="15.75" customHeight="1">
      <c r="A714" s="26"/>
      <c r="B714" s="26"/>
      <c r="C714" s="27"/>
      <c r="E714" s="28"/>
      <c r="F714" s="26"/>
      <c r="G714" s="29"/>
      <c r="H714" s="29"/>
      <c r="I714" s="29"/>
      <c r="J714" s="50"/>
      <c r="K714" s="33"/>
      <c r="L714" s="32"/>
      <c r="M714" s="33"/>
      <c r="N714" s="32"/>
      <c r="O714" s="29"/>
      <c r="P714" s="29"/>
      <c r="Q714" s="34"/>
      <c r="R714" s="34"/>
      <c r="S714" s="34"/>
      <c r="T714" s="34"/>
      <c r="U714" s="34"/>
      <c r="V714" s="34"/>
      <c r="W714" s="34"/>
      <c r="X714" s="34"/>
      <c r="Y714" s="34"/>
      <c r="Z714" s="34"/>
      <c r="AA714" s="34"/>
      <c r="AB714" s="34"/>
    </row>
    <row r="715" spans="1:28" ht="15.75" customHeight="1">
      <c r="A715" s="26"/>
      <c r="B715" s="26"/>
      <c r="C715" s="27"/>
      <c r="E715" s="28"/>
      <c r="F715" s="26"/>
      <c r="G715" s="29"/>
      <c r="H715" s="29"/>
      <c r="I715" s="29"/>
      <c r="J715" s="50"/>
      <c r="K715" s="33"/>
      <c r="L715" s="32"/>
      <c r="M715" s="33"/>
      <c r="N715" s="32"/>
      <c r="O715" s="29"/>
      <c r="P715" s="29"/>
      <c r="Q715" s="34"/>
      <c r="R715" s="34"/>
      <c r="S715" s="34"/>
      <c r="T715" s="34"/>
      <c r="U715" s="34"/>
      <c r="V715" s="34"/>
      <c r="W715" s="34"/>
      <c r="X715" s="34"/>
      <c r="Y715" s="34"/>
      <c r="Z715" s="34"/>
      <c r="AA715" s="34"/>
      <c r="AB715" s="34"/>
    </row>
    <row r="716" spans="1:28" ht="15.75" customHeight="1">
      <c r="A716" s="26"/>
      <c r="B716" s="26"/>
      <c r="C716" s="27"/>
      <c r="E716" s="28"/>
      <c r="F716" s="26"/>
      <c r="G716" s="29"/>
      <c r="H716" s="29"/>
      <c r="I716" s="29"/>
      <c r="J716" s="50"/>
      <c r="K716" s="33"/>
      <c r="L716" s="32"/>
      <c r="M716" s="33"/>
      <c r="N716" s="32"/>
      <c r="O716" s="29"/>
      <c r="P716" s="29"/>
      <c r="Q716" s="34"/>
      <c r="R716" s="34"/>
      <c r="S716" s="34"/>
      <c r="T716" s="34"/>
      <c r="U716" s="34"/>
      <c r="V716" s="34"/>
      <c r="W716" s="34"/>
      <c r="X716" s="34"/>
      <c r="Y716" s="34"/>
      <c r="Z716" s="34"/>
      <c r="AA716" s="34"/>
      <c r="AB716" s="34"/>
    </row>
    <row r="717" spans="1:28" ht="15.75" customHeight="1">
      <c r="A717" s="26"/>
      <c r="B717" s="26"/>
      <c r="C717" s="27"/>
      <c r="E717" s="28"/>
      <c r="F717" s="26"/>
      <c r="G717" s="29"/>
      <c r="H717" s="29"/>
      <c r="I717" s="29"/>
      <c r="J717" s="50"/>
      <c r="K717" s="33"/>
      <c r="L717" s="32"/>
      <c r="M717" s="33"/>
      <c r="N717" s="32"/>
      <c r="O717" s="29"/>
      <c r="P717" s="29"/>
      <c r="Q717" s="34"/>
      <c r="R717" s="34"/>
      <c r="S717" s="34"/>
      <c r="T717" s="34"/>
      <c r="U717" s="34"/>
      <c r="V717" s="34"/>
      <c r="W717" s="34"/>
      <c r="X717" s="34"/>
      <c r="Y717" s="34"/>
      <c r="Z717" s="34"/>
      <c r="AA717" s="34"/>
      <c r="AB717" s="34"/>
    </row>
    <row r="718" spans="1:28" ht="15.75" customHeight="1">
      <c r="A718" s="26"/>
      <c r="B718" s="26"/>
      <c r="C718" s="27"/>
      <c r="E718" s="28"/>
      <c r="F718" s="26"/>
      <c r="G718" s="29"/>
      <c r="H718" s="29"/>
      <c r="I718" s="29"/>
      <c r="J718" s="50"/>
      <c r="K718" s="33"/>
      <c r="L718" s="32"/>
      <c r="M718" s="33"/>
      <c r="N718" s="32"/>
      <c r="O718" s="29"/>
      <c r="P718" s="29"/>
      <c r="Q718" s="34"/>
      <c r="R718" s="34"/>
      <c r="S718" s="34"/>
      <c r="T718" s="34"/>
      <c r="U718" s="34"/>
      <c r="V718" s="34"/>
      <c r="W718" s="34"/>
      <c r="X718" s="34"/>
      <c r="Y718" s="34"/>
      <c r="Z718" s="34"/>
      <c r="AA718" s="34"/>
      <c r="AB718" s="34"/>
    </row>
    <row r="719" spans="1:28" ht="15.75" customHeight="1">
      <c r="A719" s="26"/>
      <c r="B719" s="26"/>
      <c r="C719" s="27"/>
      <c r="E719" s="28"/>
      <c r="F719" s="26"/>
      <c r="G719" s="29"/>
      <c r="H719" s="29"/>
      <c r="I719" s="29"/>
      <c r="J719" s="50"/>
      <c r="K719" s="33"/>
      <c r="L719" s="32"/>
      <c r="M719" s="33"/>
      <c r="N719" s="32"/>
      <c r="O719" s="29"/>
      <c r="P719" s="29"/>
      <c r="Q719" s="34"/>
      <c r="R719" s="34"/>
      <c r="S719" s="34"/>
      <c r="T719" s="34"/>
      <c r="U719" s="34"/>
      <c r="V719" s="34"/>
      <c r="W719" s="34"/>
      <c r="X719" s="34"/>
      <c r="Y719" s="34"/>
      <c r="Z719" s="34"/>
      <c r="AA719" s="34"/>
      <c r="AB719" s="34"/>
    </row>
    <row r="720" spans="1:28" ht="15.75" customHeight="1">
      <c r="A720" s="26"/>
      <c r="B720" s="26"/>
      <c r="C720" s="27"/>
      <c r="E720" s="28"/>
      <c r="F720" s="26"/>
      <c r="G720" s="29"/>
      <c r="H720" s="29"/>
      <c r="I720" s="29"/>
      <c r="J720" s="50"/>
      <c r="K720" s="33"/>
      <c r="L720" s="32"/>
      <c r="M720" s="33"/>
      <c r="N720" s="32"/>
      <c r="O720" s="29"/>
      <c r="P720" s="29"/>
      <c r="Q720" s="34"/>
      <c r="R720" s="34"/>
      <c r="S720" s="34"/>
      <c r="T720" s="34"/>
      <c r="U720" s="34"/>
      <c r="V720" s="34"/>
      <c r="W720" s="34"/>
      <c r="X720" s="34"/>
      <c r="Y720" s="34"/>
      <c r="Z720" s="34"/>
      <c r="AA720" s="34"/>
      <c r="AB720" s="34"/>
    </row>
    <row r="721" spans="1:28" ht="15.75" customHeight="1">
      <c r="A721" s="26"/>
      <c r="B721" s="26"/>
      <c r="C721" s="27"/>
      <c r="E721" s="28"/>
      <c r="F721" s="26"/>
      <c r="G721" s="29"/>
      <c r="H721" s="29"/>
      <c r="I721" s="29"/>
      <c r="J721" s="50"/>
      <c r="K721" s="33"/>
      <c r="L721" s="32"/>
      <c r="M721" s="33"/>
      <c r="N721" s="32"/>
      <c r="O721" s="29"/>
      <c r="P721" s="29"/>
      <c r="Q721" s="34"/>
      <c r="R721" s="34"/>
      <c r="S721" s="34"/>
      <c r="T721" s="34"/>
      <c r="U721" s="34"/>
      <c r="V721" s="34"/>
      <c r="W721" s="34"/>
      <c r="X721" s="34"/>
      <c r="Y721" s="34"/>
      <c r="Z721" s="34"/>
      <c r="AA721" s="34"/>
      <c r="AB721" s="34"/>
    </row>
    <row r="722" spans="1:28" ht="15.75" customHeight="1">
      <c r="A722" s="26"/>
      <c r="B722" s="26"/>
      <c r="C722" s="27"/>
      <c r="E722" s="28"/>
      <c r="F722" s="26"/>
      <c r="G722" s="29"/>
      <c r="H722" s="29"/>
      <c r="I722" s="29"/>
      <c r="J722" s="50"/>
      <c r="K722" s="33"/>
      <c r="L722" s="32"/>
      <c r="M722" s="33"/>
      <c r="N722" s="32"/>
      <c r="O722" s="29"/>
      <c r="P722" s="29"/>
      <c r="Q722" s="34"/>
      <c r="R722" s="34"/>
      <c r="S722" s="34"/>
      <c r="T722" s="34"/>
      <c r="U722" s="34"/>
      <c r="V722" s="34"/>
      <c r="W722" s="34"/>
      <c r="X722" s="34"/>
      <c r="Y722" s="34"/>
      <c r="Z722" s="34"/>
      <c r="AA722" s="34"/>
      <c r="AB722" s="34"/>
    </row>
    <row r="723" spans="1:28" ht="15.75" customHeight="1">
      <c r="A723" s="26"/>
      <c r="B723" s="26"/>
      <c r="C723" s="27"/>
      <c r="E723" s="28"/>
      <c r="F723" s="26"/>
      <c r="G723" s="29"/>
      <c r="H723" s="29"/>
      <c r="I723" s="29"/>
      <c r="J723" s="50"/>
      <c r="K723" s="33"/>
      <c r="L723" s="32"/>
      <c r="M723" s="33"/>
      <c r="N723" s="32"/>
      <c r="O723" s="29"/>
      <c r="P723" s="29"/>
      <c r="Q723" s="34"/>
      <c r="R723" s="34"/>
      <c r="S723" s="34"/>
      <c r="T723" s="34"/>
      <c r="U723" s="34"/>
      <c r="V723" s="34"/>
      <c r="W723" s="34"/>
      <c r="X723" s="34"/>
      <c r="Y723" s="34"/>
      <c r="Z723" s="34"/>
      <c r="AA723" s="34"/>
      <c r="AB723" s="34"/>
    </row>
    <row r="724" spans="1:28" ht="15.75" customHeight="1">
      <c r="A724" s="26"/>
      <c r="B724" s="26"/>
      <c r="C724" s="27"/>
      <c r="E724" s="28"/>
      <c r="F724" s="26"/>
      <c r="G724" s="29"/>
      <c r="H724" s="29"/>
      <c r="I724" s="29"/>
      <c r="J724" s="50"/>
      <c r="K724" s="33"/>
      <c r="L724" s="32"/>
      <c r="M724" s="33"/>
      <c r="N724" s="32"/>
      <c r="O724" s="29"/>
      <c r="P724" s="29"/>
      <c r="Q724" s="34"/>
      <c r="R724" s="34"/>
      <c r="S724" s="34"/>
      <c r="T724" s="34"/>
      <c r="U724" s="34"/>
      <c r="V724" s="34"/>
      <c r="W724" s="34"/>
      <c r="X724" s="34"/>
      <c r="Y724" s="34"/>
      <c r="Z724" s="34"/>
      <c r="AA724" s="34"/>
      <c r="AB724" s="34"/>
    </row>
    <row r="725" spans="1:28" ht="15.75" customHeight="1">
      <c r="A725" s="26"/>
      <c r="B725" s="26"/>
      <c r="C725" s="27"/>
      <c r="E725" s="28"/>
      <c r="F725" s="26"/>
      <c r="G725" s="29"/>
      <c r="H725" s="29"/>
      <c r="I725" s="29"/>
      <c r="J725" s="50"/>
      <c r="K725" s="33"/>
      <c r="L725" s="32"/>
      <c r="M725" s="33"/>
      <c r="N725" s="32"/>
      <c r="O725" s="29"/>
      <c r="P725" s="29"/>
      <c r="Q725" s="34"/>
      <c r="R725" s="34"/>
      <c r="S725" s="34"/>
      <c r="T725" s="34"/>
      <c r="U725" s="34"/>
      <c r="V725" s="34"/>
      <c r="W725" s="34"/>
      <c r="X725" s="34"/>
      <c r="Y725" s="34"/>
      <c r="Z725" s="34"/>
      <c r="AA725" s="34"/>
      <c r="AB725" s="34"/>
    </row>
    <row r="726" spans="1:28" ht="15.75" customHeight="1">
      <c r="A726" s="26"/>
      <c r="B726" s="26"/>
      <c r="C726" s="27"/>
      <c r="E726" s="28"/>
      <c r="F726" s="26"/>
      <c r="G726" s="29"/>
      <c r="H726" s="29"/>
      <c r="I726" s="29"/>
      <c r="J726" s="50"/>
      <c r="K726" s="33"/>
      <c r="L726" s="32"/>
      <c r="M726" s="33"/>
      <c r="N726" s="32"/>
      <c r="O726" s="29"/>
      <c r="P726" s="29"/>
      <c r="Q726" s="34"/>
      <c r="R726" s="34"/>
      <c r="S726" s="34"/>
      <c r="T726" s="34"/>
      <c r="U726" s="34"/>
      <c r="V726" s="34"/>
      <c r="W726" s="34"/>
      <c r="X726" s="34"/>
      <c r="Y726" s="34"/>
      <c r="Z726" s="34"/>
      <c r="AA726" s="34"/>
      <c r="AB726" s="34"/>
    </row>
    <row r="727" spans="1:28" ht="15.75" customHeight="1">
      <c r="A727" s="26"/>
      <c r="B727" s="26"/>
      <c r="C727" s="27"/>
      <c r="E727" s="28"/>
      <c r="F727" s="26"/>
      <c r="G727" s="29"/>
      <c r="H727" s="29"/>
      <c r="I727" s="29"/>
      <c r="J727" s="50"/>
      <c r="K727" s="33"/>
      <c r="L727" s="32"/>
      <c r="M727" s="33"/>
      <c r="N727" s="32"/>
      <c r="O727" s="29"/>
      <c r="P727" s="29"/>
      <c r="Q727" s="34"/>
      <c r="R727" s="34"/>
      <c r="S727" s="34"/>
      <c r="T727" s="34"/>
      <c r="U727" s="34"/>
      <c r="V727" s="34"/>
      <c r="W727" s="34"/>
      <c r="X727" s="34"/>
      <c r="Y727" s="34"/>
      <c r="Z727" s="34"/>
      <c r="AA727" s="34"/>
      <c r="AB727" s="34"/>
    </row>
    <row r="728" spans="1:28" ht="15.75" customHeight="1">
      <c r="A728" s="26"/>
      <c r="B728" s="26"/>
      <c r="C728" s="27"/>
      <c r="E728" s="28"/>
      <c r="F728" s="26"/>
      <c r="G728" s="29"/>
      <c r="H728" s="29"/>
      <c r="I728" s="29"/>
      <c r="J728" s="50"/>
      <c r="K728" s="33"/>
      <c r="L728" s="32"/>
      <c r="M728" s="33"/>
      <c r="N728" s="32"/>
      <c r="O728" s="29"/>
      <c r="P728" s="29"/>
      <c r="Q728" s="34"/>
      <c r="R728" s="34"/>
      <c r="S728" s="34"/>
      <c r="T728" s="34"/>
      <c r="U728" s="34"/>
      <c r="V728" s="34"/>
      <c r="W728" s="34"/>
      <c r="X728" s="34"/>
      <c r="Y728" s="34"/>
      <c r="Z728" s="34"/>
      <c r="AA728" s="34"/>
      <c r="AB728" s="34"/>
    </row>
    <row r="729" spans="1:28" ht="15.75" customHeight="1">
      <c r="A729" s="26"/>
      <c r="B729" s="26"/>
      <c r="C729" s="27"/>
      <c r="E729" s="28"/>
      <c r="F729" s="26"/>
      <c r="G729" s="29"/>
      <c r="H729" s="29"/>
      <c r="I729" s="29"/>
      <c r="J729" s="50"/>
      <c r="K729" s="33"/>
      <c r="L729" s="32"/>
      <c r="M729" s="33"/>
      <c r="N729" s="32"/>
      <c r="O729" s="29"/>
      <c r="P729" s="29"/>
      <c r="Q729" s="34"/>
      <c r="R729" s="34"/>
      <c r="S729" s="34"/>
      <c r="T729" s="34"/>
      <c r="U729" s="34"/>
      <c r="V729" s="34"/>
      <c r="W729" s="34"/>
      <c r="X729" s="34"/>
      <c r="Y729" s="34"/>
      <c r="Z729" s="34"/>
      <c r="AA729" s="34"/>
      <c r="AB729" s="34"/>
    </row>
    <row r="730" spans="1:28" ht="15.75" customHeight="1">
      <c r="A730" s="26"/>
      <c r="B730" s="26"/>
      <c r="C730" s="27"/>
      <c r="E730" s="28"/>
      <c r="F730" s="26"/>
      <c r="G730" s="29"/>
      <c r="H730" s="29"/>
      <c r="I730" s="29"/>
      <c r="J730" s="50"/>
      <c r="K730" s="33"/>
      <c r="L730" s="32"/>
      <c r="M730" s="33"/>
      <c r="N730" s="32"/>
      <c r="O730" s="29"/>
      <c r="P730" s="29"/>
      <c r="Q730" s="34"/>
      <c r="R730" s="34"/>
      <c r="S730" s="34"/>
      <c r="T730" s="34"/>
      <c r="U730" s="34"/>
      <c r="V730" s="34"/>
      <c r="W730" s="34"/>
      <c r="X730" s="34"/>
      <c r="Y730" s="34"/>
      <c r="Z730" s="34"/>
      <c r="AA730" s="34"/>
      <c r="AB730" s="34"/>
    </row>
    <row r="731" spans="1:28" ht="15.75" customHeight="1">
      <c r="A731" s="26"/>
      <c r="B731" s="26"/>
      <c r="C731" s="27"/>
      <c r="E731" s="28"/>
      <c r="F731" s="26"/>
      <c r="G731" s="29"/>
      <c r="H731" s="29"/>
      <c r="I731" s="29"/>
      <c r="J731" s="50"/>
      <c r="K731" s="33"/>
      <c r="L731" s="32"/>
      <c r="M731" s="33"/>
      <c r="N731" s="32"/>
      <c r="O731" s="29"/>
      <c r="P731" s="29"/>
      <c r="Q731" s="34"/>
      <c r="R731" s="34"/>
      <c r="S731" s="34"/>
      <c r="T731" s="34"/>
      <c r="U731" s="34"/>
      <c r="V731" s="34"/>
      <c r="W731" s="34"/>
      <c r="X731" s="34"/>
      <c r="Y731" s="34"/>
      <c r="Z731" s="34"/>
      <c r="AA731" s="34"/>
      <c r="AB731" s="34"/>
    </row>
    <row r="732" spans="1:28" ht="15.75" customHeight="1">
      <c r="A732" s="26"/>
      <c r="B732" s="26"/>
      <c r="C732" s="27"/>
      <c r="E732" s="28"/>
      <c r="F732" s="26"/>
      <c r="G732" s="29"/>
      <c r="H732" s="29"/>
      <c r="I732" s="29"/>
      <c r="J732" s="50"/>
      <c r="K732" s="33"/>
      <c r="L732" s="32"/>
      <c r="M732" s="33"/>
      <c r="N732" s="32"/>
      <c r="O732" s="29"/>
      <c r="P732" s="29"/>
      <c r="Q732" s="34"/>
      <c r="R732" s="34"/>
      <c r="S732" s="34"/>
      <c r="T732" s="34"/>
      <c r="U732" s="34"/>
      <c r="V732" s="34"/>
      <c r="W732" s="34"/>
      <c r="X732" s="34"/>
      <c r="Y732" s="34"/>
      <c r="Z732" s="34"/>
      <c r="AA732" s="34"/>
      <c r="AB732" s="34"/>
    </row>
    <row r="733" spans="1:28" ht="15.75" customHeight="1">
      <c r="A733" s="26"/>
      <c r="B733" s="26"/>
      <c r="C733" s="27"/>
      <c r="E733" s="28"/>
      <c r="F733" s="26"/>
      <c r="G733" s="29"/>
      <c r="H733" s="29"/>
      <c r="I733" s="29"/>
      <c r="J733" s="50"/>
      <c r="K733" s="33"/>
      <c r="L733" s="32"/>
      <c r="M733" s="33"/>
      <c r="N733" s="32"/>
      <c r="O733" s="29"/>
      <c r="P733" s="29"/>
      <c r="Q733" s="34"/>
      <c r="R733" s="34"/>
      <c r="S733" s="34"/>
      <c r="T733" s="34"/>
      <c r="U733" s="34"/>
      <c r="V733" s="34"/>
      <c r="W733" s="34"/>
      <c r="X733" s="34"/>
      <c r="Y733" s="34"/>
      <c r="Z733" s="34"/>
      <c r="AA733" s="34"/>
      <c r="AB733" s="34"/>
    </row>
    <row r="734" spans="1:28" ht="15.75" customHeight="1">
      <c r="A734" s="26"/>
      <c r="B734" s="26"/>
      <c r="C734" s="27"/>
      <c r="E734" s="28"/>
      <c r="F734" s="26"/>
      <c r="G734" s="29"/>
      <c r="H734" s="29"/>
      <c r="I734" s="29"/>
      <c r="J734" s="50"/>
      <c r="K734" s="33"/>
      <c r="L734" s="32"/>
      <c r="M734" s="33"/>
      <c r="N734" s="32"/>
      <c r="O734" s="29"/>
      <c r="P734" s="29"/>
      <c r="Q734" s="34"/>
      <c r="R734" s="34"/>
      <c r="S734" s="34"/>
      <c r="T734" s="34"/>
      <c r="U734" s="34"/>
      <c r="V734" s="34"/>
      <c r="W734" s="34"/>
      <c r="X734" s="34"/>
      <c r="Y734" s="34"/>
      <c r="Z734" s="34"/>
      <c r="AA734" s="34"/>
      <c r="AB734" s="34"/>
    </row>
    <row r="735" spans="1:28" ht="15.75" customHeight="1">
      <c r="A735" s="26"/>
      <c r="B735" s="26"/>
      <c r="C735" s="27"/>
      <c r="E735" s="28"/>
      <c r="F735" s="26"/>
      <c r="G735" s="29"/>
      <c r="H735" s="29"/>
      <c r="I735" s="29"/>
      <c r="J735" s="50"/>
      <c r="K735" s="33"/>
      <c r="L735" s="32"/>
      <c r="M735" s="33"/>
      <c r="N735" s="32"/>
      <c r="O735" s="29"/>
      <c r="P735" s="29"/>
      <c r="Q735" s="34"/>
      <c r="R735" s="34"/>
      <c r="S735" s="34"/>
      <c r="T735" s="34"/>
      <c r="U735" s="34"/>
      <c r="V735" s="34"/>
      <c r="W735" s="34"/>
      <c r="X735" s="34"/>
      <c r="Y735" s="34"/>
      <c r="Z735" s="34"/>
      <c r="AA735" s="34"/>
      <c r="AB735" s="34"/>
    </row>
    <row r="736" spans="1:28" ht="15.75" customHeight="1">
      <c r="A736" s="26"/>
      <c r="B736" s="26"/>
      <c r="C736" s="27"/>
      <c r="E736" s="28"/>
      <c r="F736" s="26"/>
      <c r="G736" s="29"/>
      <c r="H736" s="29"/>
      <c r="I736" s="29"/>
      <c r="J736" s="50"/>
      <c r="K736" s="33"/>
      <c r="L736" s="32"/>
      <c r="M736" s="33"/>
      <c r="N736" s="32"/>
      <c r="O736" s="29"/>
      <c r="P736" s="29"/>
      <c r="Q736" s="34"/>
      <c r="R736" s="34"/>
      <c r="S736" s="34"/>
      <c r="T736" s="34"/>
      <c r="U736" s="34"/>
      <c r="V736" s="34"/>
      <c r="W736" s="34"/>
      <c r="X736" s="34"/>
      <c r="Y736" s="34"/>
      <c r="Z736" s="34"/>
      <c r="AA736" s="34"/>
      <c r="AB736" s="34"/>
    </row>
    <row r="737" spans="1:28" ht="15.75" customHeight="1">
      <c r="A737" s="26"/>
      <c r="B737" s="26"/>
      <c r="C737" s="27"/>
      <c r="E737" s="28"/>
      <c r="F737" s="26"/>
      <c r="G737" s="29"/>
      <c r="H737" s="29"/>
      <c r="I737" s="29"/>
      <c r="J737" s="50"/>
      <c r="K737" s="33"/>
      <c r="L737" s="32"/>
      <c r="M737" s="33"/>
      <c r="N737" s="32"/>
      <c r="O737" s="29"/>
      <c r="P737" s="29"/>
      <c r="Q737" s="34"/>
      <c r="R737" s="34"/>
      <c r="S737" s="34"/>
      <c r="T737" s="34"/>
      <c r="U737" s="34"/>
      <c r="V737" s="34"/>
      <c r="W737" s="34"/>
      <c r="X737" s="34"/>
      <c r="Y737" s="34"/>
      <c r="Z737" s="34"/>
      <c r="AA737" s="34"/>
      <c r="AB737" s="34"/>
    </row>
    <row r="738" spans="1:28" ht="15.75" customHeight="1">
      <c r="A738" s="26"/>
      <c r="B738" s="26"/>
      <c r="C738" s="27"/>
      <c r="E738" s="28"/>
      <c r="F738" s="26"/>
      <c r="G738" s="29"/>
      <c r="H738" s="29"/>
      <c r="I738" s="29"/>
      <c r="J738" s="50"/>
      <c r="K738" s="33"/>
      <c r="L738" s="32"/>
      <c r="M738" s="33"/>
      <c r="N738" s="32"/>
      <c r="O738" s="29"/>
      <c r="P738" s="29"/>
      <c r="Q738" s="34"/>
      <c r="R738" s="34"/>
      <c r="S738" s="34"/>
      <c r="T738" s="34"/>
      <c r="U738" s="34"/>
      <c r="V738" s="34"/>
      <c r="W738" s="34"/>
      <c r="X738" s="34"/>
      <c r="Y738" s="34"/>
      <c r="Z738" s="34"/>
      <c r="AA738" s="34"/>
      <c r="AB738" s="34"/>
    </row>
    <row r="739" spans="1:28" ht="15.75" customHeight="1">
      <c r="A739" s="26"/>
      <c r="B739" s="26"/>
      <c r="C739" s="27"/>
      <c r="E739" s="28"/>
      <c r="F739" s="26"/>
      <c r="G739" s="29"/>
      <c r="H739" s="29"/>
      <c r="I739" s="29"/>
      <c r="J739" s="50"/>
      <c r="K739" s="33"/>
      <c r="L739" s="32"/>
      <c r="M739" s="33"/>
      <c r="N739" s="32"/>
      <c r="O739" s="29"/>
      <c r="P739" s="29"/>
      <c r="Q739" s="34"/>
      <c r="R739" s="34"/>
      <c r="S739" s="34"/>
      <c r="T739" s="34"/>
      <c r="U739" s="34"/>
      <c r="V739" s="34"/>
      <c r="W739" s="34"/>
      <c r="X739" s="34"/>
      <c r="Y739" s="34"/>
      <c r="Z739" s="34"/>
      <c r="AA739" s="34"/>
      <c r="AB739" s="34"/>
    </row>
    <row r="740" spans="1:28" ht="15.75" customHeight="1">
      <c r="A740" s="26"/>
      <c r="B740" s="26"/>
      <c r="C740" s="27"/>
      <c r="E740" s="28"/>
      <c r="F740" s="26"/>
      <c r="G740" s="29"/>
      <c r="H740" s="29"/>
      <c r="I740" s="29"/>
      <c r="J740" s="50"/>
      <c r="K740" s="33"/>
      <c r="L740" s="32"/>
      <c r="M740" s="33"/>
      <c r="N740" s="32"/>
      <c r="O740" s="29"/>
      <c r="P740" s="29"/>
      <c r="Q740" s="34"/>
      <c r="R740" s="34"/>
      <c r="S740" s="34"/>
      <c r="T740" s="34"/>
      <c r="U740" s="34"/>
      <c r="V740" s="34"/>
      <c r="W740" s="34"/>
      <c r="X740" s="34"/>
      <c r="Y740" s="34"/>
      <c r="Z740" s="34"/>
      <c r="AA740" s="34"/>
      <c r="AB740" s="34"/>
    </row>
    <row r="741" spans="1:28" ht="15.75" customHeight="1">
      <c r="A741" s="26"/>
      <c r="B741" s="26"/>
      <c r="C741" s="27"/>
      <c r="E741" s="28"/>
      <c r="F741" s="26"/>
      <c r="G741" s="29"/>
      <c r="H741" s="29"/>
      <c r="I741" s="29"/>
      <c r="J741" s="50"/>
      <c r="K741" s="33"/>
      <c r="L741" s="32"/>
      <c r="M741" s="33"/>
      <c r="N741" s="32"/>
      <c r="O741" s="29"/>
      <c r="P741" s="29"/>
      <c r="Q741" s="34"/>
      <c r="R741" s="34"/>
      <c r="S741" s="34"/>
      <c r="T741" s="34"/>
      <c r="U741" s="34"/>
      <c r="V741" s="34"/>
      <c r="W741" s="34"/>
      <c r="X741" s="34"/>
      <c r="Y741" s="34"/>
      <c r="Z741" s="34"/>
      <c r="AA741" s="34"/>
      <c r="AB741" s="34"/>
    </row>
    <row r="742" spans="1:28" ht="15.75" customHeight="1">
      <c r="A742" s="26"/>
      <c r="B742" s="26"/>
      <c r="C742" s="27"/>
      <c r="E742" s="28"/>
      <c r="F742" s="26"/>
      <c r="G742" s="29"/>
      <c r="H742" s="29"/>
      <c r="I742" s="29"/>
      <c r="J742" s="50"/>
      <c r="K742" s="33"/>
      <c r="L742" s="32"/>
      <c r="M742" s="33"/>
      <c r="N742" s="32"/>
      <c r="O742" s="29"/>
      <c r="P742" s="29"/>
      <c r="Q742" s="34"/>
      <c r="R742" s="34"/>
      <c r="S742" s="34"/>
      <c r="T742" s="34"/>
      <c r="U742" s="34"/>
      <c r="V742" s="34"/>
      <c r="W742" s="34"/>
      <c r="X742" s="34"/>
      <c r="Y742" s="34"/>
      <c r="Z742" s="34"/>
      <c r="AA742" s="34"/>
      <c r="AB742" s="34"/>
    </row>
    <row r="743" spans="1:28" ht="15.75" customHeight="1">
      <c r="A743" s="26"/>
      <c r="B743" s="26"/>
      <c r="C743" s="27"/>
      <c r="E743" s="28"/>
      <c r="F743" s="26"/>
      <c r="G743" s="29"/>
      <c r="H743" s="29"/>
      <c r="I743" s="29"/>
      <c r="J743" s="50"/>
      <c r="K743" s="33"/>
      <c r="L743" s="32"/>
      <c r="M743" s="33"/>
      <c r="N743" s="32"/>
      <c r="O743" s="29"/>
      <c r="P743" s="29"/>
      <c r="Q743" s="34"/>
      <c r="R743" s="34"/>
      <c r="S743" s="34"/>
      <c r="T743" s="34"/>
      <c r="U743" s="34"/>
      <c r="V743" s="34"/>
      <c r="W743" s="34"/>
      <c r="X743" s="34"/>
      <c r="Y743" s="34"/>
      <c r="Z743" s="34"/>
      <c r="AA743" s="34"/>
      <c r="AB743" s="34"/>
    </row>
    <row r="744" spans="1:28" ht="15.75" customHeight="1">
      <c r="A744" s="26"/>
      <c r="B744" s="26"/>
      <c r="C744" s="27"/>
      <c r="E744" s="28"/>
      <c r="F744" s="26"/>
      <c r="G744" s="29"/>
      <c r="H744" s="29"/>
      <c r="I744" s="29"/>
      <c r="J744" s="50"/>
      <c r="K744" s="33"/>
      <c r="L744" s="32"/>
      <c r="M744" s="33"/>
      <c r="N744" s="32"/>
      <c r="O744" s="29"/>
      <c r="P744" s="29"/>
      <c r="Q744" s="34"/>
      <c r="R744" s="34"/>
      <c r="S744" s="34"/>
      <c r="T744" s="34"/>
      <c r="U744" s="34"/>
      <c r="V744" s="34"/>
      <c r="W744" s="34"/>
      <c r="X744" s="34"/>
      <c r="Y744" s="34"/>
      <c r="Z744" s="34"/>
      <c r="AA744" s="34"/>
      <c r="AB744" s="34"/>
    </row>
    <row r="745" spans="1:28" ht="15.75" customHeight="1">
      <c r="A745" s="26"/>
      <c r="B745" s="26"/>
      <c r="C745" s="27"/>
      <c r="E745" s="28"/>
      <c r="F745" s="26"/>
      <c r="G745" s="29"/>
      <c r="H745" s="29"/>
      <c r="I745" s="29"/>
      <c r="J745" s="50"/>
      <c r="K745" s="33"/>
      <c r="L745" s="32"/>
      <c r="M745" s="33"/>
      <c r="N745" s="32"/>
      <c r="O745" s="29"/>
      <c r="P745" s="29"/>
      <c r="Q745" s="34"/>
      <c r="R745" s="34"/>
      <c r="S745" s="34"/>
      <c r="T745" s="34"/>
      <c r="U745" s="34"/>
      <c r="V745" s="34"/>
      <c r="W745" s="34"/>
      <c r="X745" s="34"/>
      <c r="Y745" s="34"/>
      <c r="Z745" s="34"/>
      <c r="AA745" s="34"/>
      <c r="AB745" s="34"/>
    </row>
    <row r="746" spans="1:28" ht="15.75" customHeight="1">
      <c r="A746" s="26"/>
      <c r="B746" s="26"/>
      <c r="C746" s="27"/>
      <c r="E746" s="28"/>
      <c r="F746" s="26"/>
      <c r="G746" s="29"/>
      <c r="H746" s="29"/>
      <c r="I746" s="29"/>
      <c r="J746" s="50"/>
      <c r="K746" s="33"/>
      <c r="L746" s="32"/>
      <c r="M746" s="33"/>
      <c r="N746" s="32"/>
      <c r="O746" s="29"/>
      <c r="P746" s="29"/>
      <c r="Q746" s="34"/>
      <c r="R746" s="34"/>
      <c r="S746" s="34"/>
      <c r="T746" s="34"/>
      <c r="U746" s="34"/>
      <c r="V746" s="34"/>
      <c r="W746" s="34"/>
      <c r="X746" s="34"/>
      <c r="Y746" s="34"/>
      <c r="Z746" s="34"/>
      <c r="AA746" s="34"/>
      <c r="AB746" s="34"/>
    </row>
    <row r="747" spans="1:28" ht="15.75" customHeight="1">
      <c r="A747" s="26"/>
      <c r="B747" s="26"/>
      <c r="C747" s="27"/>
      <c r="E747" s="28"/>
      <c r="F747" s="26"/>
      <c r="G747" s="29"/>
      <c r="H747" s="29"/>
      <c r="I747" s="29"/>
      <c r="J747" s="50"/>
      <c r="K747" s="33"/>
      <c r="L747" s="32"/>
      <c r="M747" s="33"/>
      <c r="N747" s="32"/>
      <c r="O747" s="29"/>
      <c r="P747" s="29"/>
      <c r="Q747" s="34"/>
      <c r="R747" s="34"/>
      <c r="S747" s="34"/>
      <c r="T747" s="34"/>
      <c r="U747" s="34"/>
      <c r="V747" s="34"/>
      <c r="W747" s="34"/>
      <c r="X747" s="34"/>
      <c r="Y747" s="34"/>
      <c r="Z747" s="34"/>
      <c r="AA747" s="34"/>
      <c r="AB747" s="34"/>
    </row>
    <row r="748" spans="1:28" ht="15.75" customHeight="1">
      <c r="A748" s="26"/>
      <c r="B748" s="26"/>
      <c r="C748" s="27"/>
      <c r="E748" s="28"/>
      <c r="F748" s="26"/>
      <c r="G748" s="29"/>
      <c r="H748" s="29"/>
      <c r="I748" s="29"/>
      <c r="J748" s="50"/>
      <c r="K748" s="33"/>
      <c r="L748" s="32"/>
      <c r="M748" s="33"/>
      <c r="N748" s="32"/>
      <c r="O748" s="29"/>
      <c r="P748" s="29"/>
      <c r="Q748" s="34"/>
      <c r="R748" s="34"/>
      <c r="S748" s="34"/>
      <c r="T748" s="34"/>
      <c r="U748" s="34"/>
      <c r="V748" s="34"/>
      <c r="W748" s="34"/>
      <c r="X748" s="34"/>
      <c r="Y748" s="34"/>
      <c r="Z748" s="34"/>
      <c r="AA748" s="34"/>
      <c r="AB748" s="34"/>
    </row>
    <row r="749" spans="1:28" ht="15.75" customHeight="1">
      <c r="A749" s="26"/>
      <c r="B749" s="26"/>
      <c r="C749" s="27"/>
      <c r="E749" s="28"/>
      <c r="F749" s="26"/>
      <c r="G749" s="29"/>
      <c r="H749" s="29"/>
      <c r="I749" s="29"/>
      <c r="J749" s="50"/>
      <c r="K749" s="33"/>
      <c r="L749" s="32"/>
      <c r="M749" s="33"/>
      <c r="N749" s="32"/>
      <c r="O749" s="29"/>
      <c r="P749" s="29"/>
      <c r="Q749" s="34"/>
      <c r="R749" s="34"/>
      <c r="S749" s="34"/>
      <c r="T749" s="34"/>
      <c r="U749" s="34"/>
      <c r="V749" s="34"/>
      <c r="W749" s="34"/>
      <c r="X749" s="34"/>
      <c r="Y749" s="34"/>
      <c r="Z749" s="34"/>
      <c r="AA749" s="34"/>
      <c r="AB749" s="34"/>
    </row>
    <row r="750" spans="1:28" ht="15.75" customHeight="1">
      <c r="A750" s="26"/>
      <c r="B750" s="26"/>
      <c r="C750" s="27"/>
      <c r="E750" s="28"/>
      <c r="F750" s="26"/>
      <c r="G750" s="29"/>
      <c r="H750" s="29"/>
      <c r="I750" s="29"/>
      <c r="J750" s="50"/>
      <c r="K750" s="33"/>
      <c r="L750" s="32"/>
      <c r="M750" s="33"/>
      <c r="N750" s="32"/>
      <c r="O750" s="29"/>
      <c r="P750" s="29"/>
      <c r="Q750" s="34"/>
      <c r="R750" s="34"/>
      <c r="S750" s="34"/>
      <c r="T750" s="34"/>
      <c r="U750" s="34"/>
      <c r="V750" s="34"/>
      <c r="W750" s="34"/>
      <c r="X750" s="34"/>
      <c r="Y750" s="34"/>
      <c r="Z750" s="34"/>
      <c r="AA750" s="34"/>
      <c r="AB750" s="34"/>
    </row>
    <row r="751" spans="1:28" ht="15.75" customHeight="1">
      <c r="A751" s="26"/>
      <c r="B751" s="26"/>
      <c r="C751" s="27"/>
      <c r="E751" s="28"/>
      <c r="F751" s="26"/>
      <c r="G751" s="29"/>
      <c r="H751" s="29"/>
      <c r="I751" s="29"/>
      <c r="J751" s="50"/>
      <c r="K751" s="33"/>
      <c r="L751" s="32"/>
      <c r="M751" s="33"/>
      <c r="N751" s="32"/>
      <c r="O751" s="29"/>
      <c r="P751" s="29"/>
      <c r="Q751" s="34"/>
      <c r="R751" s="34"/>
      <c r="S751" s="34"/>
      <c r="T751" s="34"/>
      <c r="U751" s="34"/>
      <c r="V751" s="34"/>
      <c r="W751" s="34"/>
      <c r="X751" s="34"/>
      <c r="Y751" s="34"/>
      <c r="Z751" s="34"/>
      <c r="AA751" s="34"/>
      <c r="AB751" s="34"/>
    </row>
    <row r="752" spans="1:28" ht="15.75" customHeight="1">
      <c r="A752" s="26"/>
      <c r="B752" s="26"/>
      <c r="C752" s="27"/>
      <c r="E752" s="28"/>
      <c r="F752" s="26"/>
      <c r="G752" s="29"/>
      <c r="H752" s="29"/>
      <c r="I752" s="29"/>
      <c r="J752" s="50"/>
      <c r="K752" s="33"/>
      <c r="L752" s="32"/>
      <c r="M752" s="33"/>
      <c r="N752" s="32"/>
      <c r="O752" s="29"/>
      <c r="P752" s="29"/>
      <c r="Q752" s="34"/>
      <c r="R752" s="34"/>
      <c r="S752" s="34"/>
      <c r="T752" s="34"/>
      <c r="U752" s="34"/>
      <c r="V752" s="34"/>
      <c r="W752" s="34"/>
      <c r="X752" s="34"/>
      <c r="Y752" s="34"/>
      <c r="Z752" s="34"/>
      <c r="AA752" s="34"/>
      <c r="AB752" s="34"/>
    </row>
    <row r="753" spans="1:28" ht="15.75" customHeight="1">
      <c r="A753" s="26"/>
      <c r="B753" s="26"/>
      <c r="C753" s="27"/>
      <c r="E753" s="28"/>
      <c r="F753" s="26"/>
      <c r="G753" s="29"/>
      <c r="H753" s="29"/>
      <c r="I753" s="29"/>
      <c r="J753" s="50"/>
      <c r="K753" s="33"/>
      <c r="L753" s="32"/>
      <c r="M753" s="33"/>
      <c r="N753" s="32"/>
      <c r="O753" s="29"/>
      <c r="P753" s="29"/>
      <c r="Q753" s="34"/>
      <c r="R753" s="34"/>
      <c r="S753" s="34"/>
      <c r="T753" s="34"/>
      <c r="U753" s="34"/>
      <c r="V753" s="34"/>
      <c r="W753" s="34"/>
      <c r="X753" s="34"/>
      <c r="Y753" s="34"/>
      <c r="Z753" s="34"/>
      <c r="AA753" s="34"/>
      <c r="AB753" s="34"/>
    </row>
    <row r="754" spans="1:28" ht="15.75" customHeight="1">
      <c r="A754" s="26"/>
      <c r="B754" s="26"/>
      <c r="C754" s="27"/>
      <c r="E754" s="28"/>
      <c r="F754" s="26"/>
      <c r="G754" s="29"/>
      <c r="H754" s="29"/>
      <c r="I754" s="29"/>
      <c r="J754" s="50"/>
      <c r="K754" s="33"/>
      <c r="L754" s="32"/>
      <c r="M754" s="33"/>
      <c r="N754" s="32"/>
      <c r="O754" s="29"/>
      <c r="P754" s="29"/>
      <c r="Q754" s="34"/>
      <c r="R754" s="34"/>
      <c r="S754" s="34"/>
      <c r="T754" s="34"/>
      <c r="U754" s="34"/>
      <c r="V754" s="34"/>
      <c r="W754" s="34"/>
      <c r="X754" s="34"/>
      <c r="Y754" s="34"/>
      <c r="Z754" s="34"/>
      <c r="AA754" s="34"/>
      <c r="AB754" s="34"/>
    </row>
    <row r="755" spans="1:28" ht="15.75" customHeight="1">
      <c r="A755" s="26"/>
      <c r="B755" s="26"/>
      <c r="C755" s="27"/>
      <c r="E755" s="28"/>
      <c r="F755" s="26"/>
      <c r="G755" s="29"/>
      <c r="H755" s="29"/>
      <c r="I755" s="29"/>
      <c r="J755" s="50"/>
      <c r="K755" s="33"/>
      <c r="L755" s="32"/>
      <c r="M755" s="33"/>
      <c r="N755" s="32"/>
      <c r="O755" s="29"/>
      <c r="P755" s="29"/>
      <c r="Q755" s="34"/>
      <c r="R755" s="34"/>
      <c r="S755" s="34"/>
      <c r="T755" s="34"/>
      <c r="U755" s="34"/>
      <c r="V755" s="34"/>
      <c r="W755" s="34"/>
      <c r="X755" s="34"/>
      <c r="Y755" s="34"/>
      <c r="Z755" s="34"/>
      <c r="AA755" s="34"/>
      <c r="AB755" s="34"/>
    </row>
    <row r="756" spans="1:28" ht="15.75" customHeight="1">
      <c r="A756" s="26"/>
      <c r="B756" s="26"/>
      <c r="C756" s="27"/>
      <c r="E756" s="28"/>
      <c r="F756" s="26"/>
      <c r="G756" s="29"/>
      <c r="H756" s="29"/>
      <c r="I756" s="29"/>
      <c r="J756" s="50"/>
      <c r="K756" s="33"/>
      <c r="L756" s="32"/>
      <c r="M756" s="33"/>
      <c r="N756" s="32"/>
      <c r="O756" s="29"/>
      <c r="P756" s="29"/>
      <c r="Q756" s="34"/>
      <c r="R756" s="34"/>
      <c r="S756" s="34"/>
      <c r="T756" s="34"/>
      <c r="U756" s="34"/>
      <c r="V756" s="34"/>
      <c r="W756" s="34"/>
      <c r="X756" s="34"/>
      <c r="Y756" s="34"/>
      <c r="Z756" s="34"/>
      <c r="AA756" s="34"/>
      <c r="AB756" s="34"/>
    </row>
    <row r="757" spans="1:28" ht="15.75" customHeight="1">
      <c r="A757" s="26"/>
      <c r="B757" s="26"/>
      <c r="C757" s="27"/>
      <c r="E757" s="28"/>
      <c r="F757" s="26"/>
      <c r="G757" s="29"/>
      <c r="H757" s="29"/>
      <c r="I757" s="29"/>
      <c r="J757" s="50"/>
      <c r="K757" s="33"/>
      <c r="L757" s="32"/>
      <c r="M757" s="33"/>
      <c r="N757" s="32"/>
      <c r="O757" s="29"/>
      <c r="P757" s="29"/>
      <c r="Q757" s="34"/>
      <c r="R757" s="34"/>
      <c r="S757" s="34"/>
      <c r="T757" s="34"/>
      <c r="U757" s="34"/>
      <c r="V757" s="34"/>
      <c r="W757" s="34"/>
      <c r="X757" s="34"/>
      <c r="Y757" s="34"/>
      <c r="Z757" s="34"/>
      <c r="AA757" s="34"/>
      <c r="AB757" s="34"/>
    </row>
    <row r="758" spans="1:28" ht="15.75" customHeight="1">
      <c r="A758" s="26"/>
      <c r="B758" s="26"/>
      <c r="C758" s="27"/>
      <c r="E758" s="28"/>
      <c r="F758" s="26"/>
      <c r="G758" s="29"/>
      <c r="H758" s="29"/>
      <c r="I758" s="29"/>
      <c r="J758" s="50"/>
      <c r="K758" s="33"/>
      <c r="L758" s="32"/>
      <c r="M758" s="33"/>
      <c r="N758" s="32"/>
      <c r="O758" s="29"/>
      <c r="P758" s="29"/>
      <c r="Q758" s="34"/>
      <c r="R758" s="34"/>
      <c r="S758" s="34"/>
      <c r="T758" s="34"/>
      <c r="U758" s="34"/>
      <c r="V758" s="34"/>
      <c r="W758" s="34"/>
      <c r="X758" s="34"/>
      <c r="Y758" s="34"/>
      <c r="Z758" s="34"/>
      <c r="AA758" s="34"/>
      <c r="AB758" s="34"/>
    </row>
    <row r="759" spans="1:28" ht="15.75" customHeight="1">
      <c r="A759" s="26"/>
      <c r="B759" s="26"/>
      <c r="C759" s="27"/>
      <c r="E759" s="28"/>
      <c r="F759" s="26"/>
      <c r="G759" s="29"/>
      <c r="H759" s="29"/>
      <c r="I759" s="29"/>
      <c r="J759" s="50"/>
      <c r="K759" s="33"/>
      <c r="L759" s="32"/>
      <c r="M759" s="33"/>
      <c r="N759" s="32"/>
      <c r="O759" s="29"/>
      <c r="P759" s="29"/>
      <c r="Q759" s="34"/>
      <c r="R759" s="34"/>
      <c r="S759" s="34"/>
      <c r="T759" s="34"/>
      <c r="U759" s="34"/>
      <c r="V759" s="34"/>
      <c r="W759" s="34"/>
      <c r="X759" s="34"/>
      <c r="Y759" s="34"/>
      <c r="Z759" s="34"/>
      <c r="AA759" s="34"/>
      <c r="AB759" s="34"/>
    </row>
    <row r="760" spans="1:28" ht="15.75" customHeight="1">
      <c r="A760" s="26"/>
      <c r="B760" s="26"/>
      <c r="C760" s="27"/>
      <c r="E760" s="28"/>
      <c r="F760" s="26"/>
      <c r="G760" s="29"/>
      <c r="H760" s="29"/>
      <c r="I760" s="29"/>
      <c r="J760" s="50"/>
      <c r="K760" s="33"/>
      <c r="L760" s="32"/>
      <c r="M760" s="33"/>
      <c r="N760" s="32"/>
      <c r="O760" s="29"/>
      <c r="P760" s="29"/>
      <c r="Q760" s="34"/>
      <c r="R760" s="34"/>
      <c r="S760" s="34"/>
      <c r="T760" s="34"/>
      <c r="U760" s="34"/>
      <c r="V760" s="34"/>
      <c r="W760" s="34"/>
      <c r="X760" s="34"/>
      <c r="Y760" s="34"/>
      <c r="Z760" s="34"/>
      <c r="AA760" s="34"/>
      <c r="AB760" s="34"/>
    </row>
    <row r="761" spans="1:28" ht="15.75" customHeight="1">
      <c r="A761" s="26"/>
      <c r="B761" s="26"/>
      <c r="C761" s="27"/>
      <c r="E761" s="28"/>
      <c r="F761" s="26"/>
      <c r="G761" s="29"/>
      <c r="H761" s="29"/>
      <c r="I761" s="29"/>
      <c r="J761" s="50"/>
      <c r="K761" s="33"/>
      <c r="L761" s="32"/>
      <c r="M761" s="33"/>
      <c r="N761" s="32"/>
      <c r="O761" s="29"/>
      <c r="P761" s="29"/>
      <c r="Q761" s="34"/>
      <c r="R761" s="34"/>
      <c r="S761" s="34"/>
      <c r="T761" s="34"/>
      <c r="U761" s="34"/>
      <c r="V761" s="34"/>
      <c r="W761" s="34"/>
      <c r="X761" s="34"/>
      <c r="Y761" s="34"/>
      <c r="Z761" s="34"/>
      <c r="AA761" s="34"/>
      <c r="AB761" s="34"/>
    </row>
    <row r="762" spans="1:28" ht="15.75" customHeight="1">
      <c r="A762" s="26"/>
      <c r="B762" s="26"/>
      <c r="C762" s="27"/>
      <c r="E762" s="28"/>
      <c r="F762" s="26"/>
      <c r="G762" s="29"/>
      <c r="H762" s="29"/>
      <c r="I762" s="29"/>
      <c r="J762" s="50"/>
      <c r="K762" s="33"/>
      <c r="L762" s="32"/>
      <c r="M762" s="33"/>
      <c r="N762" s="32"/>
      <c r="O762" s="29"/>
      <c r="P762" s="29"/>
      <c r="Q762" s="34"/>
      <c r="R762" s="34"/>
      <c r="S762" s="34"/>
      <c r="T762" s="34"/>
      <c r="U762" s="34"/>
      <c r="V762" s="34"/>
      <c r="W762" s="34"/>
      <c r="X762" s="34"/>
      <c r="Y762" s="34"/>
      <c r="Z762" s="34"/>
      <c r="AA762" s="34"/>
      <c r="AB762" s="34"/>
    </row>
    <row r="763" spans="1:28" ht="15.75" customHeight="1">
      <c r="A763" s="26"/>
      <c r="B763" s="26"/>
      <c r="C763" s="27"/>
      <c r="E763" s="28"/>
      <c r="F763" s="26"/>
      <c r="G763" s="29"/>
      <c r="H763" s="29"/>
      <c r="I763" s="29"/>
      <c r="J763" s="50"/>
      <c r="K763" s="33"/>
      <c r="L763" s="32"/>
      <c r="M763" s="33"/>
      <c r="N763" s="32"/>
      <c r="O763" s="29"/>
      <c r="P763" s="29"/>
      <c r="Q763" s="34"/>
      <c r="R763" s="34"/>
      <c r="S763" s="34"/>
      <c r="T763" s="34"/>
      <c r="U763" s="34"/>
      <c r="V763" s="34"/>
      <c r="W763" s="34"/>
      <c r="X763" s="34"/>
      <c r="Y763" s="34"/>
      <c r="Z763" s="34"/>
      <c r="AA763" s="34"/>
      <c r="AB763" s="34"/>
    </row>
    <row r="764" spans="1:28" ht="15.75" customHeight="1">
      <c r="A764" s="26"/>
      <c r="B764" s="26"/>
      <c r="C764" s="27"/>
      <c r="E764" s="28"/>
      <c r="F764" s="26"/>
      <c r="G764" s="29"/>
      <c r="H764" s="29"/>
      <c r="I764" s="29"/>
      <c r="J764" s="50"/>
      <c r="K764" s="33"/>
      <c r="L764" s="32"/>
      <c r="M764" s="33"/>
      <c r="N764" s="32"/>
      <c r="O764" s="29"/>
      <c r="P764" s="29"/>
      <c r="Q764" s="34"/>
      <c r="R764" s="34"/>
      <c r="S764" s="34"/>
      <c r="T764" s="34"/>
      <c r="U764" s="34"/>
      <c r="V764" s="34"/>
      <c r="W764" s="34"/>
      <c r="X764" s="34"/>
      <c r="Y764" s="34"/>
      <c r="Z764" s="34"/>
      <c r="AA764" s="34"/>
      <c r="AB764" s="34"/>
    </row>
    <row r="765" spans="1:28" ht="15.75" customHeight="1">
      <c r="A765" s="26"/>
      <c r="B765" s="26"/>
      <c r="C765" s="27"/>
      <c r="E765" s="28"/>
      <c r="F765" s="26"/>
      <c r="G765" s="29"/>
      <c r="H765" s="29"/>
      <c r="I765" s="29"/>
      <c r="J765" s="50"/>
      <c r="K765" s="33"/>
      <c r="L765" s="32"/>
      <c r="M765" s="33"/>
      <c r="N765" s="32"/>
      <c r="O765" s="29"/>
      <c r="P765" s="29"/>
      <c r="Q765" s="34"/>
      <c r="R765" s="34"/>
      <c r="S765" s="34"/>
      <c r="T765" s="34"/>
      <c r="U765" s="34"/>
      <c r="V765" s="34"/>
      <c r="W765" s="34"/>
      <c r="X765" s="34"/>
      <c r="Y765" s="34"/>
      <c r="Z765" s="34"/>
      <c r="AA765" s="34"/>
      <c r="AB765" s="34"/>
    </row>
    <row r="766" spans="1:28" ht="15.75" customHeight="1">
      <c r="A766" s="26"/>
      <c r="B766" s="26"/>
      <c r="C766" s="27"/>
      <c r="E766" s="28"/>
      <c r="F766" s="26"/>
      <c r="G766" s="29"/>
      <c r="H766" s="29"/>
      <c r="I766" s="29"/>
      <c r="J766" s="50"/>
      <c r="K766" s="33"/>
      <c r="L766" s="32"/>
      <c r="M766" s="33"/>
      <c r="N766" s="32"/>
      <c r="O766" s="29"/>
      <c r="P766" s="29"/>
      <c r="Q766" s="34"/>
      <c r="R766" s="34"/>
      <c r="S766" s="34"/>
      <c r="T766" s="34"/>
      <c r="U766" s="34"/>
      <c r="V766" s="34"/>
      <c r="W766" s="34"/>
      <c r="X766" s="34"/>
      <c r="Y766" s="34"/>
      <c r="Z766" s="34"/>
      <c r="AA766" s="34"/>
      <c r="AB766" s="34"/>
    </row>
    <row r="767" spans="1:28" ht="15.75" customHeight="1">
      <c r="A767" s="26"/>
      <c r="B767" s="26"/>
      <c r="C767" s="27"/>
      <c r="E767" s="28"/>
      <c r="F767" s="26"/>
      <c r="G767" s="29"/>
      <c r="H767" s="29"/>
      <c r="I767" s="29"/>
      <c r="J767" s="50"/>
      <c r="K767" s="33"/>
      <c r="L767" s="32"/>
      <c r="M767" s="33"/>
      <c r="N767" s="32"/>
      <c r="O767" s="29"/>
      <c r="P767" s="29"/>
      <c r="Q767" s="34"/>
      <c r="R767" s="34"/>
      <c r="S767" s="34"/>
      <c r="T767" s="34"/>
      <c r="U767" s="34"/>
      <c r="V767" s="34"/>
      <c r="W767" s="34"/>
      <c r="X767" s="34"/>
      <c r="Y767" s="34"/>
      <c r="Z767" s="34"/>
      <c r="AA767" s="34"/>
      <c r="AB767" s="34"/>
    </row>
    <row r="768" spans="1:28" ht="15.75" customHeight="1">
      <c r="A768" s="26"/>
      <c r="B768" s="26"/>
      <c r="C768" s="27"/>
      <c r="E768" s="28"/>
      <c r="F768" s="26"/>
      <c r="G768" s="29"/>
      <c r="H768" s="29"/>
      <c r="I768" s="29"/>
      <c r="J768" s="50"/>
      <c r="K768" s="33"/>
      <c r="L768" s="32"/>
      <c r="M768" s="33"/>
      <c r="N768" s="32"/>
      <c r="O768" s="29"/>
      <c r="P768" s="29"/>
      <c r="Q768" s="34"/>
      <c r="R768" s="34"/>
      <c r="S768" s="34"/>
      <c r="T768" s="34"/>
      <c r="U768" s="34"/>
      <c r="V768" s="34"/>
      <c r="W768" s="34"/>
      <c r="X768" s="34"/>
      <c r="Y768" s="34"/>
      <c r="Z768" s="34"/>
      <c r="AA768" s="34"/>
      <c r="AB768" s="34"/>
    </row>
    <row r="769" spans="1:28" ht="15.75" customHeight="1">
      <c r="A769" s="26"/>
      <c r="B769" s="26"/>
      <c r="C769" s="27"/>
      <c r="E769" s="28"/>
      <c r="F769" s="26"/>
      <c r="G769" s="29"/>
      <c r="H769" s="29"/>
      <c r="I769" s="29"/>
      <c r="J769" s="50"/>
      <c r="K769" s="33"/>
      <c r="L769" s="32"/>
      <c r="M769" s="33"/>
      <c r="N769" s="32"/>
      <c r="O769" s="29"/>
      <c r="P769" s="29"/>
      <c r="Q769" s="34"/>
      <c r="R769" s="34"/>
      <c r="S769" s="34"/>
      <c r="T769" s="34"/>
      <c r="U769" s="34"/>
      <c r="V769" s="34"/>
      <c r="W769" s="34"/>
      <c r="X769" s="34"/>
      <c r="Y769" s="34"/>
      <c r="Z769" s="34"/>
      <c r="AA769" s="34"/>
      <c r="AB769" s="34"/>
    </row>
    <row r="770" spans="1:28" ht="15.75" customHeight="1">
      <c r="A770" s="26"/>
      <c r="B770" s="26"/>
      <c r="C770" s="27"/>
      <c r="E770" s="28"/>
      <c r="F770" s="26"/>
      <c r="G770" s="29"/>
      <c r="H770" s="29"/>
      <c r="I770" s="29"/>
      <c r="J770" s="50"/>
      <c r="K770" s="33"/>
      <c r="L770" s="32"/>
      <c r="M770" s="33"/>
      <c r="N770" s="32"/>
      <c r="O770" s="29"/>
      <c r="P770" s="29"/>
      <c r="Q770" s="34"/>
      <c r="R770" s="34"/>
      <c r="S770" s="34"/>
      <c r="T770" s="34"/>
      <c r="U770" s="34"/>
      <c r="V770" s="34"/>
      <c r="W770" s="34"/>
      <c r="X770" s="34"/>
      <c r="Y770" s="34"/>
      <c r="Z770" s="34"/>
      <c r="AA770" s="34"/>
      <c r="AB770" s="34"/>
    </row>
    <row r="771" spans="1:28" ht="15.75" customHeight="1">
      <c r="A771" s="26"/>
      <c r="B771" s="26"/>
      <c r="C771" s="27"/>
      <c r="E771" s="28"/>
      <c r="F771" s="26"/>
      <c r="G771" s="29"/>
      <c r="H771" s="29"/>
      <c r="I771" s="29"/>
      <c r="J771" s="50"/>
      <c r="K771" s="33"/>
      <c r="L771" s="32"/>
      <c r="M771" s="33"/>
      <c r="N771" s="32"/>
      <c r="O771" s="29"/>
      <c r="P771" s="29"/>
      <c r="Q771" s="34"/>
      <c r="R771" s="34"/>
      <c r="S771" s="34"/>
      <c r="T771" s="34"/>
      <c r="U771" s="34"/>
      <c r="V771" s="34"/>
      <c r="W771" s="34"/>
      <c r="X771" s="34"/>
      <c r="Y771" s="34"/>
      <c r="Z771" s="34"/>
      <c r="AA771" s="34"/>
      <c r="AB771" s="34"/>
    </row>
    <row r="772" spans="1:28" ht="15.75" customHeight="1">
      <c r="A772" s="26"/>
      <c r="B772" s="26"/>
      <c r="C772" s="27"/>
      <c r="E772" s="28"/>
      <c r="F772" s="26"/>
      <c r="G772" s="29"/>
      <c r="H772" s="29"/>
      <c r="I772" s="29"/>
      <c r="J772" s="50"/>
      <c r="K772" s="33"/>
      <c r="L772" s="32"/>
      <c r="M772" s="33"/>
      <c r="N772" s="32"/>
      <c r="O772" s="29"/>
      <c r="P772" s="29"/>
      <c r="Q772" s="34"/>
      <c r="R772" s="34"/>
      <c r="S772" s="34"/>
      <c r="T772" s="34"/>
      <c r="U772" s="34"/>
      <c r="V772" s="34"/>
      <c r="W772" s="34"/>
      <c r="X772" s="34"/>
      <c r="Y772" s="34"/>
      <c r="Z772" s="34"/>
      <c r="AA772" s="34"/>
      <c r="AB772" s="34"/>
    </row>
    <row r="773" spans="1:28" ht="15.75" customHeight="1">
      <c r="A773" s="26"/>
      <c r="B773" s="26"/>
      <c r="C773" s="27"/>
      <c r="E773" s="28"/>
      <c r="F773" s="26"/>
      <c r="G773" s="29"/>
      <c r="H773" s="29"/>
      <c r="I773" s="29"/>
      <c r="J773" s="50"/>
      <c r="K773" s="33"/>
      <c r="L773" s="32"/>
      <c r="M773" s="33"/>
      <c r="N773" s="32"/>
      <c r="O773" s="29"/>
      <c r="P773" s="29"/>
      <c r="Q773" s="34"/>
      <c r="R773" s="34"/>
      <c r="S773" s="34"/>
      <c r="T773" s="34"/>
      <c r="U773" s="34"/>
      <c r="V773" s="34"/>
      <c r="W773" s="34"/>
      <c r="X773" s="34"/>
      <c r="Y773" s="34"/>
      <c r="Z773" s="34"/>
      <c r="AA773" s="34"/>
      <c r="AB773" s="34"/>
    </row>
    <row r="774" spans="1:28" ht="15.75" customHeight="1">
      <c r="A774" s="26"/>
      <c r="B774" s="26"/>
      <c r="C774" s="27"/>
      <c r="E774" s="28"/>
      <c r="F774" s="26"/>
      <c r="G774" s="29"/>
      <c r="H774" s="29"/>
      <c r="I774" s="29"/>
      <c r="J774" s="50"/>
      <c r="K774" s="33"/>
      <c r="L774" s="32"/>
      <c r="M774" s="33"/>
      <c r="N774" s="32"/>
      <c r="O774" s="29"/>
      <c r="P774" s="29"/>
      <c r="Q774" s="34"/>
      <c r="R774" s="34"/>
      <c r="S774" s="34"/>
      <c r="T774" s="34"/>
      <c r="U774" s="34"/>
      <c r="V774" s="34"/>
      <c r="W774" s="34"/>
      <c r="X774" s="34"/>
      <c r="Y774" s="34"/>
      <c r="Z774" s="34"/>
      <c r="AA774" s="34"/>
      <c r="AB774" s="34"/>
    </row>
    <row r="775" spans="1:28" ht="15.75" customHeight="1">
      <c r="A775" s="26"/>
      <c r="B775" s="26"/>
      <c r="C775" s="27"/>
      <c r="E775" s="28"/>
      <c r="F775" s="26"/>
      <c r="G775" s="29"/>
      <c r="H775" s="29"/>
      <c r="I775" s="29"/>
      <c r="J775" s="50"/>
      <c r="K775" s="33"/>
      <c r="L775" s="32"/>
      <c r="M775" s="33"/>
      <c r="N775" s="32"/>
      <c r="O775" s="29"/>
      <c r="P775" s="29"/>
      <c r="Q775" s="34"/>
      <c r="R775" s="34"/>
      <c r="S775" s="34"/>
      <c r="T775" s="34"/>
      <c r="U775" s="34"/>
      <c r="V775" s="34"/>
      <c r="W775" s="34"/>
      <c r="X775" s="34"/>
      <c r="Y775" s="34"/>
      <c r="Z775" s="34"/>
      <c r="AA775" s="34"/>
      <c r="AB775" s="34"/>
    </row>
    <row r="776" spans="1:28" ht="15.75" customHeight="1">
      <c r="A776" s="26"/>
      <c r="B776" s="26"/>
      <c r="C776" s="27"/>
      <c r="E776" s="28"/>
      <c r="F776" s="26"/>
      <c r="G776" s="29"/>
      <c r="H776" s="29"/>
      <c r="I776" s="29"/>
      <c r="J776" s="50"/>
      <c r="K776" s="33"/>
      <c r="L776" s="32"/>
      <c r="M776" s="33"/>
      <c r="N776" s="32"/>
      <c r="O776" s="29"/>
      <c r="P776" s="29"/>
      <c r="Q776" s="34"/>
      <c r="R776" s="34"/>
      <c r="S776" s="34"/>
      <c r="T776" s="34"/>
      <c r="U776" s="34"/>
      <c r="V776" s="34"/>
      <c r="W776" s="34"/>
      <c r="X776" s="34"/>
      <c r="Y776" s="34"/>
      <c r="Z776" s="34"/>
      <c r="AA776" s="34"/>
      <c r="AB776" s="34"/>
    </row>
    <row r="777" spans="1:28" ht="15.75" customHeight="1">
      <c r="A777" s="26"/>
      <c r="B777" s="26"/>
      <c r="C777" s="27"/>
      <c r="E777" s="28"/>
      <c r="F777" s="26"/>
      <c r="G777" s="29"/>
      <c r="H777" s="29"/>
      <c r="I777" s="29"/>
      <c r="J777" s="50"/>
      <c r="K777" s="33"/>
      <c r="L777" s="32"/>
      <c r="M777" s="33"/>
      <c r="N777" s="32"/>
      <c r="O777" s="29"/>
      <c r="P777" s="29"/>
      <c r="Q777" s="34"/>
      <c r="R777" s="34"/>
      <c r="S777" s="34"/>
      <c r="T777" s="34"/>
      <c r="U777" s="34"/>
      <c r="V777" s="34"/>
      <c r="W777" s="34"/>
      <c r="X777" s="34"/>
      <c r="Y777" s="34"/>
      <c r="Z777" s="34"/>
      <c r="AA777" s="34"/>
      <c r="AB777" s="34"/>
    </row>
    <row r="778" spans="1:28" ht="15.75" customHeight="1">
      <c r="A778" s="26"/>
      <c r="B778" s="26"/>
      <c r="C778" s="27"/>
      <c r="E778" s="28"/>
      <c r="F778" s="26"/>
      <c r="G778" s="29"/>
      <c r="H778" s="29"/>
      <c r="I778" s="29"/>
      <c r="J778" s="50"/>
      <c r="K778" s="33"/>
      <c r="L778" s="32"/>
      <c r="M778" s="33"/>
      <c r="N778" s="32"/>
      <c r="O778" s="29"/>
      <c r="P778" s="29"/>
      <c r="Q778" s="34"/>
      <c r="R778" s="34"/>
      <c r="S778" s="34"/>
      <c r="T778" s="34"/>
      <c r="U778" s="34"/>
      <c r="V778" s="34"/>
      <c r="W778" s="34"/>
      <c r="X778" s="34"/>
      <c r="Y778" s="34"/>
      <c r="Z778" s="34"/>
      <c r="AA778" s="34"/>
      <c r="AB778" s="34"/>
    </row>
    <row r="779" spans="1:28" ht="15.75" customHeight="1">
      <c r="A779" s="26"/>
      <c r="B779" s="26"/>
      <c r="C779" s="27"/>
      <c r="E779" s="28"/>
      <c r="F779" s="26"/>
      <c r="G779" s="29"/>
      <c r="H779" s="29"/>
      <c r="I779" s="29"/>
      <c r="J779" s="50"/>
      <c r="K779" s="33"/>
      <c r="L779" s="32"/>
      <c r="M779" s="33"/>
      <c r="N779" s="32"/>
      <c r="O779" s="29"/>
      <c r="P779" s="29"/>
      <c r="Q779" s="34"/>
      <c r="R779" s="34"/>
      <c r="S779" s="34"/>
      <c r="T779" s="34"/>
      <c r="U779" s="34"/>
      <c r="V779" s="34"/>
      <c r="W779" s="34"/>
      <c r="X779" s="34"/>
      <c r="Y779" s="34"/>
      <c r="Z779" s="34"/>
      <c r="AA779" s="34"/>
      <c r="AB779" s="34"/>
    </row>
    <row r="780" spans="1:28" ht="15.75" customHeight="1">
      <c r="A780" s="26"/>
      <c r="B780" s="26"/>
      <c r="C780" s="27"/>
      <c r="E780" s="28"/>
      <c r="F780" s="26"/>
      <c r="G780" s="29"/>
      <c r="H780" s="29"/>
      <c r="I780" s="29"/>
      <c r="J780" s="50"/>
      <c r="K780" s="33"/>
      <c r="L780" s="32"/>
      <c r="M780" s="33"/>
      <c r="N780" s="32"/>
      <c r="O780" s="29"/>
      <c r="P780" s="29"/>
      <c r="Q780" s="34"/>
      <c r="R780" s="34"/>
      <c r="S780" s="34"/>
      <c r="T780" s="34"/>
      <c r="U780" s="34"/>
      <c r="V780" s="34"/>
      <c r="W780" s="34"/>
      <c r="X780" s="34"/>
      <c r="Y780" s="34"/>
      <c r="Z780" s="34"/>
      <c r="AA780" s="34"/>
      <c r="AB780" s="34"/>
    </row>
    <row r="781" spans="1:28" ht="15.75" customHeight="1">
      <c r="A781" s="26"/>
      <c r="B781" s="26"/>
      <c r="C781" s="27"/>
      <c r="E781" s="28"/>
      <c r="F781" s="26"/>
      <c r="G781" s="29"/>
      <c r="H781" s="29"/>
      <c r="I781" s="29"/>
      <c r="J781" s="50"/>
      <c r="K781" s="33"/>
      <c r="L781" s="32"/>
      <c r="M781" s="33"/>
      <c r="N781" s="32"/>
      <c r="O781" s="29"/>
      <c r="P781" s="29"/>
      <c r="Q781" s="34"/>
      <c r="R781" s="34"/>
      <c r="S781" s="34"/>
      <c r="T781" s="34"/>
      <c r="U781" s="34"/>
      <c r="V781" s="34"/>
      <c r="W781" s="34"/>
      <c r="X781" s="34"/>
      <c r="Y781" s="34"/>
      <c r="Z781" s="34"/>
      <c r="AA781" s="34"/>
      <c r="AB781" s="34"/>
    </row>
    <row r="782" spans="1:28" ht="15.75" customHeight="1">
      <c r="A782" s="26"/>
      <c r="B782" s="26"/>
      <c r="C782" s="27"/>
      <c r="E782" s="28"/>
      <c r="F782" s="26"/>
      <c r="G782" s="29"/>
      <c r="H782" s="29"/>
      <c r="I782" s="29"/>
      <c r="J782" s="50"/>
      <c r="K782" s="33"/>
      <c r="L782" s="32"/>
      <c r="M782" s="33"/>
      <c r="N782" s="32"/>
      <c r="O782" s="29"/>
      <c r="P782" s="29"/>
      <c r="Q782" s="34"/>
      <c r="R782" s="34"/>
      <c r="S782" s="34"/>
      <c r="T782" s="34"/>
      <c r="U782" s="34"/>
      <c r="V782" s="34"/>
      <c r="W782" s="34"/>
      <c r="X782" s="34"/>
      <c r="Y782" s="34"/>
      <c r="Z782" s="34"/>
      <c r="AA782" s="34"/>
      <c r="AB782" s="34"/>
    </row>
    <row r="783" spans="1:28" ht="15.75" customHeight="1">
      <c r="A783" s="26"/>
      <c r="B783" s="26"/>
      <c r="C783" s="27"/>
      <c r="E783" s="28"/>
      <c r="F783" s="26"/>
      <c r="G783" s="29"/>
      <c r="H783" s="29"/>
      <c r="I783" s="29"/>
      <c r="J783" s="50"/>
      <c r="K783" s="33"/>
      <c r="L783" s="32"/>
      <c r="M783" s="33"/>
      <c r="N783" s="32"/>
      <c r="O783" s="29"/>
      <c r="P783" s="29"/>
      <c r="Q783" s="34"/>
      <c r="R783" s="34"/>
      <c r="S783" s="34"/>
      <c r="T783" s="34"/>
      <c r="U783" s="34"/>
      <c r="V783" s="34"/>
      <c r="W783" s="34"/>
      <c r="X783" s="34"/>
      <c r="Y783" s="34"/>
      <c r="Z783" s="34"/>
      <c r="AA783" s="34"/>
      <c r="AB783" s="34"/>
    </row>
    <row r="784" spans="1:28" ht="15.75" customHeight="1">
      <c r="A784" s="26"/>
      <c r="B784" s="26"/>
      <c r="C784" s="27"/>
      <c r="E784" s="28"/>
      <c r="F784" s="26"/>
      <c r="G784" s="29"/>
      <c r="H784" s="29"/>
      <c r="I784" s="29"/>
      <c r="J784" s="50"/>
      <c r="K784" s="33"/>
      <c r="L784" s="32"/>
      <c r="M784" s="33"/>
      <c r="N784" s="32"/>
      <c r="O784" s="29"/>
      <c r="P784" s="29"/>
      <c r="Q784" s="34"/>
      <c r="R784" s="34"/>
      <c r="S784" s="34"/>
      <c r="T784" s="34"/>
      <c r="U784" s="34"/>
      <c r="V784" s="34"/>
      <c r="W784" s="34"/>
      <c r="X784" s="34"/>
      <c r="Y784" s="34"/>
      <c r="Z784" s="34"/>
      <c r="AA784" s="34"/>
      <c r="AB784" s="34"/>
    </row>
    <row r="785" spans="1:28" ht="15.75" customHeight="1">
      <c r="A785" s="26"/>
      <c r="B785" s="26"/>
      <c r="C785" s="27"/>
      <c r="E785" s="28"/>
      <c r="F785" s="26"/>
      <c r="G785" s="29"/>
      <c r="H785" s="29"/>
      <c r="I785" s="29"/>
      <c r="J785" s="50"/>
      <c r="K785" s="33"/>
      <c r="L785" s="32"/>
      <c r="M785" s="33"/>
      <c r="N785" s="32"/>
      <c r="O785" s="29"/>
      <c r="P785" s="29"/>
      <c r="Q785" s="34"/>
      <c r="R785" s="34"/>
      <c r="S785" s="34"/>
      <c r="T785" s="34"/>
      <c r="U785" s="34"/>
      <c r="V785" s="34"/>
      <c r="W785" s="34"/>
      <c r="X785" s="34"/>
      <c r="Y785" s="34"/>
      <c r="Z785" s="34"/>
      <c r="AA785" s="34"/>
      <c r="AB785" s="34"/>
    </row>
    <row r="786" spans="1:28" ht="15.75" customHeight="1">
      <c r="A786" s="26"/>
      <c r="B786" s="26"/>
      <c r="C786" s="27"/>
      <c r="E786" s="28"/>
      <c r="F786" s="26"/>
      <c r="G786" s="29"/>
      <c r="H786" s="29"/>
      <c r="I786" s="29"/>
      <c r="J786" s="50"/>
      <c r="K786" s="33"/>
      <c r="L786" s="32"/>
      <c r="M786" s="33"/>
      <c r="N786" s="32"/>
      <c r="O786" s="29"/>
      <c r="P786" s="29"/>
      <c r="Q786" s="34"/>
      <c r="R786" s="34"/>
      <c r="S786" s="34"/>
      <c r="T786" s="34"/>
      <c r="U786" s="34"/>
      <c r="V786" s="34"/>
      <c r="W786" s="34"/>
      <c r="X786" s="34"/>
      <c r="Y786" s="34"/>
      <c r="Z786" s="34"/>
      <c r="AA786" s="34"/>
      <c r="AB786" s="34"/>
    </row>
    <row r="787" spans="1:28" ht="15.75" customHeight="1">
      <c r="A787" s="26"/>
      <c r="B787" s="26"/>
      <c r="C787" s="27"/>
      <c r="E787" s="28"/>
      <c r="F787" s="26"/>
      <c r="G787" s="29"/>
      <c r="H787" s="29"/>
      <c r="I787" s="29"/>
      <c r="J787" s="50"/>
      <c r="K787" s="33"/>
      <c r="L787" s="32"/>
      <c r="M787" s="33"/>
      <c r="N787" s="32"/>
      <c r="O787" s="29"/>
      <c r="P787" s="29"/>
      <c r="Q787" s="34"/>
      <c r="R787" s="34"/>
      <c r="S787" s="34"/>
      <c r="T787" s="34"/>
      <c r="U787" s="34"/>
      <c r="V787" s="34"/>
      <c r="W787" s="34"/>
      <c r="X787" s="34"/>
      <c r="Y787" s="34"/>
      <c r="Z787" s="34"/>
      <c r="AA787" s="34"/>
      <c r="AB787" s="34"/>
    </row>
    <row r="788" spans="1:28" ht="15.75" customHeight="1">
      <c r="A788" s="26"/>
      <c r="B788" s="26"/>
      <c r="C788" s="27"/>
      <c r="E788" s="28"/>
      <c r="F788" s="26"/>
      <c r="G788" s="29"/>
      <c r="H788" s="29"/>
      <c r="I788" s="29"/>
      <c r="J788" s="50"/>
      <c r="K788" s="33"/>
      <c r="L788" s="32"/>
      <c r="M788" s="33"/>
      <c r="N788" s="32"/>
      <c r="O788" s="29"/>
      <c r="P788" s="29"/>
      <c r="Q788" s="34"/>
      <c r="R788" s="34"/>
      <c r="S788" s="34"/>
      <c r="T788" s="34"/>
      <c r="U788" s="34"/>
      <c r="V788" s="34"/>
      <c r="W788" s="34"/>
      <c r="X788" s="34"/>
      <c r="Y788" s="34"/>
      <c r="Z788" s="34"/>
      <c r="AA788" s="34"/>
      <c r="AB788" s="34"/>
    </row>
    <row r="789" spans="1:28" ht="15.75" customHeight="1">
      <c r="A789" s="26"/>
      <c r="B789" s="26"/>
      <c r="C789" s="27"/>
      <c r="E789" s="28"/>
      <c r="F789" s="26"/>
      <c r="G789" s="29"/>
      <c r="H789" s="29"/>
      <c r="I789" s="29"/>
      <c r="J789" s="50"/>
      <c r="K789" s="33"/>
      <c r="L789" s="32"/>
      <c r="M789" s="33"/>
      <c r="N789" s="32"/>
      <c r="O789" s="29"/>
      <c r="P789" s="29"/>
      <c r="Q789" s="34"/>
      <c r="R789" s="34"/>
      <c r="S789" s="34"/>
      <c r="T789" s="34"/>
      <c r="U789" s="34"/>
      <c r="V789" s="34"/>
      <c r="W789" s="34"/>
      <c r="X789" s="34"/>
      <c r="Y789" s="34"/>
      <c r="Z789" s="34"/>
      <c r="AA789" s="34"/>
      <c r="AB789" s="34"/>
    </row>
    <row r="790" spans="1:28" ht="15.75" customHeight="1">
      <c r="A790" s="26"/>
      <c r="B790" s="26"/>
      <c r="C790" s="27"/>
      <c r="E790" s="28"/>
      <c r="F790" s="26"/>
      <c r="G790" s="29"/>
      <c r="H790" s="29"/>
      <c r="I790" s="29"/>
      <c r="J790" s="50"/>
      <c r="K790" s="33"/>
      <c r="L790" s="32"/>
      <c r="M790" s="33"/>
      <c r="N790" s="32"/>
      <c r="O790" s="29"/>
      <c r="P790" s="29"/>
      <c r="Q790" s="34"/>
      <c r="R790" s="34"/>
      <c r="S790" s="34"/>
      <c r="T790" s="34"/>
      <c r="U790" s="34"/>
      <c r="V790" s="34"/>
      <c r="W790" s="34"/>
      <c r="X790" s="34"/>
      <c r="Y790" s="34"/>
      <c r="Z790" s="34"/>
      <c r="AA790" s="34"/>
      <c r="AB790" s="34"/>
    </row>
    <row r="791" spans="1:28" ht="15.75" customHeight="1">
      <c r="A791" s="26"/>
      <c r="B791" s="26"/>
      <c r="C791" s="27"/>
      <c r="E791" s="28"/>
      <c r="F791" s="26"/>
      <c r="G791" s="29"/>
      <c r="H791" s="29"/>
      <c r="I791" s="29"/>
      <c r="J791" s="50"/>
      <c r="K791" s="33"/>
      <c r="L791" s="32"/>
      <c r="M791" s="33"/>
      <c r="N791" s="32"/>
      <c r="O791" s="29"/>
      <c r="P791" s="29"/>
      <c r="Q791" s="34"/>
      <c r="R791" s="34"/>
      <c r="S791" s="34"/>
      <c r="T791" s="34"/>
      <c r="U791" s="34"/>
      <c r="V791" s="34"/>
      <c r="W791" s="34"/>
      <c r="X791" s="34"/>
      <c r="Y791" s="34"/>
      <c r="Z791" s="34"/>
      <c r="AA791" s="34"/>
      <c r="AB791" s="34"/>
    </row>
    <row r="792" spans="1:28" ht="15.75" customHeight="1">
      <c r="A792" s="26"/>
      <c r="B792" s="26"/>
      <c r="C792" s="27"/>
      <c r="E792" s="28"/>
      <c r="F792" s="26"/>
      <c r="G792" s="29"/>
      <c r="H792" s="29"/>
      <c r="I792" s="29"/>
      <c r="J792" s="50"/>
      <c r="K792" s="33"/>
      <c r="L792" s="32"/>
      <c r="M792" s="33"/>
      <c r="N792" s="32"/>
      <c r="O792" s="29"/>
      <c r="P792" s="29"/>
      <c r="Q792" s="34"/>
      <c r="R792" s="34"/>
      <c r="S792" s="34"/>
      <c r="T792" s="34"/>
      <c r="U792" s="34"/>
      <c r="V792" s="34"/>
      <c r="W792" s="34"/>
      <c r="X792" s="34"/>
      <c r="Y792" s="34"/>
      <c r="Z792" s="34"/>
      <c r="AA792" s="34"/>
      <c r="AB792" s="34"/>
    </row>
    <row r="793" spans="1:28" ht="15.75" customHeight="1">
      <c r="A793" s="26"/>
      <c r="B793" s="26"/>
      <c r="C793" s="27"/>
      <c r="E793" s="28"/>
      <c r="F793" s="26"/>
      <c r="G793" s="29"/>
      <c r="H793" s="29"/>
      <c r="I793" s="29"/>
      <c r="J793" s="50"/>
      <c r="K793" s="33"/>
      <c r="L793" s="32"/>
      <c r="M793" s="33"/>
      <c r="N793" s="32"/>
      <c r="O793" s="29"/>
      <c r="P793" s="29"/>
      <c r="Q793" s="34"/>
      <c r="R793" s="34"/>
      <c r="S793" s="34"/>
      <c r="T793" s="34"/>
      <c r="U793" s="34"/>
      <c r="V793" s="34"/>
      <c r="W793" s="34"/>
      <c r="X793" s="34"/>
      <c r="Y793" s="34"/>
      <c r="Z793" s="34"/>
      <c r="AA793" s="34"/>
      <c r="AB793" s="34"/>
    </row>
    <row r="794" spans="1:28" ht="15.75" customHeight="1">
      <c r="A794" s="26"/>
      <c r="B794" s="26"/>
      <c r="C794" s="27"/>
      <c r="E794" s="28"/>
      <c r="F794" s="26"/>
      <c r="G794" s="29"/>
      <c r="H794" s="29"/>
      <c r="I794" s="29"/>
      <c r="J794" s="50"/>
      <c r="K794" s="33"/>
      <c r="L794" s="32"/>
      <c r="M794" s="33"/>
      <c r="N794" s="32"/>
      <c r="O794" s="29"/>
      <c r="P794" s="29"/>
      <c r="Q794" s="34"/>
      <c r="R794" s="34"/>
      <c r="S794" s="34"/>
      <c r="T794" s="34"/>
      <c r="U794" s="34"/>
      <c r="V794" s="34"/>
      <c r="W794" s="34"/>
      <c r="X794" s="34"/>
      <c r="Y794" s="34"/>
      <c r="Z794" s="34"/>
      <c r="AA794" s="34"/>
      <c r="AB794" s="34"/>
    </row>
    <row r="795" spans="1:28" ht="15.75" customHeight="1">
      <c r="A795" s="26"/>
      <c r="B795" s="26"/>
      <c r="C795" s="27"/>
      <c r="E795" s="28"/>
      <c r="F795" s="26"/>
      <c r="G795" s="29"/>
      <c r="H795" s="29"/>
      <c r="I795" s="29"/>
      <c r="J795" s="50"/>
      <c r="K795" s="33"/>
      <c r="L795" s="32"/>
      <c r="M795" s="33"/>
      <c r="N795" s="32"/>
      <c r="O795" s="29"/>
      <c r="P795" s="29"/>
      <c r="Q795" s="34"/>
      <c r="R795" s="34"/>
      <c r="S795" s="34"/>
      <c r="T795" s="34"/>
      <c r="U795" s="34"/>
      <c r="V795" s="34"/>
      <c r="W795" s="34"/>
      <c r="X795" s="34"/>
      <c r="Y795" s="34"/>
      <c r="Z795" s="34"/>
      <c r="AA795" s="34"/>
      <c r="AB795" s="34"/>
    </row>
    <row r="796" spans="1:28" ht="15.75" customHeight="1">
      <c r="A796" s="26"/>
      <c r="B796" s="26"/>
      <c r="C796" s="27"/>
      <c r="E796" s="28"/>
      <c r="F796" s="26"/>
      <c r="G796" s="29"/>
      <c r="H796" s="29"/>
      <c r="I796" s="29"/>
      <c r="J796" s="50"/>
      <c r="K796" s="33"/>
      <c r="L796" s="32"/>
      <c r="M796" s="33"/>
      <c r="N796" s="32"/>
      <c r="O796" s="29"/>
      <c r="P796" s="29"/>
      <c r="Q796" s="34"/>
      <c r="R796" s="34"/>
      <c r="S796" s="34"/>
      <c r="T796" s="34"/>
      <c r="U796" s="34"/>
      <c r="V796" s="34"/>
      <c r="W796" s="34"/>
      <c r="X796" s="34"/>
      <c r="Y796" s="34"/>
      <c r="Z796" s="34"/>
      <c r="AA796" s="34"/>
      <c r="AB796" s="34"/>
    </row>
    <row r="797" spans="1:28" ht="15.75" customHeight="1">
      <c r="A797" s="26"/>
      <c r="B797" s="26"/>
      <c r="C797" s="27"/>
      <c r="E797" s="28"/>
      <c r="F797" s="26"/>
      <c r="G797" s="29"/>
      <c r="H797" s="29"/>
      <c r="I797" s="29"/>
      <c r="J797" s="50"/>
      <c r="K797" s="33"/>
      <c r="L797" s="32"/>
      <c r="M797" s="33"/>
      <c r="N797" s="32"/>
      <c r="O797" s="29"/>
      <c r="P797" s="29"/>
      <c r="Q797" s="34"/>
      <c r="R797" s="34"/>
      <c r="S797" s="34"/>
      <c r="T797" s="34"/>
      <c r="U797" s="34"/>
      <c r="V797" s="34"/>
      <c r="W797" s="34"/>
      <c r="X797" s="34"/>
      <c r="Y797" s="34"/>
      <c r="Z797" s="34"/>
      <c r="AA797" s="34"/>
      <c r="AB797" s="34"/>
    </row>
    <row r="798" spans="1:28" ht="15.75" customHeight="1">
      <c r="A798" s="26"/>
      <c r="B798" s="26"/>
      <c r="C798" s="27"/>
      <c r="E798" s="28"/>
      <c r="F798" s="26"/>
      <c r="G798" s="29"/>
      <c r="H798" s="29"/>
      <c r="I798" s="29"/>
      <c r="J798" s="50"/>
      <c r="K798" s="33"/>
      <c r="L798" s="32"/>
      <c r="M798" s="33"/>
      <c r="N798" s="32"/>
      <c r="O798" s="29"/>
      <c r="P798" s="29"/>
      <c r="Q798" s="34"/>
      <c r="R798" s="34"/>
      <c r="S798" s="34"/>
      <c r="T798" s="34"/>
      <c r="U798" s="34"/>
      <c r="V798" s="34"/>
      <c r="W798" s="34"/>
      <c r="X798" s="34"/>
      <c r="Y798" s="34"/>
      <c r="Z798" s="34"/>
      <c r="AA798" s="34"/>
      <c r="AB798" s="34"/>
    </row>
    <row r="799" spans="1:28" ht="15.75" customHeight="1">
      <c r="A799" s="26"/>
      <c r="B799" s="26"/>
      <c r="C799" s="27"/>
      <c r="E799" s="28"/>
      <c r="F799" s="26"/>
      <c r="G799" s="29"/>
      <c r="H799" s="29"/>
      <c r="I799" s="29"/>
      <c r="J799" s="50"/>
      <c r="K799" s="33"/>
      <c r="L799" s="32"/>
      <c r="M799" s="33"/>
      <c r="N799" s="32"/>
      <c r="O799" s="29"/>
      <c r="P799" s="29"/>
      <c r="Q799" s="34"/>
      <c r="R799" s="34"/>
      <c r="S799" s="34"/>
      <c r="T799" s="34"/>
      <c r="U799" s="34"/>
      <c r="V799" s="34"/>
      <c r="W799" s="34"/>
      <c r="X799" s="34"/>
      <c r="Y799" s="34"/>
      <c r="Z799" s="34"/>
      <c r="AA799" s="34"/>
      <c r="AB799" s="34"/>
    </row>
    <row r="800" spans="1:28" ht="15.75" customHeight="1">
      <c r="A800" s="26"/>
      <c r="B800" s="26"/>
      <c r="C800" s="27"/>
      <c r="E800" s="28"/>
      <c r="F800" s="26"/>
      <c r="G800" s="29"/>
      <c r="H800" s="29"/>
      <c r="I800" s="29"/>
      <c r="J800" s="50"/>
      <c r="K800" s="33"/>
      <c r="L800" s="32"/>
      <c r="M800" s="33"/>
      <c r="N800" s="32"/>
      <c r="O800" s="29"/>
      <c r="P800" s="29"/>
      <c r="Q800" s="34"/>
      <c r="R800" s="34"/>
      <c r="S800" s="34"/>
      <c r="T800" s="34"/>
      <c r="U800" s="34"/>
      <c r="V800" s="34"/>
      <c r="W800" s="34"/>
      <c r="X800" s="34"/>
      <c r="Y800" s="34"/>
      <c r="Z800" s="34"/>
      <c r="AA800" s="34"/>
      <c r="AB800" s="34"/>
    </row>
    <row r="801" spans="1:28" ht="15.75" customHeight="1">
      <c r="A801" s="26"/>
      <c r="B801" s="26"/>
      <c r="C801" s="27"/>
      <c r="E801" s="28"/>
      <c r="F801" s="26"/>
      <c r="G801" s="29"/>
      <c r="H801" s="29"/>
      <c r="I801" s="29"/>
      <c r="J801" s="50"/>
      <c r="K801" s="33"/>
      <c r="L801" s="32"/>
      <c r="M801" s="33"/>
      <c r="N801" s="32"/>
      <c r="O801" s="29"/>
      <c r="P801" s="29"/>
      <c r="Q801" s="34"/>
      <c r="R801" s="34"/>
      <c r="S801" s="34"/>
      <c r="T801" s="34"/>
      <c r="U801" s="34"/>
      <c r="V801" s="34"/>
      <c r="W801" s="34"/>
      <c r="X801" s="34"/>
      <c r="Y801" s="34"/>
      <c r="Z801" s="34"/>
      <c r="AA801" s="34"/>
      <c r="AB801" s="34"/>
    </row>
    <row r="802" spans="1:28" ht="15.75" customHeight="1">
      <c r="A802" s="26"/>
      <c r="B802" s="26"/>
      <c r="C802" s="27"/>
      <c r="E802" s="28"/>
      <c r="F802" s="26"/>
      <c r="G802" s="29"/>
      <c r="H802" s="29"/>
      <c r="I802" s="29"/>
      <c r="J802" s="50"/>
      <c r="K802" s="33"/>
      <c r="L802" s="32"/>
      <c r="M802" s="33"/>
      <c r="N802" s="32"/>
      <c r="O802" s="29"/>
      <c r="P802" s="29"/>
      <c r="Q802" s="34"/>
      <c r="R802" s="34"/>
      <c r="S802" s="34"/>
      <c r="T802" s="34"/>
      <c r="U802" s="34"/>
      <c r="V802" s="34"/>
      <c r="W802" s="34"/>
      <c r="X802" s="34"/>
      <c r="Y802" s="34"/>
      <c r="Z802" s="34"/>
      <c r="AA802" s="34"/>
      <c r="AB802" s="34"/>
    </row>
    <row r="803" spans="1:28" ht="15.75" customHeight="1">
      <c r="A803" s="26"/>
      <c r="B803" s="26"/>
      <c r="C803" s="27"/>
      <c r="E803" s="28"/>
      <c r="F803" s="26"/>
      <c r="G803" s="29"/>
      <c r="H803" s="29"/>
      <c r="I803" s="29"/>
      <c r="J803" s="50"/>
      <c r="K803" s="33"/>
      <c r="L803" s="32"/>
      <c r="M803" s="33"/>
      <c r="N803" s="32"/>
      <c r="O803" s="29"/>
      <c r="P803" s="29"/>
      <c r="Q803" s="34"/>
      <c r="R803" s="34"/>
      <c r="S803" s="34"/>
      <c r="T803" s="34"/>
      <c r="U803" s="34"/>
      <c r="V803" s="34"/>
      <c r="W803" s="34"/>
      <c r="X803" s="34"/>
      <c r="Y803" s="34"/>
      <c r="Z803" s="34"/>
      <c r="AA803" s="34"/>
      <c r="AB803" s="34"/>
    </row>
    <row r="804" spans="1:28" ht="15.75" customHeight="1">
      <c r="A804" s="26"/>
      <c r="B804" s="26"/>
      <c r="C804" s="27"/>
      <c r="E804" s="28"/>
      <c r="F804" s="26"/>
      <c r="G804" s="29"/>
      <c r="H804" s="29"/>
      <c r="I804" s="29"/>
      <c r="J804" s="50"/>
      <c r="K804" s="33"/>
      <c r="L804" s="32"/>
      <c r="M804" s="33"/>
      <c r="N804" s="32"/>
      <c r="O804" s="29"/>
      <c r="P804" s="29"/>
      <c r="Q804" s="34"/>
      <c r="R804" s="34"/>
      <c r="S804" s="34"/>
      <c r="T804" s="34"/>
      <c r="U804" s="34"/>
      <c r="V804" s="34"/>
      <c r="W804" s="34"/>
      <c r="X804" s="34"/>
      <c r="Y804" s="34"/>
      <c r="Z804" s="34"/>
      <c r="AA804" s="34"/>
      <c r="AB804" s="34"/>
    </row>
    <row r="805" spans="1:28" ht="15.75" customHeight="1">
      <c r="A805" s="26"/>
      <c r="B805" s="26"/>
      <c r="C805" s="27"/>
      <c r="E805" s="28"/>
      <c r="F805" s="26"/>
      <c r="G805" s="29"/>
      <c r="H805" s="29"/>
      <c r="I805" s="29"/>
      <c r="J805" s="50"/>
      <c r="K805" s="33"/>
      <c r="L805" s="32"/>
      <c r="M805" s="33"/>
      <c r="N805" s="32"/>
      <c r="O805" s="29"/>
      <c r="P805" s="29"/>
      <c r="Q805" s="34"/>
      <c r="R805" s="34"/>
      <c r="S805" s="34"/>
      <c r="T805" s="34"/>
      <c r="U805" s="34"/>
      <c r="V805" s="34"/>
      <c r="W805" s="34"/>
      <c r="X805" s="34"/>
      <c r="Y805" s="34"/>
      <c r="Z805" s="34"/>
      <c r="AA805" s="34"/>
      <c r="AB805" s="34"/>
    </row>
    <row r="806" spans="1:28" ht="15.75" customHeight="1">
      <c r="A806" s="26"/>
      <c r="B806" s="26"/>
      <c r="C806" s="27"/>
      <c r="E806" s="28"/>
      <c r="F806" s="26"/>
      <c r="G806" s="29"/>
      <c r="H806" s="29"/>
      <c r="I806" s="29"/>
      <c r="J806" s="50"/>
      <c r="K806" s="33"/>
      <c r="L806" s="32"/>
      <c r="M806" s="33"/>
      <c r="N806" s="32"/>
      <c r="O806" s="29"/>
      <c r="P806" s="29"/>
      <c r="Q806" s="34"/>
      <c r="R806" s="34"/>
      <c r="S806" s="34"/>
      <c r="T806" s="34"/>
      <c r="U806" s="34"/>
      <c r="V806" s="34"/>
      <c r="W806" s="34"/>
      <c r="X806" s="34"/>
      <c r="Y806" s="34"/>
      <c r="Z806" s="34"/>
      <c r="AA806" s="34"/>
      <c r="AB806" s="34"/>
    </row>
    <row r="807" spans="1:28" ht="15.75" customHeight="1">
      <c r="A807" s="26"/>
      <c r="B807" s="26"/>
      <c r="C807" s="27"/>
      <c r="E807" s="28"/>
      <c r="F807" s="26"/>
      <c r="G807" s="29"/>
      <c r="H807" s="29"/>
      <c r="I807" s="29"/>
      <c r="J807" s="50"/>
      <c r="K807" s="33"/>
      <c r="L807" s="32"/>
      <c r="M807" s="33"/>
      <c r="N807" s="32"/>
      <c r="O807" s="29"/>
      <c r="P807" s="29"/>
      <c r="Q807" s="34"/>
      <c r="R807" s="34"/>
      <c r="S807" s="34"/>
      <c r="T807" s="34"/>
      <c r="U807" s="34"/>
      <c r="V807" s="34"/>
      <c r="W807" s="34"/>
      <c r="X807" s="34"/>
      <c r="Y807" s="34"/>
      <c r="Z807" s="34"/>
      <c r="AA807" s="34"/>
      <c r="AB807" s="34"/>
    </row>
    <row r="808" spans="1:28" ht="15.75" customHeight="1">
      <c r="A808" s="26"/>
      <c r="B808" s="26"/>
      <c r="C808" s="27"/>
      <c r="E808" s="28"/>
      <c r="F808" s="26"/>
      <c r="G808" s="29"/>
      <c r="H808" s="29"/>
      <c r="I808" s="29"/>
      <c r="J808" s="50"/>
      <c r="K808" s="33"/>
      <c r="L808" s="32"/>
      <c r="M808" s="33"/>
      <c r="N808" s="32"/>
      <c r="O808" s="29"/>
      <c r="P808" s="29"/>
      <c r="Q808" s="34"/>
      <c r="R808" s="34"/>
      <c r="S808" s="34"/>
      <c r="T808" s="34"/>
      <c r="U808" s="34"/>
      <c r="V808" s="34"/>
      <c r="W808" s="34"/>
      <c r="X808" s="34"/>
      <c r="Y808" s="34"/>
      <c r="Z808" s="34"/>
      <c r="AA808" s="34"/>
      <c r="AB808" s="34"/>
    </row>
    <row r="809" spans="1:28" ht="15.75" customHeight="1">
      <c r="A809" s="26"/>
      <c r="B809" s="26"/>
      <c r="C809" s="27"/>
      <c r="E809" s="28"/>
      <c r="F809" s="26"/>
      <c r="G809" s="29"/>
      <c r="H809" s="29"/>
      <c r="I809" s="29"/>
      <c r="J809" s="50"/>
      <c r="K809" s="33"/>
      <c r="L809" s="32"/>
      <c r="M809" s="33"/>
      <c r="N809" s="32"/>
      <c r="O809" s="29"/>
      <c r="P809" s="29"/>
      <c r="Q809" s="34"/>
      <c r="R809" s="34"/>
      <c r="S809" s="34"/>
      <c r="T809" s="34"/>
      <c r="U809" s="34"/>
      <c r="V809" s="34"/>
      <c r="W809" s="34"/>
      <c r="X809" s="34"/>
      <c r="Y809" s="34"/>
      <c r="Z809" s="34"/>
      <c r="AA809" s="34"/>
      <c r="AB809" s="34"/>
    </row>
    <row r="810" spans="1:28" ht="15.75" customHeight="1">
      <c r="A810" s="26"/>
      <c r="B810" s="26"/>
      <c r="C810" s="27"/>
      <c r="E810" s="28"/>
      <c r="F810" s="26"/>
      <c r="G810" s="29"/>
      <c r="H810" s="29"/>
      <c r="I810" s="29"/>
      <c r="J810" s="50"/>
      <c r="K810" s="33"/>
      <c r="L810" s="32"/>
      <c r="M810" s="33"/>
      <c r="N810" s="32"/>
      <c r="O810" s="29"/>
      <c r="P810" s="29"/>
      <c r="Q810" s="34"/>
      <c r="R810" s="34"/>
      <c r="S810" s="34"/>
      <c r="T810" s="34"/>
      <c r="U810" s="34"/>
      <c r="V810" s="34"/>
      <c r="W810" s="34"/>
      <c r="X810" s="34"/>
      <c r="Y810" s="34"/>
      <c r="Z810" s="34"/>
      <c r="AA810" s="34"/>
      <c r="AB810" s="34"/>
    </row>
    <row r="811" spans="1:28" ht="15.75" customHeight="1">
      <c r="A811" s="26"/>
      <c r="B811" s="26"/>
      <c r="C811" s="27"/>
      <c r="E811" s="28"/>
      <c r="F811" s="26"/>
      <c r="G811" s="29"/>
      <c r="H811" s="29"/>
      <c r="I811" s="29"/>
      <c r="J811" s="50"/>
      <c r="K811" s="33"/>
      <c r="L811" s="32"/>
      <c r="M811" s="33"/>
      <c r="N811" s="32"/>
      <c r="O811" s="29"/>
      <c r="P811" s="29"/>
      <c r="Q811" s="34"/>
      <c r="R811" s="34"/>
      <c r="S811" s="34"/>
      <c r="T811" s="34"/>
      <c r="U811" s="34"/>
      <c r="V811" s="34"/>
      <c r="W811" s="34"/>
      <c r="X811" s="34"/>
      <c r="Y811" s="34"/>
      <c r="Z811" s="34"/>
      <c r="AA811" s="34"/>
      <c r="AB811" s="34"/>
    </row>
    <row r="812" spans="1:28" ht="15.75" customHeight="1">
      <c r="A812" s="26"/>
      <c r="B812" s="26"/>
      <c r="C812" s="27"/>
      <c r="E812" s="28"/>
      <c r="F812" s="26"/>
      <c r="G812" s="29"/>
      <c r="H812" s="29"/>
      <c r="I812" s="29"/>
      <c r="J812" s="50"/>
      <c r="K812" s="33"/>
      <c r="L812" s="32"/>
      <c r="M812" s="33"/>
      <c r="N812" s="32"/>
      <c r="O812" s="29"/>
      <c r="P812" s="29"/>
      <c r="Q812" s="34"/>
      <c r="R812" s="34"/>
      <c r="S812" s="34"/>
      <c r="T812" s="34"/>
      <c r="U812" s="34"/>
      <c r="V812" s="34"/>
      <c r="W812" s="34"/>
      <c r="X812" s="34"/>
      <c r="Y812" s="34"/>
      <c r="Z812" s="34"/>
      <c r="AA812" s="34"/>
      <c r="AB812" s="34"/>
    </row>
    <row r="813" spans="1:28" ht="15.75" customHeight="1">
      <c r="A813" s="26"/>
      <c r="B813" s="26"/>
      <c r="C813" s="27"/>
      <c r="E813" s="28"/>
      <c r="F813" s="26"/>
      <c r="G813" s="29"/>
      <c r="H813" s="29"/>
      <c r="I813" s="29"/>
      <c r="J813" s="50"/>
      <c r="K813" s="33"/>
      <c r="L813" s="32"/>
      <c r="M813" s="33"/>
      <c r="N813" s="32"/>
      <c r="O813" s="29"/>
      <c r="P813" s="29"/>
      <c r="Q813" s="34"/>
      <c r="R813" s="34"/>
      <c r="S813" s="34"/>
      <c r="T813" s="34"/>
      <c r="U813" s="34"/>
      <c r="V813" s="34"/>
      <c r="W813" s="34"/>
      <c r="X813" s="34"/>
      <c r="Y813" s="34"/>
      <c r="Z813" s="34"/>
      <c r="AA813" s="34"/>
      <c r="AB813" s="34"/>
    </row>
    <row r="814" spans="1:28" ht="15.75" customHeight="1">
      <c r="A814" s="26"/>
      <c r="B814" s="26"/>
      <c r="C814" s="27"/>
      <c r="E814" s="28"/>
      <c r="F814" s="26"/>
      <c r="G814" s="29"/>
      <c r="H814" s="29"/>
      <c r="I814" s="29"/>
      <c r="J814" s="50"/>
      <c r="K814" s="33"/>
      <c r="L814" s="32"/>
      <c r="M814" s="33"/>
      <c r="N814" s="32"/>
      <c r="O814" s="29"/>
      <c r="P814" s="29"/>
      <c r="Q814" s="34"/>
      <c r="R814" s="34"/>
      <c r="S814" s="34"/>
      <c r="T814" s="34"/>
      <c r="U814" s="34"/>
      <c r="V814" s="34"/>
      <c r="W814" s="34"/>
      <c r="X814" s="34"/>
      <c r="Y814" s="34"/>
      <c r="Z814" s="34"/>
      <c r="AA814" s="34"/>
      <c r="AB814" s="34"/>
    </row>
    <row r="815" spans="1:28" ht="15.75" customHeight="1">
      <c r="A815" s="26"/>
      <c r="B815" s="26"/>
      <c r="C815" s="27"/>
      <c r="E815" s="28"/>
      <c r="F815" s="26"/>
      <c r="G815" s="29"/>
      <c r="H815" s="29"/>
      <c r="I815" s="29"/>
      <c r="J815" s="50"/>
      <c r="K815" s="33"/>
      <c r="L815" s="32"/>
      <c r="M815" s="33"/>
      <c r="N815" s="32"/>
      <c r="O815" s="29"/>
      <c r="P815" s="29"/>
      <c r="Q815" s="34"/>
      <c r="R815" s="34"/>
      <c r="S815" s="34"/>
      <c r="T815" s="34"/>
      <c r="U815" s="34"/>
      <c r="V815" s="34"/>
      <c r="W815" s="34"/>
      <c r="X815" s="34"/>
      <c r="Y815" s="34"/>
      <c r="Z815" s="34"/>
      <c r="AA815" s="34"/>
      <c r="AB815" s="34"/>
    </row>
    <row r="816" spans="1:28" ht="15.75" customHeight="1">
      <c r="A816" s="26"/>
      <c r="B816" s="26"/>
      <c r="C816" s="27"/>
      <c r="E816" s="28"/>
      <c r="F816" s="26"/>
      <c r="G816" s="29"/>
      <c r="H816" s="29"/>
      <c r="I816" s="29"/>
      <c r="J816" s="50"/>
      <c r="K816" s="33"/>
      <c r="L816" s="32"/>
      <c r="M816" s="33"/>
      <c r="N816" s="32"/>
      <c r="O816" s="29"/>
      <c r="P816" s="29"/>
      <c r="Q816" s="34"/>
      <c r="R816" s="34"/>
      <c r="S816" s="34"/>
      <c r="T816" s="34"/>
      <c r="U816" s="34"/>
      <c r="V816" s="34"/>
      <c r="W816" s="34"/>
      <c r="X816" s="34"/>
      <c r="Y816" s="34"/>
      <c r="Z816" s="34"/>
      <c r="AA816" s="34"/>
      <c r="AB816" s="34"/>
    </row>
    <row r="817" spans="1:28" ht="15.75" customHeight="1">
      <c r="A817" s="26"/>
      <c r="B817" s="26"/>
      <c r="C817" s="27"/>
      <c r="E817" s="28"/>
      <c r="F817" s="26"/>
      <c r="G817" s="29"/>
      <c r="H817" s="29"/>
      <c r="I817" s="29"/>
      <c r="J817" s="50"/>
      <c r="K817" s="33"/>
      <c r="L817" s="32"/>
      <c r="M817" s="33"/>
      <c r="N817" s="32"/>
      <c r="O817" s="29"/>
      <c r="P817" s="29"/>
      <c r="Q817" s="34"/>
      <c r="R817" s="34"/>
      <c r="S817" s="34"/>
      <c r="T817" s="34"/>
      <c r="U817" s="34"/>
      <c r="V817" s="34"/>
      <c r="W817" s="34"/>
      <c r="X817" s="34"/>
      <c r="Y817" s="34"/>
      <c r="Z817" s="34"/>
      <c r="AA817" s="34"/>
      <c r="AB817" s="34"/>
    </row>
    <row r="818" spans="1:28" ht="15.75" customHeight="1">
      <c r="A818" s="26"/>
      <c r="B818" s="26"/>
      <c r="C818" s="27"/>
      <c r="E818" s="28"/>
      <c r="F818" s="26"/>
      <c r="G818" s="29"/>
      <c r="H818" s="29"/>
      <c r="I818" s="29"/>
      <c r="J818" s="50"/>
      <c r="K818" s="33"/>
      <c r="L818" s="32"/>
      <c r="M818" s="33"/>
      <c r="N818" s="32"/>
      <c r="O818" s="29"/>
      <c r="P818" s="29"/>
      <c r="Q818" s="34"/>
      <c r="R818" s="34"/>
      <c r="S818" s="34"/>
      <c r="T818" s="34"/>
      <c r="U818" s="34"/>
      <c r="V818" s="34"/>
      <c r="W818" s="34"/>
      <c r="X818" s="34"/>
      <c r="Y818" s="34"/>
      <c r="Z818" s="34"/>
      <c r="AA818" s="34"/>
      <c r="AB818" s="34"/>
    </row>
    <row r="819" spans="1:28" ht="15.75" customHeight="1">
      <c r="A819" s="26"/>
      <c r="B819" s="26"/>
      <c r="C819" s="27"/>
      <c r="E819" s="28"/>
      <c r="F819" s="26"/>
      <c r="G819" s="29"/>
      <c r="H819" s="29"/>
      <c r="I819" s="29"/>
      <c r="J819" s="50"/>
      <c r="K819" s="33"/>
      <c r="L819" s="32"/>
      <c r="M819" s="33"/>
      <c r="N819" s="32"/>
      <c r="O819" s="29"/>
      <c r="P819" s="29"/>
      <c r="Q819" s="34"/>
      <c r="R819" s="34"/>
      <c r="S819" s="34"/>
      <c r="T819" s="34"/>
      <c r="U819" s="34"/>
      <c r="V819" s="34"/>
      <c r="W819" s="34"/>
      <c r="X819" s="34"/>
      <c r="Y819" s="34"/>
      <c r="Z819" s="34"/>
      <c r="AA819" s="34"/>
      <c r="AB819" s="34"/>
    </row>
    <row r="820" spans="1:28" ht="15.75" customHeight="1">
      <c r="A820" s="26"/>
      <c r="B820" s="26"/>
      <c r="C820" s="27"/>
      <c r="E820" s="28"/>
      <c r="F820" s="26"/>
      <c r="G820" s="29"/>
      <c r="H820" s="29"/>
      <c r="I820" s="29"/>
      <c r="J820" s="50"/>
      <c r="K820" s="33"/>
      <c r="L820" s="32"/>
      <c r="M820" s="33"/>
      <c r="N820" s="32"/>
      <c r="O820" s="29"/>
      <c r="P820" s="29"/>
      <c r="Q820" s="34"/>
      <c r="R820" s="34"/>
      <c r="S820" s="34"/>
      <c r="T820" s="34"/>
      <c r="U820" s="34"/>
      <c r="V820" s="34"/>
      <c r="W820" s="34"/>
      <c r="X820" s="34"/>
      <c r="Y820" s="34"/>
      <c r="Z820" s="34"/>
      <c r="AA820" s="34"/>
      <c r="AB820" s="34"/>
    </row>
    <row r="821" spans="1:28" ht="15.75" customHeight="1">
      <c r="A821" s="26"/>
      <c r="B821" s="26"/>
      <c r="C821" s="27"/>
      <c r="E821" s="28"/>
      <c r="F821" s="26"/>
      <c r="G821" s="29"/>
      <c r="H821" s="29"/>
      <c r="I821" s="29"/>
      <c r="J821" s="50"/>
      <c r="K821" s="33"/>
      <c r="L821" s="32"/>
      <c r="M821" s="33"/>
      <c r="N821" s="32"/>
      <c r="O821" s="29"/>
      <c r="P821" s="29"/>
      <c r="Q821" s="34"/>
      <c r="R821" s="34"/>
      <c r="S821" s="34"/>
      <c r="T821" s="34"/>
      <c r="U821" s="34"/>
      <c r="V821" s="34"/>
      <c r="W821" s="34"/>
      <c r="X821" s="34"/>
      <c r="Y821" s="34"/>
      <c r="Z821" s="34"/>
      <c r="AA821" s="34"/>
      <c r="AB821" s="34"/>
    </row>
    <row r="822" spans="1:28" ht="15.75" customHeight="1">
      <c r="A822" s="26"/>
      <c r="B822" s="26"/>
      <c r="C822" s="27"/>
      <c r="E822" s="28"/>
      <c r="F822" s="26"/>
      <c r="G822" s="29"/>
      <c r="H822" s="29"/>
      <c r="I822" s="29"/>
      <c r="J822" s="50"/>
      <c r="K822" s="33"/>
      <c r="L822" s="32"/>
      <c r="M822" s="33"/>
      <c r="N822" s="32"/>
      <c r="O822" s="29"/>
      <c r="P822" s="29"/>
      <c r="Q822" s="34"/>
      <c r="R822" s="34"/>
      <c r="S822" s="34"/>
      <c r="T822" s="34"/>
      <c r="U822" s="34"/>
      <c r="V822" s="34"/>
      <c r="W822" s="34"/>
      <c r="X822" s="34"/>
      <c r="Y822" s="34"/>
      <c r="Z822" s="34"/>
      <c r="AA822" s="34"/>
      <c r="AB822" s="34"/>
    </row>
    <row r="823" spans="1:28" ht="15.75" customHeight="1">
      <c r="A823" s="26"/>
      <c r="B823" s="26"/>
      <c r="C823" s="27"/>
      <c r="E823" s="28"/>
      <c r="F823" s="26"/>
      <c r="G823" s="29"/>
      <c r="H823" s="29"/>
      <c r="I823" s="29"/>
      <c r="J823" s="50"/>
      <c r="K823" s="33"/>
      <c r="L823" s="32"/>
      <c r="M823" s="33"/>
      <c r="N823" s="32"/>
      <c r="O823" s="29"/>
      <c r="P823" s="29"/>
      <c r="Q823" s="34"/>
      <c r="R823" s="34"/>
      <c r="S823" s="34"/>
      <c r="T823" s="34"/>
      <c r="U823" s="34"/>
      <c r="V823" s="34"/>
      <c r="W823" s="34"/>
      <c r="X823" s="34"/>
      <c r="Y823" s="34"/>
      <c r="Z823" s="34"/>
      <c r="AA823" s="34"/>
      <c r="AB823" s="34"/>
    </row>
    <row r="824" spans="1:28" ht="15.75" customHeight="1">
      <c r="A824" s="26"/>
      <c r="B824" s="26"/>
      <c r="C824" s="27"/>
      <c r="E824" s="28"/>
      <c r="F824" s="26"/>
      <c r="G824" s="29"/>
      <c r="H824" s="29"/>
      <c r="I824" s="29"/>
      <c r="J824" s="50"/>
      <c r="K824" s="33"/>
      <c r="L824" s="32"/>
      <c r="M824" s="33"/>
      <c r="N824" s="32"/>
      <c r="O824" s="29"/>
      <c r="P824" s="29"/>
      <c r="Q824" s="34"/>
      <c r="R824" s="34"/>
      <c r="S824" s="34"/>
      <c r="T824" s="34"/>
      <c r="U824" s="34"/>
      <c r="V824" s="34"/>
      <c r="W824" s="34"/>
      <c r="X824" s="34"/>
      <c r="Y824" s="34"/>
      <c r="Z824" s="34"/>
      <c r="AA824" s="34"/>
      <c r="AB824" s="34"/>
    </row>
    <row r="825" spans="1:28" ht="15.75" customHeight="1">
      <c r="A825" s="26"/>
      <c r="B825" s="26"/>
      <c r="C825" s="27"/>
      <c r="E825" s="28"/>
      <c r="F825" s="26"/>
      <c r="G825" s="29"/>
      <c r="H825" s="29"/>
      <c r="I825" s="29"/>
      <c r="J825" s="50"/>
      <c r="K825" s="33"/>
      <c r="L825" s="32"/>
      <c r="M825" s="33"/>
      <c r="N825" s="32"/>
      <c r="O825" s="29"/>
      <c r="P825" s="29"/>
      <c r="Q825" s="34"/>
      <c r="R825" s="34"/>
      <c r="S825" s="34"/>
      <c r="T825" s="34"/>
      <c r="U825" s="34"/>
      <c r="V825" s="34"/>
      <c r="W825" s="34"/>
      <c r="X825" s="34"/>
      <c r="Y825" s="34"/>
      <c r="Z825" s="34"/>
      <c r="AA825" s="34"/>
      <c r="AB825" s="34"/>
    </row>
    <row r="826" spans="1:28" ht="15.75" customHeight="1">
      <c r="A826" s="26"/>
      <c r="B826" s="26"/>
      <c r="C826" s="27"/>
      <c r="E826" s="28"/>
      <c r="F826" s="26"/>
      <c r="G826" s="29"/>
      <c r="H826" s="29"/>
      <c r="I826" s="29"/>
      <c r="J826" s="50"/>
      <c r="K826" s="33"/>
      <c r="L826" s="32"/>
      <c r="M826" s="33"/>
      <c r="N826" s="32"/>
      <c r="O826" s="29"/>
      <c r="P826" s="29"/>
      <c r="Q826" s="34"/>
      <c r="R826" s="34"/>
      <c r="S826" s="34"/>
      <c r="T826" s="34"/>
      <c r="U826" s="34"/>
      <c r="V826" s="34"/>
      <c r="W826" s="34"/>
      <c r="X826" s="34"/>
      <c r="Y826" s="34"/>
      <c r="Z826" s="34"/>
      <c r="AA826" s="34"/>
      <c r="AB826" s="34"/>
    </row>
    <row r="827" spans="1:28" ht="15.75" customHeight="1">
      <c r="A827" s="26"/>
      <c r="B827" s="26"/>
      <c r="C827" s="27"/>
      <c r="E827" s="28"/>
      <c r="F827" s="26"/>
      <c r="G827" s="29"/>
      <c r="H827" s="29"/>
      <c r="I827" s="29"/>
      <c r="J827" s="50"/>
      <c r="K827" s="33"/>
      <c r="L827" s="32"/>
      <c r="M827" s="33"/>
      <c r="N827" s="32"/>
      <c r="O827" s="29"/>
      <c r="P827" s="29"/>
      <c r="Q827" s="34"/>
      <c r="R827" s="34"/>
      <c r="S827" s="34"/>
      <c r="T827" s="34"/>
      <c r="U827" s="34"/>
      <c r="V827" s="34"/>
      <c r="W827" s="34"/>
      <c r="X827" s="34"/>
      <c r="Y827" s="34"/>
      <c r="Z827" s="34"/>
      <c r="AA827" s="34"/>
      <c r="AB827" s="34"/>
    </row>
    <row r="828" spans="1:28" ht="15.75" customHeight="1">
      <c r="A828" s="26"/>
      <c r="B828" s="26"/>
      <c r="C828" s="27"/>
      <c r="E828" s="28"/>
      <c r="F828" s="26"/>
      <c r="G828" s="29"/>
      <c r="H828" s="29"/>
      <c r="I828" s="29"/>
      <c r="J828" s="50"/>
      <c r="K828" s="33"/>
      <c r="L828" s="32"/>
      <c r="M828" s="33"/>
      <c r="N828" s="32"/>
      <c r="O828" s="29"/>
      <c r="P828" s="29"/>
      <c r="Q828" s="34"/>
      <c r="R828" s="34"/>
      <c r="S828" s="34"/>
      <c r="T828" s="34"/>
      <c r="U828" s="34"/>
      <c r="V828" s="34"/>
      <c r="W828" s="34"/>
      <c r="X828" s="34"/>
      <c r="Y828" s="34"/>
      <c r="Z828" s="34"/>
      <c r="AA828" s="34"/>
      <c r="AB828" s="34"/>
    </row>
    <row r="829" spans="1:28" ht="15.75" customHeight="1">
      <c r="A829" s="26"/>
      <c r="B829" s="26"/>
      <c r="C829" s="27"/>
      <c r="E829" s="28"/>
      <c r="F829" s="26"/>
      <c r="G829" s="29"/>
      <c r="H829" s="29"/>
      <c r="I829" s="29"/>
      <c r="J829" s="50"/>
      <c r="K829" s="33"/>
      <c r="L829" s="32"/>
      <c r="M829" s="33"/>
      <c r="N829" s="32"/>
      <c r="O829" s="29"/>
      <c r="P829" s="29"/>
      <c r="Q829" s="34"/>
      <c r="R829" s="34"/>
      <c r="S829" s="34"/>
      <c r="T829" s="34"/>
      <c r="U829" s="34"/>
      <c r="V829" s="34"/>
      <c r="W829" s="34"/>
      <c r="X829" s="34"/>
      <c r="Y829" s="34"/>
      <c r="Z829" s="34"/>
      <c r="AA829" s="34"/>
      <c r="AB829" s="34"/>
    </row>
    <row r="830" spans="1:28" ht="15.75" customHeight="1">
      <c r="A830" s="26"/>
      <c r="B830" s="26"/>
      <c r="C830" s="27"/>
      <c r="E830" s="28"/>
      <c r="F830" s="26"/>
      <c r="G830" s="29"/>
      <c r="H830" s="29"/>
      <c r="I830" s="29"/>
      <c r="J830" s="50"/>
      <c r="K830" s="33"/>
      <c r="L830" s="32"/>
      <c r="M830" s="33"/>
      <c r="N830" s="32"/>
      <c r="O830" s="29"/>
      <c r="P830" s="29"/>
      <c r="Q830" s="34"/>
      <c r="R830" s="34"/>
      <c r="S830" s="34"/>
      <c r="T830" s="34"/>
      <c r="U830" s="34"/>
      <c r="V830" s="34"/>
      <c r="W830" s="34"/>
      <c r="X830" s="34"/>
      <c r="Y830" s="34"/>
      <c r="Z830" s="34"/>
      <c r="AA830" s="34"/>
      <c r="AB830" s="34"/>
    </row>
    <row r="831" spans="1:28" ht="15.75" customHeight="1">
      <c r="A831" s="26"/>
      <c r="B831" s="26"/>
      <c r="C831" s="27"/>
      <c r="E831" s="28"/>
      <c r="F831" s="26"/>
      <c r="G831" s="29"/>
      <c r="H831" s="29"/>
      <c r="I831" s="29"/>
      <c r="J831" s="50"/>
      <c r="K831" s="33"/>
      <c r="L831" s="32"/>
      <c r="M831" s="33"/>
      <c r="N831" s="32"/>
      <c r="O831" s="29"/>
      <c r="P831" s="29"/>
      <c r="Q831" s="34"/>
      <c r="R831" s="34"/>
      <c r="S831" s="34"/>
      <c r="T831" s="34"/>
      <c r="U831" s="34"/>
      <c r="V831" s="34"/>
      <c r="W831" s="34"/>
      <c r="X831" s="34"/>
      <c r="Y831" s="34"/>
      <c r="Z831" s="34"/>
      <c r="AA831" s="34"/>
      <c r="AB831" s="34"/>
    </row>
    <row r="832" spans="1:28" ht="15.75" customHeight="1">
      <c r="A832" s="26"/>
      <c r="B832" s="26"/>
      <c r="C832" s="27"/>
      <c r="E832" s="28"/>
      <c r="F832" s="26"/>
      <c r="G832" s="29"/>
      <c r="H832" s="29"/>
      <c r="I832" s="29"/>
      <c r="J832" s="50"/>
      <c r="K832" s="33"/>
      <c r="L832" s="32"/>
      <c r="M832" s="33"/>
      <c r="N832" s="32"/>
      <c r="O832" s="29"/>
      <c r="P832" s="29"/>
      <c r="Q832" s="34"/>
      <c r="R832" s="34"/>
      <c r="S832" s="34"/>
      <c r="T832" s="34"/>
      <c r="U832" s="34"/>
      <c r="V832" s="34"/>
      <c r="W832" s="34"/>
      <c r="X832" s="34"/>
      <c r="Y832" s="34"/>
      <c r="Z832" s="34"/>
      <c r="AA832" s="34"/>
      <c r="AB832" s="34"/>
    </row>
    <row r="833" spans="1:28" ht="15.75" customHeight="1">
      <c r="A833" s="26"/>
      <c r="B833" s="26"/>
      <c r="C833" s="27"/>
      <c r="E833" s="28"/>
      <c r="F833" s="26"/>
      <c r="G833" s="29"/>
      <c r="H833" s="29"/>
      <c r="I833" s="29"/>
      <c r="J833" s="50"/>
      <c r="K833" s="33"/>
      <c r="L833" s="32"/>
      <c r="M833" s="33"/>
      <c r="N833" s="32"/>
      <c r="O833" s="29"/>
      <c r="P833" s="29"/>
      <c r="Q833" s="34"/>
      <c r="R833" s="34"/>
      <c r="S833" s="34"/>
      <c r="T833" s="34"/>
      <c r="U833" s="34"/>
      <c r="V833" s="34"/>
      <c r="W833" s="34"/>
      <c r="X833" s="34"/>
      <c r="Y833" s="34"/>
      <c r="Z833" s="34"/>
      <c r="AA833" s="34"/>
      <c r="AB833" s="34"/>
    </row>
    <row r="834" spans="1:28" ht="15.75" customHeight="1">
      <c r="A834" s="26"/>
      <c r="B834" s="26"/>
      <c r="C834" s="27"/>
      <c r="E834" s="28"/>
      <c r="F834" s="26"/>
      <c r="G834" s="29"/>
      <c r="H834" s="29"/>
      <c r="I834" s="29"/>
      <c r="J834" s="50"/>
      <c r="K834" s="33"/>
      <c r="L834" s="32"/>
      <c r="M834" s="33"/>
      <c r="N834" s="32"/>
      <c r="O834" s="29"/>
      <c r="P834" s="29"/>
      <c r="Q834" s="34"/>
      <c r="R834" s="34"/>
      <c r="S834" s="34"/>
      <c r="T834" s="34"/>
      <c r="U834" s="34"/>
      <c r="V834" s="34"/>
      <c r="W834" s="34"/>
      <c r="X834" s="34"/>
      <c r="Y834" s="34"/>
      <c r="Z834" s="34"/>
      <c r="AA834" s="34"/>
      <c r="AB834" s="34"/>
    </row>
    <row r="835" spans="1:28" ht="15.75" customHeight="1">
      <c r="A835" s="26"/>
      <c r="B835" s="26"/>
      <c r="C835" s="27"/>
      <c r="E835" s="28"/>
      <c r="F835" s="26"/>
      <c r="G835" s="29"/>
      <c r="H835" s="29"/>
      <c r="I835" s="29"/>
      <c r="J835" s="50"/>
      <c r="K835" s="33"/>
      <c r="L835" s="32"/>
      <c r="M835" s="33"/>
      <c r="N835" s="32"/>
      <c r="O835" s="29"/>
      <c r="P835" s="29"/>
      <c r="Q835" s="34"/>
      <c r="R835" s="34"/>
      <c r="S835" s="34"/>
      <c r="T835" s="34"/>
      <c r="U835" s="34"/>
      <c r="V835" s="34"/>
      <c r="W835" s="34"/>
      <c r="X835" s="34"/>
      <c r="Y835" s="34"/>
      <c r="Z835" s="34"/>
      <c r="AA835" s="34"/>
      <c r="AB835" s="34"/>
    </row>
    <row r="836" spans="1:28" ht="15.75" customHeight="1">
      <c r="A836" s="26"/>
      <c r="B836" s="26"/>
      <c r="C836" s="27"/>
      <c r="E836" s="28"/>
      <c r="F836" s="26"/>
      <c r="G836" s="29"/>
      <c r="H836" s="29"/>
      <c r="I836" s="29"/>
      <c r="J836" s="50"/>
      <c r="K836" s="33"/>
      <c r="L836" s="32"/>
      <c r="M836" s="33"/>
      <c r="N836" s="32"/>
      <c r="O836" s="29"/>
      <c r="P836" s="29"/>
      <c r="Q836" s="34"/>
      <c r="R836" s="34"/>
      <c r="S836" s="34"/>
      <c r="T836" s="34"/>
      <c r="U836" s="34"/>
      <c r="V836" s="34"/>
      <c r="W836" s="34"/>
      <c r="X836" s="34"/>
      <c r="Y836" s="34"/>
      <c r="Z836" s="34"/>
      <c r="AA836" s="34"/>
      <c r="AB836" s="34"/>
    </row>
    <row r="837" spans="1:28" ht="15.75" customHeight="1">
      <c r="A837" s="26"/>
      <c r="B837" s="26"/>
      <c r="C837" s="27"/>
      <c r="E837" s="28"/>
      <c r="F837" s="26"/>
      <c r="G837" s="29"/>
      <c r="H837" s="29"/>
      <c r="I837" s="29"/>
      <c r="J837" s="50"/>
      <c r="K837" s="33"/>
      <c r="L837" s="32"/>
      <c r="M837" s="33"/>
      <c r="N837" s="32"/>
      <c r="O837" s="29"/>
      <c r="P837" s="29"/>
      <c r="Q837" s="34"/>
      <c r="R837" s="34"/>
      <c r="S837" s="34"/>
      <c r="T837" s="34"/>
      <c r="U837" s="34"/>
      <c r="V837" s="34"/>
      <c r="W837" s="34"/>
      <c r="X837" s="34"/>
      <c r="Y837" s="34"/>
      <c r="Z837" s="34"/>
      <c r="AA837" s="34"/>
      <c r="AB837" s="34"/>
    </row>
    <row r="838" spans="1:28" ht="15.75" customHeight="1">
      <c r="A838" s="26"/>
      <c r="B838" s="26"/>
      <c r="C838" s="27"/>
      <c r="E838" s="28"/>
      <c r="F838" s="26"/>
      <c r="G838" s="29"/>
      <c r="H838" s="29"/>
      <c r="I838" s="29"/>
      <c r="J838" s="50"/>
      <c r="K838" s="33"/>
      <c r="L838" s="32"/>
      <c r="M838" s="33"/>
      <c r="N838" s="32"/>
      <c r="O838" s="29"/>
      <c r="P838" s="29"/>
      <c r="Q838" s="34"/>
      <c r="R838" s="34"/>
      <c r="S838" s="34"/>
      <c r="T838" s="34"/>
      <c r="U838" s="34"/>
      <c r="V838" s="34"/>
      <c r="W838" s="34"/>
      <c r="X838" s="34"/>
      <c r="Y838" s="34"/>
      <c r="Z838" s="34"/>
      <c r="AA838" s="34"/>
      <c r="AB838" s="34"/>
    </row>
    <row r="839" spans="1:28" ht="15.75" customHeight="1">
      <c r="A839" s="26"/>
      <c r="B839" s="26"/>
      <c r="C839" s="27"/>
      <c r="E839" s="28"/>
      <c r="F839" s="26"/>
      <c r="G839" s="29"/>
      <c r="H839" s="29"/>
      <c r="I839" s="29"/>
      <c r="J839" s="50"/>
      <c r="K839" s="33"/>
      <c r="L839" s="32"/>
      <c r="M839" s="33"/>
      <c r="N839" s="32"/>
      <c r="O839" s="29"/>
      <c r="P839" s="29"/>
      <c r="Q839" s="34"/>
      <c r="R839" s="34"/>
      <c r="S839" s="34"/>
      <c r="T839" s="34"/>
      <c r="U839" s="34"/>
      <c r="V839" s="34"/>
      <c r="W839" s="34"/>
      <c r="X839" s="34"/>
      <c r="Y839" s="34"/>
      <c r="Z839" s="34"/>
      <c r="AA839" s="34"/>
      <c r="AB839" s="34"/>
    </row>
    <row r="840" spans="1:28" ht="15.75" customHeight="1">
      <c r="A840" s="26"/>
      <c r="B840" s="26"/>
      <c r="C840" s="27"/>
      <c r="E840" s="28"/>
      <c r="F840" s="26"/>
      <c r="G840" s="29"/>
      <c r="H840" s="29"/>
      <c r="I840" s="29"/>
      <c r="J840" s="50"/>
      <c r="K840" s="33"/>
      <c r="L840" s="32"/>
      <c r="M840" s="33"/>
      <c r="N840" s="32"/>
      <c r="O840" s="29"/>
      <c r="P840" s="29"/>
      <c r="Q840" s="34"/>
      <c r="R840" s="34"/>
      <c r="S840" s="34"/>
      <c r="T840" s="34"/>
      <c r="U840" s="34"/>
      <c r="V840" s="34"/>
      <c r="W840" s="34"/>
      <c r="X840" s="34"/>
      <c r="Y840" s="34"/>
      <c r="Z840" s="34"/>
      <c r="AA840" s="34"/>
      <c r="AB840" s="34"/>
    </row>
    <row r="841" spans="1:28" ht="15.75" customHeight="1">
      <c r="A841" s="26"/>
      <c r="B841" s="26"/>
      <c r="C841" s="27"/>
      <c r="E841" s="28"/>
      <c r="F841" s="26"/>
      <c r="G841" s="29"/>
      <c r="H841" s="29"/>
      <c r="I841" s="29"/>
      <c r="J841" s="50"/>
      <c r="K841" s="33"/>
      <c r="L841" s="32"/>
      <c r="M841" s="33"/>
      <c r="N841" s="32"/>
      <c r="O841" s="29"/>
      <c r="P841" s="29"/>
      <c r="Q841" s="34"/>
      <c r="R841" s="34"/>
      <c r="S841" s="34"/>
      <c r="T841" s="34"/>
      <c r="U841" s="34"/>
      <c r="V841" s="34"/>
      <c r="W841" s="34"/>
      <c r="X841" s="34"/>
      <c r="Y841" s="34"/>
      <c r="Z841" s="34"/>
      <c r="AA841" s="34"/>
      <c r="AB841" s="34"/>
    </row>
    <row r="842" spans="1:28" ht="15.75" customHeight="1">
      <c r="A842" s="26"/>
      <c r="B842" s="26"/>
      <c r="C842" s="27"/>
      <c r="E842" s="28"/>
      <c r="F842" s="26"/>
      <c r="G842" s="29"/>
      <c r="H842" s="29"/>
      <c r="I842" s="29"/>
      <c r="J842" s="50"/>
      <c r="K842" s="33"/>
      <c r="L842" s="32"/>
      <c r="M842" s="33"/>
      <c r="N842" s="32"/>
      <c r="O842" s="29"/>
      <c r="P842" s="29"/>
      <c r="Q842" s="34"/>
      <c r="R842" s="34"/>
      <c r="S842" s="34"/>
      <c r="T842" s="34"/>
      <c r="U842" s="34"/>
      <c r="V842" s="34"/>
      <c r="W842" s="34"/>
      <c r="X842" s="34"/>
      <c r="Y842" s="34"/>
      <c r="Z842" s="34"/>
      <c r="AA842" s="34"/>
      <c r="AB842" s="34"/>
    </row>
    <row r="843" spans="1:28" ht="15.75" customHeight="1">
      <c r="A843" s="26"/>
      <c r="B843" s="26"/>
      <c r="C843" s="27"/>
      <c r="E843" s="28"/>
      <c r="F843" s="26"/>
      <c r="G843" s="29"/>
      <c r="H843" s="29"/>
      <c r="I843" s="29"/>
      <c r="J843" s="50"/>
      <c r="K843" s="33"/>
      <c r="L843" s="32"/>
      <c r="M843" s="33"/>
      <c r="N843" s="32"/>
      <c r="O843" s="29"/>
      <c r="P843" s="29"/>
      <c r="Q843" s="34"/>
      <c r="R843" s="34"/>
      <c r="S843" s="34"/>
      <c r="T843" s="34"/>
      <c r="U843" s="34"/>
      <c r="V843" s="34"/>
      <c r="W843" s="34"/>
      <c r="X843" s="34"/>
      <c r="Y843" s="34"/>
      <c r="Z843" s="34"/>
      <c r="AA843" s="34"/>
      <c r="AB843" s="34"/>
    </row>
    <row r="844" spans="1:28" ht="15.75" customHeight="1">
      <c r="A844" s="26"/>
      <c r="B844" s="26"/>
      <c r="C844" s="27"/>
      <c r="E844" s="28"/>
      <c r="F844" s="26"/>
      <c r="G844" s="29"/>
      <c r="H844" s="29"/>
      <c r="I844" s="29"/>
      <c r="J844" s="50"/>
      <c r="K844" s="33"/>
      <c r="L844" s="32"/>
      <c r="M844" s="33"/>
      <c r="N844" s="32"/>
      <c r="O844" s="29"/>
      <c r="P844" s="29"/>
      <c r="Q844" s="34"/>
      <c r="R844" s="34"/>
      <c r="S844" s="34"/>
      <c r="T844" s="34"/>
      <c r="U844" s="34"/>
      <c r="V844" s="34"/>
      <c r="W844" s="34"/>
      <c r="X844" s="34"/>
      <c r="Y844" s="34"/>
      <c r="Z844" s="34"/>
      <c r="AA844" s="34"/>
      <c r="AB844" s="34"/>
    </row>
    <row r="845" spans="1:28" ht="15.75" customHeight="1">
      <c r="A845" s="26"/>
      <c r="B845" s="26"/>
      <c r="C845" s="27"/>
      <c r="E845" s="28"/>
      <c r="F845" s="26"/>
      <c r="G845" s="29"/>
      <c r="H845" s="29"/>
      <c r="I845" s="29"/>
      <c r="J845" s="50"/>
      <c r="K845" s="33"/>
      <c r="L845" s="32"/>
      <c r="M845" s="33"/>
      <c r="N845" s="32"/>
      <c r="O845" s="29"/>
      <c r="P845" s="29"/>
      <c r="Q845" s="34"/>
      <c r="R845" s="34"/>
      <c r="S845" s="34"/>
      <c r="T845" s="34"/>
      <c r="U845" s="34"/>
      <c r="V845" s="34"/>
      <c r="W845" s="34"/>
      <c r="X845" s="34"/>
      <c r="Y845" s="34"/>
      <c r="Z845" s="34"/>
      <c r="AA845" s="34"/>
      <c r="AB845" s="34"/>
    </row>
    <row r="846" spans="1:28" ht="15.75" customHeight="1">
      <c r="A846" s="26"/>
      <c r="B846" s="26"/>
      <c r="C846" s="27"/>
      <c r="E846" s="28"/>
      <c r="F846" s="26"/>
      <c r="G846" s="29"/>
      <c r="H846" s="29"/>
      <c r="I846" s="29"/>
      <c r="J846" s="50"/>
      <c r="K846" s="33"/>
      <c r="L846" s="32"/>
      <c r="M846" s="33"/>
      <c r="N846" s="32"/>
      <c r="O846" s="29"/>
      <c r="P846" s="29"/>
      <c r="Q846" s="34"/>
      <c r="R846" s="34"/>
      <c r="S846" s="34"/>
      <c r="T846" s="34"/>
      <c r="U846" s="34"/>
      <c r="V846" s="34"/>
      <c r="W846" s="34"/>
      <c r="X846" s="34"/>
      <c r="Y846" s="34"/>
      <c r="Z846" s="34"/>
      <c r="AA846" s="34"/>
      <c r="AB846" s="34"/>
    </row>
    <row r="847" spans="1:28" ht="15.75" customHeight="1">
      <c r="A847" s="26"/>
      <c r="B847" s="26"/>
      <c r="C847" s="27"/>
      <c r="E847" s="28"/>
      <c r="F847" s="26"/>
      <c r="G847" s="29"/>
      <c r="H847" s="29"/>
      <c r="I847" s="29"/>
      <c r="J847" s="50"/>
      <c r="K847" s="33"/>
      <c r="L847" s="32"/>
      <c r="M847" s="33"/>
      <c r="N847" s="32"/>
      <c r="O847" s="29"/>
      <c r="P847" s="29"/>
      <c r="Q847" s="34"/>
      <c r="R847" s="34"/>
      <c r="S847" s="34"/>
      <c r="T847" s="34"/>
      <c r="U847" s="34"/>
      <c r="V847" s="34"/>
      <c r="W847" s="34"/>
      <c r="X847" s="34"/>
      <c r="Y847" s="34"/>
      <c r="Z847" s="34"/>
      <c r="AA847" s="34"/>
      <c r="AB847" s="34"/>
    </row>
    <row r="848" spans="1:28" ht="15.75" customHeight="1">
      <c r="A848" s="26"/>
      <c r="B848" s="26"/>
      <c r="C848" s="27"/>
      <c r="E848" s="28"/>
      <c r="F848" s="26"/>
      <c r="G848" s="29"/>
      <c r="H848" s="29"/>
      <c r="I848" s="29"/>
      <c r="J848" s="50"/>
      <c r="K848" s="33"/>
      <c r="L848" s="32"/>
      <c r="M848" s="33"/>
      <c r="N848" s="32"/>
      <c r="O848" s="29"/>
      <c r="P848" s="29"/>
      <c r="Q848" s="34"/>
      <c r="R848" s="34"/>
      <c r="S848" s="34"/>
      <c r="T848" s="34"/>
      <c r="U848" s="34"/>
      <c r="V848" s="34"/>
      <c r="W848" s="34"/>
      <c r="X848" s="34"/>
      <c r="Y848" s="34"/>
      <c r="Z848" s="34"/>
      <c r="AA848" s="34"/>
      <c r="AB848" s="34"/>
    </row>
    <row r="849" spans="1:28" ht="15.75" customHeight="1">
      <c r="A849" s="26"/>
      <c r="B849" s="26"/>
      <c r="C849" s="27"/>
      <c r="E849" s="28"/>
      <c r="F849" s="26"/>
      <c r="G849" s="29"/>
      <c r="H849" s="29"/>
      <c r="I849" s="29"/>
      <c r="J849" s="50"/>
      <c r="K849" s="33"/>
      <c r="L849" s="32"/>
      <c r="M849" s="33"/>
      <c r="N849" s="32"/>
      <c r="O849" s="29"/>
      <c r="P849" s="29"/>
      <c r="Q849" s="34"/>
      <c r="R849" s="34"/>
      <c r="S849" s="34"/>
      <c r="T849" s="34"/>
      <c r="U849" s="34"/>
      <c r="V849" s="34"/>
      <c r="W849" s="34"/>
      <c r="X849" s="34"/>
      <c r="Y849" s="34"/>
      <c r="Z849" s="34"/>
      <c r="AA849" s="34"/>
      <c r="AB849" s="34"/>
    </row>
    <row r="850" spans="1:28" ht="15.75" customHeight="1">
      <c r="A850" s="26"/>
      <c r="B850" s="26"/>
      <c r="C850" s="27"/>
      <c r="E850" s="28"/>
      <c r="F850" s="26"/>
      <c r="G850" s="29"/>
      <c r="H850" s="29"/>
      <c r="I850" s="29"/>
      <c r="J850" s="50"/>
      <c r="K850" s="33"/>
      <c r="L850" s="32"/>
      <c r="M850" s="33"/>
      <c r="N850" s="32"/>
      <c r="O850" s="29"/>
      <c r="P850" s="29"/>
      <c r="Q850" s="34"/>
      <c r="R850" s="34"/>
      <c r="S850" s="34"/>
      <c r="T850" s="34"/>
      <c r="U850" s="34"/>
      <c r="V850" s="34"/>
      <c r="W850" s="34"/>
      <c r="X850" s="34"/>
      <c r="Y850" s="34"/>
      <c r="Z850" s="34"/>
      <c r="AA850" s="34"/>
      <c r="AB850" s="34"/>
    </row>
    <row r="851" spans="1:28" ht="15.75" customHeight="1">
      <c r="A851" s="26"/>
      <c r="B851" s="26"/>
      <c r="C851" s="27"/>
      <c r="E851" s="28"/>
      <c r="F851" s="26"/>
      <c r="G851" s="29"/>
      <c r="H851" s="29"/>
      <c r="I851" s="29"/>
      <c r="J851" s="50"/>
      <c r="K851" s="33"/>
      <c r="L851" s="32"/>
      <c r="M851" s="33"/>
      <c r="N851" s="32"/>
      <c r="O851" s="29"/>
      <c r="P851" s="29"/>
      <c r="Q851" s="34"/>
      <c r="R851" s="34"/>
      <c r="S851" s="34"/>
      <c r="T851" s="34"/>
      <c r="U851" s="34"/>
      <c r="V851" s="34"/>
      <c r="W851" s="34"/>
      <c r="X851" s="34"/>
      <c r="Y851" s="34"/>
      <c r="Z851" s="34"/>
      <c r="AA851" s="34"/>
      <c r="AB851" s="34"/>
    </row>
    <row r="852" spans="1:28" ht="15.75" customHeight="1">
      <c r="A852" s="26"/>
      <c r="B852" s="26"/>
      <c r="C852" s="27"/>
      <c r="E852" s="28"/>
      <c r="F852" s="26"/>
      <c r="G852" s="29"/>
      <c r="H852" s="29"/>
      <c r="I852" s="29"/>
      <c r="J852" s="50"/>
      <c r="K852" s="33"/>
      <c r="L852" s="32"/>
      <c r="M852" s="33"/>
      <c r="N852" s="32"/>
      <c r="O852" s="29"/>
      <c r="P852" s="29"/>
      <c r="Q852" s="34"/>
      <c r="R852" s="34"/>
      <c r="S852" s="34"/>
      <c r="T852" s="34"/>
      <c r="U852" s="34"/>
      <c r="V852" s="34"/>
      <c r="W852" s="34"/>
      <c r="X852" s="34"/>
      <c r="Y852" s="34"/>
      <c r="Z852" s="34"/>
      <c r="AA852" s="34"/>
      <c r="AB852" s="34"/>
    </row>
    <row r="853" spans="1:28" ht="15.75" customHeight="1">
      <c r="A853" s="26"/>
      <c r="B853" s="26"/>
      <c r="C853" s="27"/>
      <c r="E853" s="28"/>
      <c r="F853" s="26"/>
      <c r="G853" s="29"/>
      <c r="H853" s="29"/>
      <c r="I853" s="29"/>
      <c r="J853" s="50"/>
      <c r="K853" s="33"/>
      <c r="L853" s="32"/>
      <c r="M853" s="33"/>
      <c r="N853" s="32"/>
      <c r="O853" s="29"/>
      <c r="P853" s="29"/>
      <c r="Q853" s="34"/>
      <c r="R853" s="34"/>
      <c r="S853" s="34"/>
      <c r="T853" s="34"/>
      <c r="U853" s="34"/>
      <c r="V853" s="34"/>
      <c r="W853" s="34"/>
      <c r="X853" s="34"/>
      <c r="Y853" s="34"/>
      <c r="Z853" s="34"/>
      <c r="AA853" s="34"/>
      <c r="AB853" s="34"/>
    </row>
    <row r="854" spans="1:28" ht="15.75" customHeight="1">
      <c r="A854" s="26"/>
      <c r="B854" s="26"/>
      <c r="C854" s="27"/>
      <c r="E854" s="28"/>
      <c r="F854" s="26"/>
      <c r="G854" s="29"/>
      <c r="H854" s="29"/>
      <c r="I854" s="29"/>
      <c r="J854" s="50"/>
      <c r="K854" s="33"/>
      <c r="L854" s="32"/>
      <c r="M854" s="33"/>
      <c r="N854" s="32"/>
      <c r="O854" s="29"/>
      <c r="P854" s="29"/>
      <c r="Q854" s="34"/>
      <c r="R854" s="34"/>
      <c r="S854" s="34"/>
      <c r="T854" s="34"/>
      <c r="U854" s="34"/>
      <c r="V854" s="34"/>
      <c r="W854" s="34"/>
      <c r="X854" s="34"/>
      <c r="Y854" s="34"/>
      <c r="Z854" s="34"/>
      <c r="AA854" s="34"/>
      <c r="AB854" s="34"/>
    </row>
    <row r="855" spans="1:28" ht="15.75" customHeight="1">
      <c r="A855" s="26"/>
      <c r="B855" s="26"/>
      <c r="C855" s="27"/>
      <c r="E855" s="28"/>
      <c r="F855" s="26"/>
      <c r="G855" s="29"/>
      <c r="H855" s="29"/>
      <c r="I855" s="29"/>
      <c r="J855" s="50"/>
      <c r="K855" s="33"/>
      <c r="L855" s="32"/>
      <c r="M855" s="33"/>
      <c r="N855" s="32"/>
      <c r="O855" s="29"/>
      <c r="P855" s="29"/>
      <c r="Q855" s="34"/>
      <c r="R855" s="34"/>
      <c r="S855" s="34"/>
      <c r="T855" s="34"/>
      <c r="U855" s="34"/>
      <c r="V855" s="34"/>
      <c r="W855" s="34"/>
      <c r="X855" s="34"/>
      <c r="Y855" s="34"/>
      <c r="Z855" s="34"/>
      <c r="AA855" s="34"/>
      <c r="AB855" s="34"/>
    </row>
    <row r="856" spans="1:28" ht="15.75" customHeight="1">
      <c r="A856" s="26"/>
      <c r="B856" s="26"/>
      <c r="C856" s="27"/>
      <c r="E856" s="28"/>
      <c r="F856" s="26"/>
      <c r="G856" s="29"/>
      <c r="H856" s="29"/>
      <c r="I856" s="29"/>
      <c r="J856" s="50"/>
      <c r="K856" s="33"/>
      <c r="L856" s="32"/>
      <c r="M856" s="33"/>
      <c r="N856" s="32"/>
      <c r="O856" s="29"/>
      <c r="P856" s="29"/>
      <c r="Q856" s="34"/>
      <c r="R856" s="34"/>
      <c r="S856" s="34"/>
      <c r="T856" s="34"/>
      <c r="U856" s="34"/>
      <c r="V856" s="34"/>
      <c r="W856" s="34"/>
      <c r="X856" s="34"/>
      <c r="Y856" s="34"/>
      <c r="Z856" s="34"/>
      <c r="AA856" s="34"/>
      <c r="AB856" s="34"/>
    </row>
    <row r="857" spans="1:28" ht="15.75" customHeight="1">
      <c r="A857" s="26"/>
      <c r="B857" s="26"/>
      <c r="C857" s="27"/>
      <c r="E857" s="28"/>
      <c r="F857" s="26"/>
      <c r="G857" s="29"/>
      <c r="H857" s="29"/>
      <c r="I857" s="29"/>
      <c r="J857" s="50"/>
      <c r="K857" s="33"/>
      <c r="L857" s="32"/>
      <c r="M857" s="33"/>
      <c r="N857" s="32"/>
      <c r="O857" s="29"/>
      <c r="P857" s="29"/>
      <c r="Q857" s="34"/>
      <c r="R857" s="34"/>
      <c r="S857" s="34"/>
      <c r="T857" s="34"/>
      <c r="U857" s="34"/>
      <c r="V857" s="34"/>
      <c r="W857" s="34"/>
      <c r="X857" s="34"/>
      <c r="Y857" s="34"/>
      <c r="Z857" s="34"/>
      <c r="AA857" s="34"/>
      <c r="AB857" s="34"/>
    </row>
    <row r="858" spans="1:28" ht="15.75" customHeight="1">
      <c r="A858" s="26"/>
      <c r="B858" s="26"/>
      <c r="C858" s="27"/>
      <c r="E858" s="28"/>
      <c r="F858" s="26"/>
      <c r="G858" s="29"/>
      <c r="H858" s="29"/>
      <c r="I858" s="29"/>
      <c r="J858" s="50"/>
      <c r="K858" s="33"/>
      <c r="L858" s="32"/>
      <c r="M858" s="33"/>
      <c r="N858" s="32"/>
      <c r="O858" s="29"/>
      <c r="P858" s="29"/>
      <c r="Q858" s="34"/>
      <c r="R858" s="34"/>
      <c r="S858" s="34"/>
      <c r="T858" s="34"/>
      <c r="U858" s="34"/>
      <c r="V858" s="34"/>
      <c r="W858" s="34"/>
      <c r="X858" s="34"/>
      <c r="Y858" s="34"/>
      <c r="Z858" s="34"/>
      <c r="AA858" s="34"/>
      <c r="AB858" s="34"/>
    </row>
    <row r="859" spans="1:28" ht="15.75" customHeight="1">
      <c r="A859" s="26"/>
      <c r="B859" s="26"/>
      <c r="C859" s="27"/>
      <c r="E859" s="28"/>
      <c r="F859" s="26"/>
      <c r="G859" s="29"/>
      <c r="H859" s="29"/>
      <c r="I859" s="29"/>
      <c r="J859" s="50"/>
      <c r="K859" s="33"/>
      <c r="L859" s="32"/>
      <c r="M859" s="33"/>
      <c r="N859" s="32"/>
      <c r="O859" s="29"/>
      <c r="P859" s="29"/>
      <c r="Q859" s="34"/>
      <c r="R859" s="34"/>
      <c r="S859" s="34"/>
      <c r="T859" s="34"/>
      <c r="U859" s="34"/>
      <c r="V859" s="34"/>
      <c r="W859" s="34"/>
      <c r="X859" s="34"/>
      <c r="Y859" s="34"/>
      <c r="Z859" s="34"/>
      <c r="AA859" s="34"/>
      <c r="AB859" s="34"/>
    </row>
    <row r="860" spans="1:28" ht="15.75" customHeight="1">
      <c r="A860" s="26"/>
      <c r="B860" s="26"/>
      <c r="C860" s="27"/>
      <c r="E860" s="28"/>
      <c r="F860" s="26"/>
      <c r="G860" s="29"/>
      <c r="H860" s="29"/>
      <c r="I860" s="29"/>
      <c r="J860" s="50"/>
      <c r="K860" s="33"/>
      <c r="L860" s="32"/>
      <c r="M860" s="33"/>
      <c r="N860" s="32"/>
      <c r="O860" s="29"/>
      <c r="P860" s="29"/>
      <c r="Q860" s="34"/>
      <c r="R860" s="34"/>
      <c r="S860" s="34"/>
      <c r="T860" s="34"/>
      <c r="U860" s="34"/>
      <c r="V860" s="34"/>
      <c r="W860" s="34"/>
      <c r="X860" s="34"/>
      <c r="Y860" s="34"/>
      <c r="Z860" s="34"/>
      <c r="AA860" s="34"/>
      <c r="AB860" s="34"/>
    </row>
    <row r="861" spans="1:28" ht="15.75" customHeight="1">
      <c r="A861" s="26"/>
      <c r="B861" s="26"/>
      <c r="C861" s="27"/>
      <c r="E861" s="28"/>
      <c r="F861" s="26"/>
      <c r="G861" s="29"/>
      <c r="H861" s="29"/>
      <c r="I861" s="29"/>
      <c r="J861" s="50"/>
      <c r="K861" s="33"/>
      <c r="L861" s="32"/>
      <c r="M861" s="33"/>
      <c r="N861" s="32"/>
      <c r="O861" s="29"/>
      <c r="P861" s="29"/>
      <c r="Q861" s="34"/>
      <c r="R861" s="34"/>
      <c r="S861" s="34"/>
      <c r="T861" s="34"/>
      <c r="U861" s="34"/>
      <c r="V861" s="34"/>
      <c r="W861" s="34"/>
      <c r="X861" s="34"/>
      <c r="Y861" s="34"/>
      <c r="Z861" s="34"/>
      <c r="AA861" s="34"/>
      <c r="AB861" s="34"/>
    </row>
    <row r="862" spans="1:28" ht="15.75" customHeight="1">
      <c r="A862" s="26"/>
      <c r="B862" s="26"/>
      <c r="C862" s="27"/>
      <c r="E862" s="28"/>
      <c r="F862" s="26"/>
      <c r="G862" s="29"/>
      <c r="H862" s="29"/>
      <c r="I862" s="29"/>
      <c r="J862" s="50"/>
      <c r="K862" s="33"/>
      <c r="L862" s="32"/>
      <c r="M862" s="33"/>
      <c r="N862" s="32"/>
      <c r="O862" s="29"/>
      <c r="P862" s="29"/>
      <c r="Q862" s="34"/>
      <c r="R862" s="34"/>
      <c r="S862" s="34"/>
      <c r="T862" s="34"/>
      <c r="U862" s="34"/>
      <c r="V862" s="34"/>
      <c r="W862" s="34"/>
      <c r="X862" s="34"/>
      <c r="Y862" s="34"/>
      <c r="Z862" s="34"/>
      <c r="AA862" s="34"/>
      <c r="AB862" s="34"/>
    </row>
    <row r="863" spans="1:28" ht="15.75" customHeight="1">
      <c r="A863" s="26"/>
      <c r="B863" s="26"/>
      <c r="C863" s="27"/>
      <c r="E863" s="28"/>
      <c r="F863" s="26"/>
      <c r="G863" s="29"/>
      <c r="H863" s="29"/>
      <c r="I863" s="29"/>
      <c r="J863" s="50"/>
      <c r="K863" s="33"/>
      <c r="L863" s="32"/>
      <c r="M863" s="33"/>
      <c r="N863" s="32"/>
      <c r="O863" s="29"/>
      <c r="P863" s="29"/>
      <c r="Q863" s="34"/>
      <c r="R863" s="34"/>
      <c r="S863" s="34"/>
      <c r="T863" s="34"/>
      <c r="U863" s="34"/>
      <c r="V863" s="34"/>
      <c r="W863" s="34"/>
      <c r="X863" s="34"/>
      <c r="Y863" s="34"/>
      <c r="Z863" s="34"/>
      <c r="AA863" s="34"/>
      <c r="AB863" s="34"/>
    </row>
    <row r="864" spans="1:28" ht="15.75" customHeight="1">
      <c r="A864" s="26"/>
      <c r="B864" s="26"/>
      <c r="C864" s="27"/>
      <c r="E864" s="28"/>
      <c r="F864" s="26"/>
      <c r="G864" s="29"/>
      <c r="H864" s="29"/>
      <c r="I864" s="29"/>
      <c r="J864" s="50"/>
      <c r="K864" s="33"/>
      <c r="L864" s="32"/>
      <c r="M864" s="33"/>
      <c r="N864" s="32"/>
      <c r="O864" s="29"/>
      <c r="P864" s="29"/>
      <c r="Q864" s="34"/>
      <c r="R864" s="34"/>
      <c r="S864" s="34"/>
      <c r="T864" s="34"/>
      <c r="U864" s="34"/>
      <c r="V864" s="34"/>
      <c r="W864" s="34"/>
      <c r="X864" s="34"/>
      <c r="Y864" s="34"/>
      <c r="Z864" s="34"/>
      <c r="AA864" s="34"/>
      <c r="AB864" s="34"/>
    </row>
    <row r="865" spans="1:28" ht="15.75" customHeight="1">
      <c r="A865" s="26"/>
      <c r="B865" s="26"/>
      <c r="C865" s="27"/>
      <c r="E865" s="28"/>
      <c r="F865" s="26"/>
      <c r="G865" s="29"/>
      <c r="H865" s="29"/>
      <c r="I865" s="29"/>
      <c r="J865" s="50"/>
      <c r="K865" s="33"/>
      <c r="L865" s="32"/>
      <c r="M865" s="33"/>
      <c r="N865" s="32"/>
      <c r="O865" s="29"/>
      <c r="P865" s="29"/>
      <c r="Q865" s="34"/>
      <c r="R865" s="34"/>
      <c r="S865" s="34"/>
      <c r="T865" s="34"/>
      <c r="U865" s="34"/>
      <c r="V865" s="34"/>
      <c r="W865" s="34"/>
      <c r="X865" s="34"/>
      <c r="Y865" s="34"/>
      <c r="Z865" s="34"/>
      <c r="AA865" s="34"/>
      <c r="AB865" s="34"/>
    </row>
    <row r="866" spans="1:28" ht="15.75" customHeight="1">
      <c r="A866" s="26"/>
      <c r="B866" s="26"/>
      <c r="C866" s="27"/>
      <c r="E866" s="28"/>
      <c r="F866" s="26"/>
      <c r="G866" s="29"/>
      <c r="H866" s="29"/>
      <c r="I866" s="29"/>
      <c r="J866" s="50"/>
      <c r="K866" s="33"/>
      <c r="L866" s="32"/>
      <c r="M866" s="33"/>
      <c r="N866" s="32"/>
      <c r="O866" s="29"/>
      <c r="P866" s="29"/>
      <c r="Q866" s="34"/>
      <c r="R866" s="34"/>
      <c r="S866" s="34"/>
      <c r="T866" s="34"/>
      <c r="U866" s="34"/>
      <c r="V866" s="34"/>
      <c r="W866" s="34"/>
      <c r="X866" s="34"/>
      <c r="Y866" s="34"/>
      <c r="Z866" s="34"/>
      <c r="AA866" s="34"/>
      <c r="AB866" s="34"/>
    </row>
    <row r="867" spans="1:28" ht="15.75" customHeight="1">
      <c r="A867" s="26"/>
      <c r="B867" s="26"/>
      <c r="C867" s="27"/>
      <c r="E867" s="28"/>
      <c r="F867" s="26"/>
      <c r="G867" s="29"/>
      <c r="H867" s="29"/>
      <c r="I867" s="29"/>
      <c r="J867" s="50"/>
      <c r="K867" s="33"/>
      <c r="L867" s="32"/>
      <c r="M867" s="33"/>
      <c r="N867" s="32"/>
      <c r="O867" s="29"/>
      <c r="P867" s="29"/>
      <c r="Q867" s="34"/>
      <c r="R867" s="34"/>
      <c r="S867" s="34"/>
      <c r="T867" s="34"/>
      <c r="U867" s="34"/>
      <c r="V867" s="34"/>
      <c r="W867" s="34"/>
      <c r="X867" s="34"/>
      <c r="Y867" s="34"/>
      <c r="Z867" s="34"/>
      <c r="AA867" s="34"/>
      <c r="AB867" s="34"/>
    </row>
    <row r="868" spans="1:28" ht="15.75" customHeight="1">
      <c r="A868" s="26"/>
      <c r="B868" s="26"/>
      <c r="C868" s="27"/>
      <c r="E868" s="28"/>
      <c r="F868" s="26"/>
      <c r="G868" s="29"/>
      <c r="H868" s="29"/>
      <c r="I868" s="29"/>
      <c r="J868" s="50"/>
      <c r="K868" s="33"/>
      <c r="L868" s="32"/>
      <c r="M868" s="33"/>
      <c r="N868" s="32"/>
      <c r="O868" s="29"/>
      <c r="P868" s="29"/>
      <c r="Q868" s="34"/>
      <c r="R868" s="34"/>
      <c r="S868" s="34"/>
      <c r="T868" s="34"/>
      <c r="U868" s="34"/>
      <c r="V868" s="34"/>
      <c r="W868" s="34"/>
      <c r="X868" s="34"/>
      <c r="Y868" s="34"/>
      <c r="Z868" s="34"/>
      <c r="AA868" s="34"/>
      <c r="AB868" s="34"/>
    </row>
    <row r="869" spans="1:28" ht="15.75" customHeight="1">
      <c r="A869" s="26"/>
      <c r="B869" s="26"/>
      <c r="C869" s="27"/>
      <c r="E869" s="28"/>
      <c r="F869" s="26"/>
      <c r="G869" s="29"/>
      <c r="H869" s="29"/>
      <c r="I869" s="29"/>
      <c r="J869" s="50"/>
      <c r="K869" s="33"/>
      <c r="L869" s="32"/>
      <c r="M869" s="33"/>
      <c r="N869" s="32"/>
      <c r="O869" s="29"/>
      <c r="P869" s="29"/>
      <c r="Q869" s="34"/>
      <c r="R869" s="34"/>
      <c r="S869" s="34"/>
      <c r="T869" s="34"/>
      <c r="U869" s="34"/>
      <c r="V869" s="34"/>
      <c r="W869" s="34"/>
      <c r="X869" s="34"/>
      <c r="Y869" s="34"/>
      <c r="Z869" s="34"/>
      <c r="AA869" s="34"/>
      <c r="AB869" s="34"/>
    </row>
    <row r="870" spans="1:28" ht="15.75" customHeight="1">
      <c r="A870" s="26"/>
      <c r="B870" s="26"/>
      <c r="C870" s="27"/>
      <c r="E870" s="28"/>
      <c r="F870" s="26"/>
      <c r="G870" s="29"/>
      <c r="H870" s="29"/>
      <c r="I870" s="29"/>
      <c r="J870" s="50"/>
      <c r="K870" s="33"/>
      <c r="L870" s="32"/>
      <c r="M870" s="33"/>
      <c r="N870" s="32"/>
      <c r="O870" s="29"/>
      <c r="P870" s="29"/>
      <c r="Q870" s="34"/>
      <c r="R870" s="34"/>
      <c r="S870" s="34"/>
      <c r="T870" s="34"/>
      <c r="U870" s="34"/>
      <c r="V870" s="34"/>
      <c r="W870" s="34"/>
      <c r="X870" s="34"/>
      <c r="Y870" s="34"/>
      <c r="Z870" s="34"/>
      <c r="AA870" s="34"/>
      <c r="AB870" s="34"/>
    </row>
    <row r="871" spans="1:28" ht="15.75" customHeight="1">
      <c r="A871" s="26"/>
      <c r="B871" s="26"/>
      <c r="C871" s="27"/>
      <c r="E871" s="28"/>
      <c r="F871" s="26"/>
      <c r="G871" s="29"/>
      <c r="H871" s="29"/>
      <c r="I871" s="29"/>
      <c r="J871" s="50"/>
      <c r="K871" s="33"/>
      <c r="L871" s="32"/>
      <c r="M871" s="33"/>
      <c r="N871" s="32"/>
      <c r="O871" s="29"/>
      <c r="P871" s="29"/>
      <c r="Q871" s="34"/>
      <c r="R871" s="34"/>
      <c r="S871" s="34"/>
      <c r="T871" s="34"/>
      <c r="U871" s="34"/>
      <c r="V871" s="34"/>
      <c r="W871" s="34"/>
      <c r="X871" s="34"/>
      <c r="Y871" s="34"/>
      <c r="Z871" s="34"/>
      <c r="AA871" s="34"/>
      <c r="AB871" s="34"/>
    </row>
    <row r="872" spans="1:28" ht="15.75" customHeight="1">
      <c r="A872" s="26"/>
      <c r="B872" s="26"/>
      <c r="C872" s="27"/>
      <c r="E872" s="28"/>
      <c r="F872" s="26"/>
      <c r="G872" s="29"/>
      <c r="H872" s="29"/>
      <c r="I872" s="29"/>
      <c r="J872" s="50"/>
      <c r="K872" s="33"/>
      <c r="L872" s="32"/>
      <c r="M872" s="33"/>
      <c r="N872" s="32"/>
      <c r="O872" s="29"/>
      <c r="P872" s="29"/>
      <c r="Q872" s="34"/>
      <c r="R872" s="34"/>
      <c r="S872" s="34"/>
      <c r="T872" s="34"/>
      <c r="U872" s="34"/>
      <c r="V872" s="34"/>
      <c r="W872" s="34"/>
      <c r="X872" s="34"/>
      <c r="Y872" s="34"/>
      <c r="Z872" s="34"/>
      <c r="AA872" s="34"/>
      <c r="AB872" s="34"/>
    </row>
    <row r="873" spans="1:28" ht="15.75" customHeight="1">
      <c r="A873" s="26"/>
      <c r="B873" s="26"/>
      <c r="C873" s="27"/>
      <c r="E873" s="28"/>
      <c r="F873" s="26"/>
      <c r="G873" s="29"/>
      <c r="H873" s="29"/>
      <c r="I873" s="29"/>
      <c r="J873" s="50"/>
      <c r="K873" s="33"/>
      <c r="L873" s="32"/>
      <c r="M873" s="33"/>
      <c r="N873" s="32"/>
      <c r="O873" s="29"/>
      <c r="P873" s="29"/>
      <c r="Q873" s="34"/>
      <c r="R873" s="34"/>
      <c r="S873" s="34"/>
      <c r="T873" s="34"/>
      <c r="U873" s="34"/>
      <c r="V873" s="34"/>
      <c r="W873" s="34"/>
      <c r="X873" s="34"/>
      <c r="Y873" s="34"/>
      <c r="Z873" s="34"/>
      <c r="AA873" s="34"/>
      <c r="AB873" s="34"/>
    </row>
    <row r="874" spans="1:28" ht="15.75" customHeight="1">
      <c r="A874" s="26"/>
      <c r="B874" s="26"/>
      <c r="C874" s="27"/>
      <c r="E874" s="28"/>
      <c r="F874" s="26"/>
      <c r="G874" s="29"/>
      <c r="H874" s="29"/>
      <c r="I874" s="29"/>
      <c r="J874" s="50"/>
      <c r="K874" s="33"/>
      <c r="L874" s="32"/>
      <c r="M874" s="33"/>
      <c r="N874" s="32"/>
      <c r="O874" s="29"/>
      <c r="P874" s="29"/>
      <c r="Q874" s="34"/>
      <c r="R874" s="34"/>
      <c r="S874" s="34"/>
      <c r="T874" s="34"/>
      <c r="U874" s="34"/>
      <c r="V874" s="34"/>
      <c r="W874" s="34"/>
      <c r="X874" s="34"/>
      <c r="Y874" s="34"/>
      <c r="Z874" s="34"/>
      <c r="AA874" s="34"/>
      <c r="AB874" s="34"/>
    </row>
    <row r="875" spans="1:28" ht="15.75" customHeight="1">
      <c r="A875" s="26"/>
      <c r="B875" s="26"/>
      <c r="C875" s="27"/>
      <c r="E875" s="28"/>
      <c r="F875" s="26"/>
      <c r="G875" s="29"/>
      <c r="H875" s="29"/>
      <c r="I875" s="29"/>
      <c r="J875" s="50"/>
      <c r="K875" s="33"/>
      <c r="L875" s="32"/>
      <c r="M875" s="33"/>
      <c r="N875" s="32"/>
      <c r="O875" s="29"/>
      <c r="P875" s="29"/>
      <c r="Q875" s="34"/>
      <c r="R875" s="34"/>
      <c r="S875" s="34"/>
      <c r="T875" s="34"/>
      <c r="U875" s="34"/>
      <c r="V875" s="34"/>
      <c r="W875" s="34"/>
      <c r="X875" s="34"/>
      <c r="Y875" s="34"/>
      <c r="Z875" s="34"/>
      <c r="AA875" s="34"/>
      <c r="AB875" s="34"/>
    </row>
    <row r="876" spans="1:28" ht="15.75" customHeight="1">
      <c r="A876" s="26"/>
      <c r="B876" s="26"/>
      <c r="C876" s="27"/>
      <c r="E876" s="28"/>
      <c r="F876" s="26"/>
      <c r="G876" s="29"/>
      <c r="H876" s="29"/>
      <c r="I876" s="29"/>
      <c r="J876" s="50"/>
      <c r="K876" s="33"/>
      <c r="L876" s="32"/>
      <c r="M876" s="33"/>
      <c r="N876" s="32"/>
      <c r="O876" s="29"/>
      <c r="P876" s="29"/>
      <c r="Q876" s="34"/>
      <c r="R876" s="34"/>
      <c r="S876" s="34"/>
      <c r="T876" s="34"/>
      <c r="U876" s="34"/>
      <c r="V876" s="34"/>
      <c r="W876" s="34"/>
      <c r="X876" s="34"/>
      <c r="Y876" s="34"/>
      <c r="Z876" s="34"/>
      <c r="AA876" s="34"/>
      <c r="AB876" s="34"/>
    </row>
    <row r="877" spans="1:28" ht="15.75" customHeight="1">
      <c r="A877" s="26"/>
      <c r="B877" s="26"/>
      <c r="C877" s="27"/>
      <c r="E877" s="28"/>
      <c r="F877" s="26"/>
      <c r="G877" s="29"/>
      <c r="H877" s="29"/>
      <c r="I877" s="29"/>
      <c r="J877" s="50"/>
      <c r="K877" s="33"/>
      <c r="L877" s="32"/>
      <c r="M877" s="33"/>
      <c r="N877" s="32"/>
      <c r="O877" s="29"/>
      <c r="P877" s="29"/>
      <c r="Q877" s="34"/>
      <c r="R877" s="34"/>
      <c r="S877" s="34"/>
      <c r="T877" s="34"/>
      <c r="U877" s="34"/>
      <c r="V877" s="34"/>
      <c r="W877" s="34"/>
      <c r="X877" s="34"/>
      <c r="Y877" s="34"/>
      <c r="Z877" s="34"/>
      <c r="AA877" s="34"/>
      <c r="AB877" s="34"/>
    </row>
    <row r="878" spans="1:28" ht="15.75" customHeight="1">
      <c r="A878" s="26"/>
      <c r="B878" s="26"/>
      <c r="C878" s="27"/>
      <c r="E878" s="28"/>
      <c r="F878" s="26"/>
      <c r="G878" s="29"/>
      <c r="H878" s="29"/>
      <c r="I878" s="29"/>
      <c r="J878" s="50"/>
      <c r="K878" s="33"/>
      <c r="L878" s="32"/>
      <c r="M878" s="33"/>
      <c r="N878" s="32"/>
      <c r="O878" s="29"/>
      <c r="P878" s="29"/>
      <c r="Q878" s="34"/>
      <c r="R878" s="34"/>
      <c r="S878" s="34"/>
      <c r="T878" s="34"/>
      <c r="U878" s="34"/>
      <c r="V878" s="34"/>
      <c r="W878" s="34"/>
      <c r="X878" s="34"/>
      <c r="Y878" s="34"/>
      <c r="Z878" s="34"/>
      <c r="AA878" s="34"/>
      <c r="AB878" s="34"/>
    </row>
    <row r="879" spans="1:28" ht="15.75" customHeight="1">
      <c r="A879" s="26"/>
      <c r="B879" s="26"/>
      <c r="C879" s="27"/>
      <c r="E879" s="28"/>
      <c r="F879" s="26"/>
      <c r="G879" s="29"/>
      <c r="H879" s="29"/>
      <c r="I879" s="29"/>
      <c r="J879" s="50"/>
      <c r="K879" s="33"/>
      <c r="L879" s="32"/>
      <c r="M879" s="33"/>
      <c r="N879" s="32"/>
      <c r="O879" s="29"/>
      <c r="P879" s="29"/>
      <c r="Q879" s="34"/>
      <c r="R879" s="34"/>
      <c r="S879" s="34"/>
      <c r="T879" s="34"/>
      <c r="U879" s="34"/>
      <c r="V879" s="34"/>
      <c r="W879" s="34"/>
      <c r="X879" s="34"/>
      <c r="Y879" s="34"/>
      <c r="Z879" s="34"/>
      <c r="AA879" s="34"/>
      <c r="AB879" s="34"/>
    </row>
    <row r="880" spans="1:28" ht="15.75" customHeight="1">
      <c r="A880" s="26"/>
      <c r="B880" s="26"/>
      <c r="C880" s="27"/>
      <c r="E880" s="28"/>
      <c r="F880" s="26"/>
      <c r="G880" s="29"/>
      <c r="H880" s="29"/>
      <c r="I880" s="29"/>
      <c r="J880" s="50"/>
      <c r="K880" s="33"/>
      <c r="L880" s="32"/>
      <c r="M880" s="33"/>
      <c r="N880" s="32"/>
      <c r="O880" s="29"/>
      <c r="P880" s="29"/>
      <c r="Q880" s="34"/>
      <c r="R880" s="34"/>
      <c r="S880" s="34"/>
      <c r="T880" s="34"/>
      <c r="U880" s="34"/>
      <c r="V880" s="34"/>
      <c r="W880" s="34"/>
      <c r="X880" s="34"/>
      <c r="Y880" s="34"/>
      <c r="Z880" s="34"/>
      <c r="AA880" s="34"/>
      <c r="AB880" s="34"/>
    </row>
    <row r="881" spans="1:28" ht="15.75" customHeight="1">
      <c r="A881" s="26"/>
      <c r="B881" s="26"/>
      <c r="C881" s="27"/>
      <c r="E881" s="28"/>
      <c r="F881" s="26"/>
      <c r="G881" s="29"/>
      <c r="H881" s="29"/>
      <c r="I881" s="29"/>
      <c r="J881" s="50"/>
      <c r="K881" s="33"/>
      <c r="L881" s="32"/>
      <c r="M881" s="33"/>
      <c r="N881" s="32"/>
      <c r="O881" s="29"/>
      <c r="P881" s="29"/>
      <c r="Q881" s="34"/>
      <c r="R881" s="34"/>
      <c r="S881" s="34"/>
      <c r="T881" s="34"/>
      <c r="U881" s="34"/>
      <c r="V881" s="34"/>
      <c r="W881" s="34"/>
      <c r="X881" s="34"/>
      <c r="Y881" s="34"/>
      <c r="Z881" s="34"/>
      <c r="AA881" s="34"/>
      <c r="AB881" s="34"/>
    </row>
    <row r="882" spans="1:28" ht="15.75" customHeight="1">
      <c r="A882" s="26"/>
      <c r="B882" s="26"/>
      <c r="C882" s="27"/>
      <c r="E882" s="28"/>
      <c r="F882" s="26"/>
      <c r="G882" s="29"/>
      <c r="H882" s="29"/>
      <c r="I882" s="29"/>
      <c r="J882" s="50"/>
      <c r="K882" s="33"/>
      <c r="L882" s="32"/>
      <c r="M882" s="33"/>
      <c r="N882" s="32"/>
      <c r="O882" s="29"/>
      <c r="P882" s="29"/>
      <c r="Q882" s="34"/>
      <c r="R882" s="34"/>
      <c r="S882" s="34"/>
      <c r="T882" s="34"/>
      <c r="U882" s="34"/>
      <c r="V882" s="34"/>
      <c r="W882" s="34"/>
      <c r="X882" s="34"/>
      <c r="Y882" s="34"/>
      <c r="Z882" s="34"/>
      <c r="AA882" s="34"/>
      <c r="AB882" s="34"/>
    </row>
    <row r="883" spans="1:28" ht="15.75" customHeight="1">
      <c r="A883" s="26"/>
      <c r="B883" s="26"/>
      <c r="C883" s="27"/>
      <c r="E883" s="28"/>
      <c r="F883" s="26"/>
      <c r="G883" s="29"/>
      <c r="H883" s="29"/>
      <c r="I883" s="29"/>
      <c r="J883" s="50"/>
      <c r="K883" s="33"/>
      <c r="L883" s="32"/>
      <c r="M883" s="33"/>
      <c r="N883" s="32"/>
      <c r="O883" s="29"/>
      <c r="P883" s="29"/>
      <c r="Q883" s="34"/>
      <c r="R883" s="34"/>
      <c r="S883" s="34"/>
      <c r="T883" s="34"/>
      <c r="U883" s="34"/>
      <c r="V883" s="34"/>
      <c r="W883" s="34"/>
      <c r="X883" s="34"/>
      <c r="Y883" s="34"/>
      <c r="Z883" s="34"/>
      <c r="AA883" s="34"/>
      <c r="AB883" s="34"/>
    </row>
    <row r="884" spans="1:28" ht="15.75" customHeight="1">
      <c r="A884" s="26"/>
      <c r="B884" s="26"/>
      <c r="C884" s="27"/>
      <c r="E884" s="28"/>
      <c r="F884" s="26"/>
      <c r="G884" s="29"/>
      <c r="H884" s="29"/>
      <c r="I884" s="29"/>
      <c r="J884" s="50"/>
      <c r="K884" s="33"/>
      <c r="L884" s="32"/>
      <c r="M884" s="33"/>
      <c r="N884" s="32"/>
      <c r="O884" s="29"/>
      <c r="P884" s="29"/>
      <c r="Q884" s="34"/>
      <c r="R884" s="34"/>
      <c r="S884" s="34"/>
      <c r="T884" s="34"/>
      <c r="U884" s="34"/>
      <c r="V884" s="34"/>
      <c r="W884" s="34"/>
      <c r="X884" s="34"/>
      <c r="Y884" s="34"/>
      <c r="Z884" s="34"/>
      <c r="AA884" s="34"/>
      <c r="AB884" s="34"/>
    </row>
    <row r="885" spans="1:28" ht="15.75" customHeight="1">
      <c r="A885" s="26"/>
      <c r="B885" s="26"/>
      <c r="C885" s="27"/>
      <c r="E885" s="28"/>
      <c r="F885" s="26"/>
      <c r="G885" s="29"/>
      <c r="H885" s="29"/>
      <c r="I885" s="29"/>
      <c r="J885" s="50"/>
      <c r="K885" s="33"/>
      <c r="L885" s="32"/>
      <c r="M885" s="33"/>
      <c r="N885" s="32"/>
      <c r="O885" s="29"/>
      <c r="P885" s="29"/>
      <c r="Q885" s="34"/>
      <c r="R885" s="34"/>
      <c r="S885" s="34"/>
      <c r="T885" s="34"/>
      <c r="U885" s="34"/>
      <c r="V885" s="34"/>
      <c r="W885" s="34"/>
      <c r="X885" s="34"/>
      <c r="Y885" s="34"/>
      <c r="Z885" s="34"/>
      <c r="AA885" s="34"/>
      <c r="AB885" s="34"/>
    </row>
    <row r="886" spans="1:28" ht="15.75" customHeight="1">
      <c r="A886" s="26"/>
      <c r="B886" s="26"/>
      <c r="C886" s="27"/>
      <c r="E886" s="28"/>
      <c r="F886" s="26"/>
      <c r="G886" s="29"/>
      <c r="H886" s="29"/>
      <c r="I886" s="29"/>
      <c r="J886" s="50"/>
      <c r="K886" s="33"/>
      <c r="L886" s="32"/>
      <c r="M886" s="33"/>
      <c r="N886" s="32"/>
      <c r="O886" s="29"/>
      <c r="P886" s="29"/>
      <c r="Q886" s="34"/>
      <c r="R886" s="34"/>
      <c r="S886" s="34"/>
      <c r="T886" s="34"/>
      <c r="U886" s="34"/>
      <c r="V886" s="34"/>
      <c r="W886" s="34"/>
      <c r="X886" s="34"/>
      <c r="Y886" s="34"/>
      <c r="Z886" s="34"/>
      <c r="AA886" s="34"/>
      <c r="AB886" s="34"/>
    </row>
    <row r="887" spans="1:28" ht="15.75" customHeight="1">
      <c r="A887" s="26"/>
      <c r="B887" s="26"/>
      <c r="C887" s="27"/>
      <c r="E887" s="28"/>
      <c r="F887" s="26"/>
      <c r="G887" s="29"/>
      <c r="H887" s="29"/>
      <c r="I887" s="29"/>
      <c r="J887" s="50"/>
      <c r="K887" s="33"/>
      <c r="L887" s="32"/>
      <c r="M887" s="33"/>
      <c r="N887" s="32"/>
      <c r="O887" s="29"/>
      <c r="P887" s="29"/>
      <c r="Q887" s="34"/>
      <c r="R887" s="34"/>
      <c r="S887" s="34"/>
      <c r="T887" s="34"/>
      <c r="U887" s="34"/>
      <c r="V887" s="34"/>
      <c r="W887" s="34"/>
      <c r="X887" s="34"/>
      <c r="Y887" s="34"/>
      <c r="Z887" s="34"/>
      <c r="AA887" s="34"/>
      <c r="AB887" s="34"/>
    </row>
    <row r="888" spans="1:28" ht="15.75" customHeight="1">
      <c r="A888" s="26"/>
      <c r="B888" s="26"/>
      <c r="C888" s="27"/>
      <c r="E888" s="28"/>
      <c r="F888" s="26"/>
      <c r="G888" s="29"/>
      <c r="H888" s="29"/>
      <c r="I888" s="29"/>
      <c r="J888" s="50"/>
      <c r="K888" s="33"/>
      <c r="L888" s="32"/>
      <c r="M888" s="33"/>
      <c r="N888" s="32"/>
      <c r="O888" s="29"/>
      <c r="P888" s="29"/>
      <c r="Q888" s="34"/>
      <c r="R888" s="34"/>
      <c r="S888" s="34"/>
      <c r="T888" s="34"/>
      <c r="U888" s="34"/>
      <c r="V888" s="34"/>
      <c r="W888" s="34"/>
      <c r="X888" s="34"/>
      <c r="Y888" s="34"/>
      <c r="Z888" s="34"/>
      <c r="AA888" s="34"/>
      <c r="AB888" s="34"/>
    </row>
    <row r="889" spans="1:28" ht="15.75" customHeight="1">
      <c r="A889" s="26"/>
      <c r="B889" s="26"/>
      <c r="C889" s="27"/>
      <c r="E889" s="28"/>
      <c r="F889" s="26"/>
      <c r="G889" s="29"/>
      <c r="H889" s="29"/>
      <c r="I889" s="29"/>
      <c r="J889" s="50"/>
      <c r="K889" s="33"/>
      <c r="L889" s="32"/>
      <c r="M889" s="33"/>
      <c r="N889" s="32"/>
      <c r="O889" s="29"/>
      <c r="P889" s="29"/>
      <c r="Q889" s="34"/>
      <c r="R889" s="34"/>
      <c r="S889" s="34"/>
      <c r="T889" s="34"/>
      <c r="U889" s="34"/>
      <c r="V889" s="34"/>
      <c r="W889" s="34"/>
      <c r="X889" s="34"/>
      <c r="Y889" s="34"/>
      <c r="Z889" s="34"/>
      <c r="AA889" s="34"/>
      <c r="AB889" s="34"/>
    </row>
    <row r="890" spans="1:28" ht="15.75" customHeight="1">
      <c r="A890" s="26"/>
      <c r="B890" s="26"/>
      <c r="C890" s="27"/>
      <c r="E890" s="28"/>
      <c r="F890" s="26"/>
      <c r="G890" s="29"/>
      <c r="H890" s="29"/>
      <c r="I890" s="29"/>
      <c r="J890" s="50"/>
      <c r="K890" s="33"/>
      <c r="L890" s="32"/>
      <c r="M890" s="33"/>
      <c r="N890" s="32"/>
      <c r="O890" s="29"/>
      <c r="P890" s="29"/>
      <c r="Q890" s="34"/>
      <c r="R890" s="34"/>
      <c r="S890" s="34"/>
      <c r="T890" s="34"/>
      <c r="U890" s="34"/>
      <c r="V890" s="34"/>
      <c r="W890" s="34"/>
      <c r="X890" s="34"/>
      <c r="Y890" s="34"/>
      <c r="Z890" s="34"/>
      <c r="AA890" s="34"/>
      <c r="AB890" s="34"/>
    </row>
    <row r="891" spans="1:28" ht="15.75" customHeight="1">
      <c r="A891" s="26"/>
      <c r="B891" s="26"/>
      <c r="C891" s="27"/>
      <c r="E891" s="28"/>
      <c r="F891" s="26"/>
      <c r="G891" s="29"/>
      <c r="H891" s="29"/>
      <c r="I891" s="29"/>
      <c r="J891" s="50"/>
      <c r="K891" s="33"/>
      <c r="L891" s="32"/>
      <c r="M891" s="33"/>
      <c r="N891" s="32"/>
      <c r="O891" s="29"/>
      <c r="P891" s="29"/>
      <c r="Q891" s="34"/>
      <c r="R891" s="34"/>
      <c r="S891" s="34"/>
      <c r="T891" s="34"/>
      <c r="U891" s="34"/>
      <c r="V891" s="34"/>
      <c r="W891" s="34"/>
      <c r="X891" s="34"/>
      <c r="Y891" s="34"/>
      <c r="Z891" s="34"/>
      <c r="AA891" s="34"/>
      <c r="AB891" s="34"/>
    </row>
    <row r="892" spans="1:28" ht="15.75" customHeight="1">
      <c r="A892" s="26"/>
      <c r="B892" s="26"/>
      <c r="C892" s="27"/>
      <c r="E892" s="28"/>
      <c r="F892" s="26"/>
      <c r="G892" s="29"/>
      <c r="H892" s="29"/>
      <c r="I892" s="29"/>
      <c r="J892" s="50"/>
      <c r="K892" s="33"/>
      <c r="L892" s="32"/>
      <c r="M892" s="33"/>
      <c r="N892" s="32"/>
      <c r="O892" s="29"/>
      <c r="P892" s="29"/>
      <c r="Q892" s="34"/>
      <c r="R892" s="34"/>
      <c r="S892" s="34"/>
      <c r="T892" s="34"/>
      <c r="U892" s="34"/>
      <c r="V892" s="34"/>
      <c r="W892" s="34"/>
      <c r="X892" s="34"/>
      <c r="Y892" s="34"/>
      <c r="Z892" s="34"/>
      <c r="AA892" s="34"/>
      <c r="AB892" s="34"/>
    </row>
    <row r="893" spans="1:28" ht="15.75" customHeight="1">
      <c r="A893" s="26"/>
      <c r="B893" s="26"/>
      <c r="C893" s="27"/>
      <c r="E893" s="28"/>
      <c r="F893" s="26"/>
      <c r="G893" s="29"/>
      <c r="H893" s="29"/>
      <c r="I893" s="29"/>
      <c r="J893" s="50"/>
      <c r="K893" s="33"/>
      <c r="L893" s="32"/>
      <c r="M893" s="33"/>
      <c r="N893" s="32"/>
      <c r="O893" s="29"/>
      <c r="P893" s="29"/>
      <c r="Q893" s="34"/>
      <c r="R893" s="34"/>
      <c r="S893" s="34"/>
      <c r="T893" s="34"/>
      <c r="U893" s="34"/>
      <c r="V893" s="34"/>
      <c r="W893" s="34"/>
      <c r="X893" s="34"/>
      <c r="Y893" s="34"/>
      <c r="Z893" s="34"/>
      <c r="AA893" s="34"/>
      <c r="AB893" s="34"/>
    </row>
    <row r="894" spans="1:28" ht="15.75" customHeight="1">
      <c r="A894" s="26"/>
      <c r="B894" s="26"/>
      <c r="C894" s="27"/>
      <c r="E894" s="28"/>
      <c r="F894" s="26"/>
      <c r="G894" s="29"/>
      <c r="H894" s="29"/>
      <c r="I894" s="29"/>
      <c r="J894" s="50"/>
      <c r="K894" s="33"/>
      <c r="L894" s="32"/>
      <c r="M894" s="33"/>
      <c r="N894" s="32"/>
      <c r="O894" s="29"/>
      <c r="P894" s="29"/>
      <c r="Q894" s="34"/>
      <c r="R894" s="34"/>
      <c r="S894" s="34"/>
      <c r="T894" s="34"/>
      <c r="U894" s="34"/>
      <c r="V894" s="34"/>
      <c r="W894" s="34"/>
      <c r="X894" s="34"/>
      <c r="Y894" s="34"/>
      <c r="Z894" s="34"/>
      <c r="AA894" s="34"/>
      <c r="AB894" s="34"/>
    </row>
    <row r="895" spans="1:28" ht="15.75" customHeight="1">
      <c r="A895" s="26"/>
      <c r="B895" s="26"/>
      <c r="C895" s="27"/>
      <c r="E895" s="28"/>
      <c r="F895" s="26"/>
      <c r="G895" s="29"/>
      <c r="H895" s="29"/>
      <c r="I895" s="29"/>
      <c r="J895" s="50"/>
      <c r="K895" s="33"/>
      <c r="L895" s="32"/>
      <c r="M895" s="33"/>
      <c r="N895" s="32"/>
      <c r="O895" s="29"/>
      <c r="P895" s="29"/>
      <c r="Q895" s="34"/>
      <c r="R895" s="34"/>
      <c r="S895" s="34"/>
      <c r="T895" s="34"/>
      <c r="U895" s="34"/>
      <c r="V895" s="34"/>
      <c r="W895" s="34"/>
      <c r="X895" s="34"/>
      <c r="Y895" s="34"/>
      <c r="Z895" s="34"/>
      <c r="AA895" s="34"/>
      <c r="AB895" s="34"/>
    </row>
    <row r="896" spans="1:28" ht="15.75" customHeight="1">
      <c r="A896" s="26"/>
      <c r="B896" s="26"/>
      <c r="C896" s="27"/>
      <c r="E896" s="28"/>
      <c r="F896" s="26"/>
      <c r="G896" s="29"/>
      <c r="H896" s="29"/>
      <c r="I896" s="29"/>
      <c r="J896" s="50"/>
      <c r="K896" s="33"/>
      <c r="L896" s="32"/>
      <c r="M896" s="33"/>
      <c r="N896" s="32"/>
      <c r="O896" s="29"/>
      <c r="P896" s="29"/>
      <c r="Q896" s="34"/>
      <c r="R896" s="34"/>
      <c r="S896" s="34"/>
      <c r="T896" s="34"/>
      <c r="U896" s="34"/>
      <c r="V896" s="34"/>
      <c r="W896" s="34"/>
      <c r="X896" s="34"/>
      <c r="Y896" s="34"/>
      <c r="Z896" s="34"/>
      <c r="AA896" s="34"/>
      <c r="AB896" s="34"/>
    </row>
    <row r="897" spans="1:28" ht="15.75" customHeight="1">
      <c r="A897" s="26"/>
      <c r="B897" s="26"/>
      <c r="C897" s="27"/>
      <c r="E897" s="28"/>
      <c r="F897" s="26"/>
      <c r="G897" s="29"/>
      <c r="H897" s="29"/>
      <c r="I897" s="29"/>
      <c r="J897" s="50"/>
      <c r="K897" s="33"/>
      <c r="L897" s="32"/>
      <c r="M897" s="33"/>
      <c r="N897" s="32"/>
      <c r="O897" s="29"/>
      <c r="P897" s="29"/>
      <c r="Q897" s="34"/>
      <c r="R897" s="34"/>
      <c r="S897" s="34"/>
      <c r="T897" s="34"/>
      <c r="U897" s="34"/>
      <c r="V897" s="34"/>
      <c r="W897" s="34"/>
      <c r="X897" s="34"/>
      <c r="Y897" s="34"/>
      <c r="Z897" s="34"/>
      <c r="AA897" s="34"/>
      <c r="AB897" s="34"/>
    </row>
    <row r="898" spans="1:28" ht="15.75" customHeight="1">
      <c r="A898" s="26"/>
      <c r="B898" s="26"/>
      <c r="C898" s="27"/>
      <c r="E898" s="28"/>
      <c r="F898" s="26"/>
      <c r="G898" s="29"/>
      <c r="H898" s="29"/>
      <c r="I898" s="29"/>
      <c r="J898" s="50"/>
      <c r="K898" s="33"/>
      <c r="L898" s="32"/>
      <c r="M898" s="33"/>
      <c r="N898" s="32"/>
      <c r="O898" s="29"/>
      <c r="P898" s="29"/>
      <c r="Q898" s="34"/>
      <c r="R898" s="34"/>
      <c r="S898" s="34"/>
      <c r="T898" s="34"/>
      <c r="U898" s="34"/>
      <c r="V898" s="34"/>
      <c r="W898" s="34"/>
      <c r="X898" s="34"/>
      <c r="Y898" s="34"/>
      <c r="Z898" s="34"/>
      <c r="AA898" s="34"/>
      <c r="AB898" s="34"/>
    </row>
    <row r="899" spans="1:28" ht="15.75" customHeight="1">
      <c r="A899" s="26"/>
      <c r="B899" s="26"/>
      <c r="C899" s="27"/>
      <c r="E899" s="28"/>
      <c r="F899" s="26"/>
      <c r="G899" s="29"/>
      <c r="H899" s="29"/>
      <c r="I899" s="29"/>
      <c r="J899" s="50"/>
      <c r="K899" s="33"/>
      <c r="L899" s="32"/>
      <c r="M899" s="33"/>
      <c r="N899" s="32"/>
      <c r="O899" s="29"/>
      <c r="P899" s="29"/>
      <c r="Q899" s="34"/>
      <c r="R899" s="34"/>
      <c r="S899" s="34"/>
      <c r="T899" s="34"/>
      <c r="U899" s="34"/>
      <c r="V899" s="34"/>
      <c r="W899" s="34"/>
      <c r="X899" s="34"/>
      <c r="Y899" s="34"/>
      <c r="Z899" s="34"/>
      <c r="AA899" s="34"/>
      <c r="AB899" s="34"/>
    </row>
    <row r="900" spans="1:28" ht="15.75" customHeight="1">
      <c r="A900" s="26"/>
      <c r="B900" s="26"/>
      <c r="C900" s="27"/>
      <c r="E900" s="28"/>
      <c r="F900" s="26"/>
      <c r="G900" s="29"/>
      <c r="H900" s="29"/>
      <c r="I900" s="29"/>
      <c r="J900" s="50"/>
      <c r="K900" s="33"/>
      <c r="L900" s="32"/>
      <c r="M900" s="33"/>
      <c r="N900" s="32"/>
      <c r="O900" s="29"/>
      <c r="P900" s="29"/>
      <c r="Q900" s="34"/>
      <c r="R900" s="34"/>
      <c r="S900" s="34"/>
      <c r="T900" s="34"/>
      <c r="U900" s="34"/>
      <c r="V900" s="34"/>
      <c r="W900" s="34"/>
      <c r="X900" s="34"/>
      <c r="Y900" s="34"/>
      <c r="Z900" s="34"/>
      <c r="AA900" s="34"/>
      <c r="AB900" s="34"/>
    </row>
    <row r="901" spans="1:28" ht="15.75" customHeight="1">
      <c r="A901" s="26"/>
      <c r="B901" s="26"/>
      <c r="C901" s="27"/>
      <c r="E901" s="28"/>
      <c r="F901" s="26"/>
      <c r="G901" s="29"/>
      <c r="H901" s="29"/>
      <c r="I901" s="29"/>
      <c r="J901" s="50"/>
      <c r="K901" s="33"/>
      <c r="L901" s="32"/>
      <c r="M901" s="33"/>
      <c r="N901" s="32"/>
      <c r="O901" s="29"/>
      <c r="P901" s="29"/>
      <c r="Q901" s="34"/>
      <c r="R901" s="34"/>
      <c r="S901" s="34"/>
      <c r="T901" s="34"/>
      <c r="U901" s="34"/>
      <c r="V901" s="34"/>
      <c r="W901" s="34"/>
      <c r="X901" s="34"/>
      <c r="Y901" s="34"/>
      <c r="Z901" s="34"/>
      <c r="AA901" s="34"/>
      <c r="AB901" s="34"/>
    </row>
    <row r="902" spans="1:28" ht="15.75" customHeight="1">
      <c r="A902" s="26"/>
      <c r="B902" s="26"/>
      <c r="C902" s="27"/>
      <c r="E902" s="28"/>
      <c r="F902" s="26"/>
      <c r="G902" s="29"/>
      <c r="H902" s="29"/>
      <c r="I902" s="29"/>
      <c r="J902" s="50"/>
      <c r="K902" s="33"/>
      <c r="L902" s="32"/>
      <c r="M902" s="33"/>
      <c r="N902" s="32"/>
      <c r="O902" s="29"/>
      <c r="P902" s="29"/>
      <c r="Q902" s="34"/>
      <c r="R902" s="34"/>
      <c r="S902" s="34"/>
      <c r="T902" s="34"/>
      <c r="U902" s="34"/>
      <c r="V902" s="34"/>
      <c r="W902" s="34"/>
      <c r="X902" s="34"/>
      <c r="Y902" s="34"/>
      <c r="Z902" s="34"/>
      <c r="AA902" s="34"/>
      <c r="AB902" s="34"/>
    </row>
    <row r="903" spans="1:28" ht="15.75" customHeight="1">
      <c r="A903" s="26"/>
      <c r="B903" s="26"/>
      <c r="C903" s="27"/>
      <c r="E903" s="28"/>
      <c r="F903" s="26"/>
      <c r="G903" s="29"/>
      <c r="H903" s="29"/>
      <c r="I903" s="29"/>
      <c r="J903" s="50"/>
      <c r="K903" s="33"/>
      <c r="L903" s="32"/>
      <c r="M903" s="33"/>
      <c r="N903" s="32"/>
      <c r="O903" s="29"/>
      <c r="P903" s="29"/>
      <c r="Q903" s="34"/>
      <c r="R903" s="34"/>
      <c r="S903" s="34"/>
      <c r="T903" s="34"/>
      <c r="U903" s="34"/>
      <c r="V903" s="34"/>
      <c r="W903" s="34"/>
      <c r="X903" s="34"/>
      <c r="Y903" s="34"/>
      <c r="Z903" s="34"/>
      <c r="AA903" s="34"/>
      <c r="AB903" s="34"/>
    </row>
    <row r="904" spans="1:28" ht="15.75" customHeight="1">
      <c r="A904" s="26"/>
      <c r="B904" s="26"/>
      <c r="C904" s="27"/>
      <c r="E904" s="28"/>
      <c r="F904" s="26"/>
      <c r="G904" s="29"/>
      <c r="H904" s="29"/>
      <c r="I904" s="29"/>
      <c r="J904" s="50"/>
      <c r="K904" s="33"/>
      <c r="L904" s="32"/>
      <c r="M904" s="33"/>
      <c r="N904" s="32"/>
      <c r="O904" s="29"/>
      <c r="P904" s="29"/>
      <c r="Q904" s="34"/>
      <c r="R904" s="34"/>
      <c r="S904" s="34"/>
      <c r="T904" s="34"/>
      <c r="U904" s="34"/>
      <c r="V904" s="34"/>
      <c r="W904" s="34"/>
      <c r="X904" s="34"/>
      <c r="Y904" s="34"/>
      <c r="Z904" s="34"/>
      <c r="AA904" s="34"/>
      <c r="AB904" s="34"/>
    </row>
    <row r="905" spans="1:28" ht="15.75" customHeight="1">
      <c r="A905" s="26"/>
      <c r="B905" s="26"/>
      <c r="C905" s="27"/>
      <c r="E905" s="28"/>
      <c r="F905" s="26"/>
      <c r="G905" s="29"/>
      <c r="H905" s="29"/>
      <c r="I905" s="29"/>
      <c r="J905" s="50"/>
      <c r="K905" s="33"/>
      <c r="L905" s="32"/>
      <c r="M905" s="33"/>
      <c r="N905" s="32"/>
      <c r="O905" s="29"/>
      <c r="P905" s="29"/>
      <c r="Q905" s="34"/>
      <c r="R905" s="34"/>
      <c r="S905" s="34"/>
      <c r="T905" s="34"/>
      <c r="U905" s="34"/>
      <c r="V905" s="34"/>
      <c r="W905" s="34"/>
      <c r="X905" s="34"/>
      <c r="Y905" s="34"/>
      <c r="Z905" s="34"/>
      <c r="AA905" s="34"/>
      <c r="AB905" s="34"/>
    </row>
    <row r="906" spans="1:28" ht="15.75" customHeight="1">
      <c r="A906" s="26"/>
      <c r="B906" s="26"/>
      <c r="C906" s="27"/>
      <c r="E906" s="28"/>
      <c r="F906" s="26"/>
      <c r="G906" s="29"/>
      <c r="H906" s="29"/>
      <c r="I906" s="29"/>
      <c r="J906" s="50"/>
      <c r="K906" s="33"/>
      <c r="L906" s="32"/>
      <c r="M906" s="33"/>
      <c r="N906" s="32"/>
      <c r="O906" s="29"/>
      <c r="P906" s="29"/>
      <c r="Q906" s="34"/>
      <c r="R906" s="34"/>
      <c r="S906" s="34"/>
      <c r="T906" s="34"/>
      <c r="U906" s="34"/>
      <c r="V906" s="34"/>
      <c r="W906" s="34"/>
      <c r="X906" s="34"/>
      <c r="Y906" s="34"/>
      <c r="Z906" s="34"/>
      <c r="AA906" s="34"/>
      <c r="AB906" s="34"/>
    </row>
    <row r="907" spans="1:28" ht="15.75" customHeight="1">
      <c r="A907" s="26"/>
      <c r="B907" s="26"/>
      <c r="C907" s="27"/>
      <c r="E907" s="28"/>
      <c r="F907" s="26"/>
      <c r="G907" s="29"/>
      <c r="H907" s="29"/>
      <c r="I907" s="29"/>
      <c r="J907" s="50"/>
      <c r="K907" s="33"/>
      <c r="L907" s="32"/>
      <c r="M907" s="33"/>
      <c r="N907" s="32"/>
      <c r="O907" s="29"/>
      <c r="P907" s="29"/>
      <c r="Q907" s="34"/>
      <c r="R907" s="34"/>
      <c r="S907" s="34"/>
      <c r="T907" s="34"/>
      <c r="U907" s="34"/>
      <c r="V907" s="34"/>
      <c r="W907" s="34"/>
      <c r="X907" s="34"/>
      <c r="Y907" s="34"/>
      <c r="Z907" s="34"/>
      <c r="AA907" s="34"/>
      <c r="AB907" s="34"/>
    </row>
    <row r="908" spans="1:28" ht="15.75" customHeight="1">
      <c r="A908" s="26"/>
      <c r="B908" s="26"/>
      <c r="C908" s="27"/>
      <c r="E908" s="28"/>
      <c r="F908" s="26"/>
      <c r="G908" s="29"/>
      <c r="H908" s="29"/>
      <c r="I908" s="29"/>
      <c r="J908" s="50"/>
      <c r="K908" s="33"/>
      <c r="L908" s="32"/>
      <c r="M908" s="33"/>
      <c r="N908" s="32"/>
      <c r="O908" s="29"/>
      <c r="P908" s="29"/>
      <c r="Q908" s="34"/>
      <c r="R908" s="34"/>
      <c r="S908" s="34"/>
      <c r="T908" s="34"/>
      <c r="U908" s="34"/>
      <c r="V908" s="34"/>
      <c r="W908" s="34"/>
      <c r="X908" s="34"/>
      <c r="Y908" s="34"/>
      <c r="Z908" s="34"/>
      <c r="AA908" s="34"/>
      <c r="AB908" s="34"/>
    </row>
    <row r="909" spans="1:28" ht="15.75" customHeight="1">
      <c r="A909" s="26"/>
      <c r="B909" s="26"/>
      <c r="C909" s="27"/>
      <c r="E909" s="28"/>
      <c r="F909" s="26"/>
      <c r="G909" s="29"/>
      <c r="H909" s="29"/>
      <c r="I909" s="29"/>
      <c r="J909" s="50"/>
      <c r="K909" s="33"/>
      <c r="L909" s="32"/>
      <c r="M909" s="33"/>
      <c r="N909" s="32"/>
      <c r="O909" s="29"/>
      <c r="P909" s="29"/>
      <c r="Q909" s="34"/>
      <c r="R909" s="34"/>
      <c r="S909" s="34"/>
      <c r="T909" s="34"/>
      <c r="U909" s="34"/>
      <c r="V909" s="34"/>
      <c r="W909" s="34"/>
      <c r="X909" s="34"/>
      <c r="Y909" s="34"/>
      <c r="Z909" s="34"/>
      <c r="AA909" s="34"/>
      <c r="AB909" s="34"/>
    </row>
    <row r="910" spans="1:28" ht="15.75" customHeight="1">
      <c r="A910" s="26"/>
      <c r="B910" s="26"/>
      <c r="C910" s="27"/>
      <c r="E910" s="28"/>
      <c r="F910" s="26"/>
      <c r="G910" s="29"/>
      <c r="H910" s="29"/>
      <c r="I910" s="29"/>
      <c r="J910" s="50"/>
      <c r="K910" s="33"/>
      <c r="L910" s="32"/>
      <c r="M910" s="33"/>
      <c r="N910" s="32"/>
      <c r="O910" s="29"/>
      <c r="P910" s="29"/>
      <c r="Q910" s="34"/>
      <c r="R910" s="34"/>
      <c r="S910" s="34"/>
      <c r="T910" s="34"/>
      <c r="U910" s="34"/>
      <c r="V910" s="34"/>
      <c r="W910" s="34"/>
      <c r="X910" s="34"/>
      <c r="Y910" s="34"/>
      <c r="Z910" s="34"/>
      <c r="AA910" s="34"/>
      <c r="AB910" s="34"/>
    </row>
    <row r="911" spans="1:28" ht="15.75" customHeight="1">
      <c r="A911" s="26"/>
      <c r="B911" s="26"/>
      <c r="C911" s="27"/>
      <c r="E911" s="28"/>
      <c r="F911" s="26"/>
      <c r="G911" s="29"/>
      <c r="H911" s="29"/>
      <c r="I911" s="29"/>
      <c r="J911" s="50"/>
      <c r="K911" s="33"/>
      <c r="L911" s="32"/>
      <c r="M911" s="33"/>
      <c r="N911" s="32"/>
      <c r="O911" s="29"/>
      <c r="P911" s="29"/>
      <c r="Q911" s="34"/>
      <c r="R911" s="34"/>
      <c r="S911" s="34"/>
      <c r="T911" s="34"/>
      <c r="U911" s="34"/>
      <c r="V911" s="34"/>
      <c r="W911" s="34"/>
      <c r="X911" s="34"/>
      <c r="Y911" s="34"/>
      <c r="Z911" s="34"/>
      <c r="AA911" s="34"/>
      <c r="AB911" s="34"/>
    </row>
    <row r="912" spans="1:28" ht="15.75" customHeight="1">
      <c r="A912" s="26"/>
      <c r="B912" s="26"/>
      <c r="C912" s="27"/>
      <c r="E912" s="28"/>
      <c r="F912" s="26"/>
      <c r="G912" s="29"/>
      <c r="H912" s="29"/>
      <c r="I912" s="29"/>
      <c r="J912" s="50"/>
      <c r="K912" s="33"/>
      <c r="L912" s="32"/>
      <c r="M912" s="33"/>
      <c r="N912" s="32"/>
      <c r="O912" s="29"/>
      <c r="P912" s="29"/>
      <c r="Q912" s="34"/>
      <c r="R912" s="34"/>
      <c r="S912" s="34"/>
      <c r="T912" s="34"/>
      <c r="U912" s="34"/>
      <c r="V912" s="34"/>
      <c r="W912" s="34"/>
      <c r="X912" s="34"/>
      <c r="Y912" s="34"/>
      <c r="Z912" s="34"/>
      <c r="AA912" s="34"/>
      <c r="AB912" s="34"/>
    </row>
    <row r="913" spans="1:28" ht="15.75" customHeight="1">
      <c r="A913" s="26"/>
      <c r="B913" s="26"/>
      <c r="C913" s="27"/>
      <c r="E913" s="28"/>
      <c r="F913" s="26"/>
      <c r="G913" s="29"/>
      <c r="H913" s="29"/>
      <c r="I913" s="29"/>
      <c r="J913" s="50"/>
      <c r="K913" s="33"/>
      <c r="L913" s="32"/>
      <c r="M913" s="33"/>
      <c r="N913" s="32"/>
      <c r="O913" s="29"/>
      <c r="P913" s="29"/>
      <c r="Q913" s="34"/>
      <c r="R913" s="34"/>
      <c r="S913" s="34"/>
      <c r="T913" s="34"/>
      <c r="U913" s="34"/>
      <c r="V913" s="34"/>
      <c r="W913" s="34"/>
      <c r="X913" s="34"/>
      <c r="Y913" s="34"/>
      <c r="Z913" s="34"/>
      <c r="AA913" s="34"/>
      <c r="AB913" s="34"/>
    </row>
    <row r="914" spans="1:28" ht="15.75" customHeight="1">
      <c r="A914" s="26"/>
      <c r="B914" s="26"/>
      <c r="C914" s="27"/>
      <c r="E914" s="28"/>
      <c r="F914" s="26"/>
      <c r="G914" s="29"/>
      <c r="H914" s="29"/>
      <c r="I914" s="29"/>
      <c r="J914" s="50"/>
      <c r="K914" s="33"/>
      <c r="L914" s="32"/>
      <c r="M914" s="33"/>
      <c r="N914" s="32"/>
      <c r="O914" s="29"/>
      <c r="P914" s="29"/>
      <c r="Q914" s="34"/>
      <c r="R914" s="34"/>
      <c r="S914" s="34"/>
      <c r="T914" s="34"/>
      <c r="U914" s="34"/>
      <c r="V914" s="34"/>
      <c r="W914" s="34"/>
      <c r="X914" s="34"/>
      <c r="Y914" s="34"/>
      <c r="Z914" s="34"/>
      <c r="AA914" s="34"/>
      <c r="AB914" s="34"/>
    </row>
    <row r="915" spans="1:28" ht="15.75" customHeight="1">
      <c r="A915" s="26"/>
      <c r="B915" s="26"/>
      <c r="C915" s="27"/>
      <c r="E915" s="28"/>
      <c r="F915" s="26"/>
      <c r="G915" s="29"/>
      <c r="H915" s="29"/>
      <c r="I915" s="29"/>
      <c r="J915" s="50"/>
      <c r="K915" s="33"/>
      <c r="L915" s="32"/>
      <c r="M915" s="33"/>
      <c r="N915" s="32"/>
      <c r="O915" s="29"/>
      <c r="P915" s="29"/>
      <c r="Q915" s="34"/>
      <c r="R915" s="34"/>
      <c r="S915" s="34"/>
      <c r="T915" s="34"/>
      <c r="U915" s="34"/>
      <c r="V915" s="34"/>
      <c r="W915" s="34"/>
      <c r="X915" s="34"/>
      <c r="Y915" s="34"/>
      <c r="Z915" s="34"/>
      <c r="AA915" s="34"/>
      <c r="AB915" s="34"/>
    </row>
    <row r="916" spans="1:28" ht="15.75" customHeight="1">
      <c r="A916" s="26"/>
      <c r="B916" s="26"/>
      <c r="C916" s="27"/>
      <c r="E916" s="28"/>
      <c r="F916" s="26"/>
      <c r="G916" s="29"/>
      <c r="H916" s="29"/>
      <c r="I916" s="29"/>
      <c r="J916" s="50"/>
      <c r="K916" s="33"/>
      <c r="L916" s="32"/>
      <c r="M916" s="33"/>
      <c r="N916" s="32"/>
      <c r="O916" s="29"/>
      <c r="P916" s="29"/>
      <c r="Q916" s="34"/>
      <c r="R916" s="34"/>
      <c r="S916" s="34"/>
      <c r="T916" s="34"/>
      <c r="U916" s="34"/>
      <c r="V916" s="34"/>
      <c r="W916" s="34"/>
      <c r="X916" s="34"/>
      <c r="Y916" s="34"/>
      <c r="Z916" s="34"/>
      <c r="AA916" s="34"/>
      <c r="AB916" s="34"/>
    </row>
    <row r="917" spans="1:28" ht="15.75" customHeight="1">
      <c r="A917" s="26"/>
      <c r="B917" s="26"/>
      <c r="C917" s="27"/>
      <c r="E917" s="28"/>
      <c r="F917" s="26"/>
      <c r="G917" s="29"/>
      <c r="H917" s="29"/>
      <c r="I917" s="29"/>
      <c r="J917" s="50"/>
      <c r="K917" s="33"/>
      <c r="L917" s="32"/>
      <c r="M917" s="33"/>
      <c r="N917" s="32"/>
      <c r="O917" s="29"/>
      <c r="P917" s="29"/>
      <c r="Q917" s="34"/>
      <c r="R917" s="34"/>
      <c r="S917" s="34"/>
      <c r="T917" s="34"/>
      <c r="U917" s="34"/>
      <c r="V917" s="34"/>
      <c r="W917" s="34"/>
      <c r="X917" s="34"/>
      <c r="Y917" s="34"/>
      <c r="Z917" s="34"/>
      <c r="AA917" s="34"/>
      <c r="AB917" s="34"/>
    </row>
    <row r="918" spans="1:28" ht="15.75" customHeight="1">
      <c r="A918" s="26"/>
      <c r="B918" s="26"/>
      <c r="C918" s="27"/>
      <c r="E918" s="28"/>
      <c r="F918" s="26"/>
      <c r="G918" s="29"/>
      <c r="H918" s="29"/>
      <c r="I918" s="29"/>
      <c r="J918" s="50"/>
      <c r="K918" s="33"/>
      <c r="L918" s="32"/>
      <c r="M918" s="33"/>
      <c r="N918" s="32"/>
      <c r="O918" s="29"/>
      <c r="P918" s="29"/>
      <c r="Q918" s="34"/>
      <c r="R918" s="34"/>
      <c r="S918" s="34"/>
      <c r="T918" s="34"/>
      <c r="U918" s="34"/>
      <c r="V918" s="34"/>
      <c r="W918" s="34"/>
      <c r="X918" s="34"/>
      <c r="Y918" s="34"/>
      <c r="Z918" s="34"/>
      <c r="AA918" s="34"/>
      <c r="AB918" s="34"/>
    </row>
    <row r="919" spans="1:28" ht="15.75" customHeight="1">
      <c r="A919" s="26"/>
      <c r="B919" s="26"/>
      <c r="C919" s="27"/>
      <c r="E919" s="28"/>
      <c r="F919" s="26"/>
      <c r="G919" s="29"/>
      <c r="H919" s="29"/>
      <c r="I919" s="29"/>
      <c r="J919" s="50"/>
      <c r="K919" s="33"/>
      <c r="L919" s="32"/>
      <c r="M919" s="33"/>
      <c r="N919" s="32"/>
      <c r="O919" s="29"/>
      <c r="P919" s="29"/>
      <c r="Q919" s="34"/>
      <c r="R919" s="34"/>
      <c r="S919" s="34"/>
      <c r="T919" s="34"/>
      <c r="U919" s="34"/>
      <c r="V919" s="34"/>
      <c r="W919" s="34"/>
      <c r="X919" s="34"/>
      <c r="Y919" s="34"/>
      <c r="Z919" s="34"/>
      <c r="AA919" s="34"/>
      <c r="AB919" s="34"/>
    </row>
    <row r="920" spans="1:28" ht="15.75" customHeight="1">
      <c r="A920" s="26"/>
      <c r="B920" s="26"/>
      <c r="C920" s="27"/>
      <c r="E920" s="28"/>
      <c r="F920" s="26"/>
      <c r="G920" s="29"/>
      <c r="H920" s="29"/>
      <c r="I920" s="29"/>
      <c r="J920" s="50"/>
      <c r="K920" s="33"/>
      <c r="L920" s="32"/>
      <c r="M920" s="33"/>
      <c r="N920" s="32"/>
      <c r="O920" s="29"/>
      <c r="P920" s="29"/>
      <c r="Q920" s="34"/>
      <c r="R920" s="34"/>
      <c r="S920" s="34"/>
      <c r="T920" s="34"/>
      <c r="U920" s="34"/>
      <c r="V920" s="34"/>
      <c r="W920" s="34"/>
      <c r="X920" s="34"/>
      <c r="Y920" s="34"/>
      <c r="Z920" s="34"/>
      <c r="AA920" s="34"/>
      <c r="AB920" s="34"/>
    </row>
    <row r="921" spans="1:28" ht="15.75" customHeight="1">
      <c r="A921" s="26"/>
      <c r="B921" s="26"/>
      <c r="C921" s="27"/>
      <c r="E921" s="28"/>
      <c r="F921" s="26"/>
      <c r="G921" s="29"/>
      <c r="H921" s="29"/>
      <c r="I921" s="29"/>
      <c r="J921" s="50"/>
      <c r="K921" s="33"/>
      <c r="L921" s="32"/>
      <c r="M921" s="33"/>
      <c r="N921" s="32"/>
      <c r="O921" s="29"/>
      <c r="P921" s="29"/>
      <c r="Q921" s="34"/>
      <c r="R921" s="34"/>
      <c r="S921" s="34"/>
      <c r="T921" s="34"/>
      <c r="U921" s="34"/>
      <c r="V921" s="34"/>
      <c r="W921" s="34"/>
      <c r="X921" s="34"/>
      <c r="Y921" s="34"/>
      <c r="Z921" s="34"/>
      <c r="AA921" s="34"/>
      <c r="AB921" s="34"/>
    </row>
    <row r="922" spans="1:28" ht="15.75" customHeight="1">
      <c r="A922" s="26"/>
      <c r="B922" s="26"/>
      <c r="C922" s="27"/>
      <c r="E922" s="28"/>
      <c r="F922" s="26"/>
      <c r="G922" s="29"/>
      <c r="H922" s="29"/>
      <c r="I922" s="29"/>
      <c r="J922" s="50"/>
      <c r="K922" s="33"/>
      <c r="L922" s="32"/>
      <c r="M922" s="33"/>
      <c r="N922" s="32"/>
      <c r="O922" s="29"/>
      <c r="P922" s="29"/>
      <c r="Q922" s="34"/>
      <c r="R922" s="34"/>
      <c r="S922" s="34"/>
      <c r="T922" s="34"/>
      <c r="U922" s="34"/>
      <c r="V922" s="34"/>
      <c r="W922" s="34"/>
      <c r="X922" s="34"/>
      <c r="Y922" s="34"/>
      <c r="Z922" s="34"/>
      <c r="AA922" s="34"/>
      <c r="AB922" s="34"/>
    </row>
    <row r="923" spans="1:28" ht="15.75" customHeight="1">
      <c r="A923" s="26"/>
      <c r="B923" s="26"/>
      <c r="C923" s="27"/>
      <c r="E923" s="28"/>
      <c r="F923" s="26"/>
      <c r="G923" s="29"/>
      <c r="H923" s="29"/>
      <c r="I923" s="29"/>
      <c r="J923" s="50"/>
      <c r="K923" s="33"/>
      <c r="L923" s="32"/>
      <c r="M923" s="33"/>
      <c r="N923" s="32"/>
      <c r="O923" s="29"/>
      <c r="P923" s="29"/>
      <c r="Q923" s="34"/>
      <c r="R923" s="34"/>
      <c r="S923" s="34"/>
      <c r="T923" s="34"/>
      <c r="U923" s="34"/>
      <c r="V923" s="34"/>
      <c r="W923" s="34"/>
      <c r="X923" s="34"/>
      <c r="Y923" s="34"/>
      <c r="Z923" s="34"/>
      <c r="AA923" s="34"/>
      <c r="AB923" s="34"/>
    </row>
    <row r="924" spans="1:28" ht="15.75" customHeight="1">
      <c r="A924" s="26"/>
      <c r="B924" s="26"/>
      <c r="C924" s="27"/>
      <c r="E924" s="28"/>
      <c r="F924" s="26"/>
      <c r="G924" s="29"/>
      <c r="H924" s="29"/>
      <c r="I924" s="29"/>
      <c r="J924" s="50"/>
      <c r="K924" s="33"/>
      <c r="L924" s="32"/>
      <c r="M924" s="33"/>
      <c r="N924" s="32"/>
      <c r="O924" s="29"/>
      <c r="P924" s="29"/>
      <c r="Q924" s="34"/>
      <c r="R924" s="34"/>
      <c r="S924" s="34"/>
      <c r="T924" s="34"/>
      <c r="U924" s="34"/>
      <c r="V924" s="34"/>
      <c r="W924" s="34"/>
      <c r="X924" s="34"/>
      <c r="Y924" s="34"/>
      <c r="Z924" s="34"/>
      <c r="AA924" s="34"/>
      <c r="AB924" s="34"/>
    </row>
    <row r="925" spans="1:28" ht="15.75" customHeight="1">
      <c r="A925" s="26"/>
      <c r="B925" s="26"/>
      <c r="C925" s="27"/>
      <c r="E925" s="28"/>
      <c r="F925" s="26"/>
      <c r="G925" s="29"/>
      <c r="H925" s="29"/>
      <c r="I925" s="29"/>
      <c r="J925" s="50"/>
      <c r="K925" s="33"/>
      <c r="L925" s="32"/>
      <c r="M925" s="33"/>
      <c r="N925" s="32"/>
      <c r="O925" s="29"/>
      <c r="P925" s="29"/>
      <c r="Q925" s="34"/>
      <c r="R925" s="34"/>
      <c r="S925" s="34"/>
      <c r="T925" s="34"/>
      <c r="U925" s="34"/>
      <c r="V925" s="34"/>
      <c r="W925" s="34"/>
      <c r="X925" s="34"/>
      <c r="Y925" s="34"/>
      <c r="Z925" s="34"/>
      <c r="AA925" s="34"/>
      <c r="AB925" s="34"/>
    </row>
    <row r="926" spans="1:28" ht="15.75" customHeight="1">
      <c r="A926" s="26"/>
      <c r="B926" s="26"/>
      <c r="C926" s="27"/>
      <c r="E926" s="28"/>
      <c r="F926" s="26"/>
      <c r="G926" s="29"/>
      <c r="H926" s="29"/>
      <c r="I926" s="29"/>
      <c r="J926" s="50"/>
      <c r="K926" s="33"/>
      <c r="L926" s="32"/>
      <c r="M926" s="33"/>
      <c r="N926" s="32"/>
      <c r="O926" s="29"/>
      <c r="P926" s="29"/>
      <c r="Q926" s="34"/>
      <c r="R926" s="34"/>
      <c r="S926" s="34"/>
      <c r="T926" s="34"/>
      <c r="U926" s="34"/>
      <c r="V926" s="34"/>
      <c r="W926" s="34"/>
      <c r="X926" s="34"/>
      <c r="Y926" s="34"/>
      <c r="Z926" s="34"/>
      <c r="AA926" s="34"/>
      <c r="AB926" s="34"/>
    </row>
    <row r="927" spans="1:28" ht="15.75" customHeight="1">
      <c r="A927" s="26"/>
      <c r="B927" s="26"/>
      <c r="C927" s="27"/>
      <c r="E927" s="28"/>
      <c r="F927" s="26"/>
      <c r="G927" s="29"/>
      <c r="H927" s="29"/>
      <c r="I927" s="29"/>
      <c r="J927" s="50"/>
      <c r="K927" s="33"/>
      <c r="L927" s="32"/>
      <c r="M927" s="33"/>
      <c r="N927" s="32"/>
      <c r="O927" s="29"/>
      <c r="P927" s="29"/>
      <c r="Q927" s="34"/>
      <c r="R927" s="34"/>
      <c r="S927" s="34"/>
      <c r="T927" s="34"/>
      <c r="U927" s="34"/>
      <c r="V927" s="34"/>
      <c r="W927" s="34"/>
      <c r="X927" s="34"/>
      <c r="Y927" s="34"/>
      <c r="Z927" s="34"/>
      <c r="AA927" s="34"/>
      <c r="AB927" s="34"/>
    </row>
    <row r="928" spans="1:28" ht="15.75" customHeight="1">
      <c r="A928" s="26"/>
      <c r="B928" s="26"/>
      <c r="C928" s="27"/>
      <c r="E928" s="28"/>
      <c r="F928" s="26"/>
      <c r="G928" s="29"/>
      <c r="H928" s="29"/>
      <c r="I928" s="29"/>
      <c r="J928" s="50"/>
      <c r="K928" s="33"/>
      <c r="L928" s="32"/>
      <c r="M928" s="33"/>
      <c r="N928" s="32"/>
      <c r="O928" s="29"/>
      <c r="P928" s="29"/>
      <c r="Q928" s="34"/>
      <c r="R928" s="34"/>
      <c r="S928" s="34"/>
      <c r="T928" s="34"/>
      <c r="U928" s="34"/>
      <c r="V928" s="34"/>
      <c r="W928" s="34"/>
      <c r="X928" s="34"/>
      <c r="Y928" s="34"/>
      <c r="Z928" s="34"/>
      <c r="AA928" s="34"/>
      <c r="AB928" s="34"/>
    </row>
    <row r="929" spans="1:28" ht="15.75" customHeight="1">
      <c r="A929" s="26"/>
      <c r="B929" s="26"/>
      <c r="C929" s="27"/>
      <c r="E929" s="28"/>
      <c r="F929" s="26"/>
      <c r="G929" s="29"/>
      <c r="H929" s="29"/>
      <c r="I929" s="29"/>
      <c r="J929" s="50"/>
      <c r="K929" s="33"/>
      <c r="L929" s="32"/>
      <c r="M929" s="33"/>
      <c r="N929" s="32"/>
      <c r="O929" s="29"/>
      <c r="P929" s="29"/>
      <c r="Q929" s="34"/>
      <c r="R929" s="34"/>
      <c r="S929" s="34"/>
      <c r="T929" s="34"/>
      <c r="U929" s="34"/>
      <c r="V929" s="34"/>
      <c r="W929" s="34"/>
      <c r="X929" s="34"/>
      <c r="Y929" s="34"/>
      <c r="Z929" s="34"/>
      <c r="AA929" s="34"/>
      <c r="AB929" s="34"/>
    </row>
    <row r="930" spans="1:28" ht="15.75" customHeight="1">
      <c r="A930" s="26"/>
      <c r="B930" s="26"/>
      <c r="C930" s="27"/>
      <c r="E930" s="28"/>
      <c r="F930" s="26"/>
      <c r="G930" s="29"/>
      <c r="H930" s="29"/>
      <c r="I930" s="29"/>
      <c r="J930" s="50"/>
      <c r="K930" s="33"/>
      <c r="L930" s="32"/>
      <c r="M930" s="33"/>
      <c r="N930" s="32"/>
      <c r="O930" s="29"/>
      <c r="P930" s="29"/>
      <c r="Q930" s="34"/>
      <c r="R930" s="34"/>
      <c r="S930" s="34"/>
      <c r="T930" s="34"/>
      <c r="U930" s="34"/>
      <c r="V930" s="34"/>
      <c r="W930" s="34"/>
      <c r="X930" s="34"/>
      <c r="Y930" s="34"/>
      <c r="Z930" s="34"/>
      <c r="AA930" s="34"/>
      <c r="AB930" s="34"/>
    </row>
    <row r="931" spans="1:28" ht="15.75" customHeight="1">
      <c r="A931" s="26"/>
      <c r="B931" s="26"/>
      <c r="C931" s="27"/>
      <c r="E931" s="28"/>
      <c r="F931" s="26"/>
      <c r="G931" s="29"/>
      <c r="H931" s="29"/>
      <c r="I931" s="29"/>
      <c r="J931" s="50"/>
      <c r="K931" s="33"/>
      <c r="L931" s="32"/>
      <c r="M931" s="33"/>
      <c r="N931" s="32"/>
      <c r="O931" s="29"/>
      <c r="P931" s="29"/>
      <c r="Q931" s="34"/>
      <c r="R931" s="34"/>
      <c r="S931" s="34"/>
      <c r="T931" s="34"/>
      <c r="U931" s="34"/>
      <c r="V931" s="34"/>
      <c r="W931" s="34"/>
      <c r="X931" s="34"/>
      <c r="Y931" s="34"/>
      <c r="Z931" s="34"/>
      <c r="AA931" s="34"/>
      <c r="AB931" s="34"/>
    </row>
    <row r="932" spans="1:28" ht="15.75" customHeight="1">
      <c r="A932" s="26"/>
      <c r="B932" s="26"/>
      <c r="C932" s="27"/>
      <c r="E932" s="28"/>
      <c r="F932" s="26"/>
      <c r="G932" s="29"/>
      <c r="H932" s="29"/>
      <c r="I932" s="29"/>
      <c r="J932" s="50"/>
      <c r="K932" s="33"/>
      <c r="L932" s="32"/>
      <c r="M932" s="33"/>
      <c r="N932" s="32"/>
      <c r="O932" s="29"/>
      <c r="P932" s="29"/>
      <c r="Q932" s="34"/>
      <c r="R932" s="34"/>
      <c r="S932" s="34"/>
      <c r="T932" s="34"/>
      <c r="U932" s="34"/>
      <c r="V932" s="34"/>
      <c r="W932" s="34"/>
      <c r="X932" s="34"/>
      <c r="Y932" s="34"/>
      <c r="Z932" s="34"/>
      <c r="AA932" s="34"/>
      <c r="AB932" s="34"/>
    </row>
    <row r="933" spans="1:28" ht="15.75" customHeight="1">
      <c r="A933" s="26"/>
      <c r="B933" s="26"/>
      <c r="C933" s="27"/>
      <c r="E933" s="28"/>
      <c r="F933" s="26"/>
      <c r="G933" s="29"/>
      <c r="H933" s="29"/>
      <c r="I933" s="29"/>
      <c r="J933" s="50"/>
      <c r="K933" s="33"/>
      <c r="L933" s="32"/>
      <c r="M933" s="33"/>
      <c r="N933" s="32"/>
      <c r="O933" s="29"/>
      <c r="P933" s="29"/>
      <c r="Q933" s="34"/>
      <c r="R933" s="34"/>
      <c r="S933" s="34"/>
      <c r="T933" s="34"/>
      <c r="U933" s="34"/>
      <c r="V933" s="34"/>
      <c r="W933" s="34"/>
      <c r="X933" s="34"/>
      <c r="Y933" s="34"/>
      <c r="Z933" s="34"/>
      <c r="AA933" s="34"/>
      <c r="AB933" s="34"/>
    </row>
    <row r="934" spans="1:28" ht="15.75" customHeight="1">
      <c r="A934" s="26"/>
      <c r="B934" s="26"/>
      <c r="C934" s="27"/>
      <c r="E934" s="28"/>
      <c r="F934" s="26"/>
      <c r="G934" s="29"/>
      <c r="H934" s="29"/>
      <c r="I934" s="29"/>
      <c r="J934" s="50"/>
      <c r="K934" s="33"/>
      <c r="L934" s="32"/>
      <c r="M934" s="33"/>
      <c r="N934" s="32"/>
      <c r="O934" s="29"/>
      <c r="P934" s="29"/>
      <c r="Q934" s="34"/>
      <c r="R934" s="34"/>
      <c r="S934" s="34"/>
      <c r="T934" s="34"/>
      <c r="U934" s="34"/>
      <c r="V934" s="34"/>
      <c r="W934" s="34"/>
      <c r="X934" s="34"/>
      <c r="Y934" s="34"/>
      <c r="Z934" s="34"/>
      <c r="AA934" s="34"/>
      <c r="AB934" s="34"/>
    </row>
    <row r="935" spans="1:28" ht="15.75" customHeight="1">
      <c r="A935" s="26"/>
      <c r="B935" s="26"/>
      <c r="C935" s="27"/>
      <c r="E935" s="28"/>
      <c r="F935" s="26"/>
      <c r="G935" s="29"/>
      <c r="H935" s="29"/>
      <c r="I935" s="29"/>
      <c r="J935" s="50"/>
      <c r="K935" s="33"/>
      <c r="L935" s="32"/>
      <c r="M935" s="33"/>
      <c r="N935" s="32"/>
      <c r="O935" s="29"/>
      <c r="P935" s="29"/>
      <c r="Q935" s="34"/>
      <c r="R935" s="34"/>
      <c r="S935" s="34"/>
      <c r="T935" s="34"/>
      <c r="U935" s="34"/>
      <c r="V935" s="34"/>
      <c r="W935" s="34"/>
      <c r="X935" s="34"/>
      <c r="Y935" s="34"/>
      <c r="Z935" s="34"/>
      <c r="AA935" s="34"/>
      <c r="AB935" s="34"/>
    </row>
    <row r="936" spans="1:28" ht="15.75" customHeight="1">
      <c r="A936" s="26"/>
      <c r="B936" s="26"/>
      <c r="C936" s="27"/>
      <c r="E936" s="28"/>
      <c r="F936" s="26"/>
      <c r="G936" s="29"/>
      <c r="H936" s="29"/>
      <c r="I936" s="29"/>
      <c r="J936" s="50"/>
      <c r="K936" s="33"/>
      <c r="L936" s="32"/>
      <c r="M936" s="33"/>
      <c r="N936" s="32"/>
      <c r="O936" s="29"/>
      <c r="P936" s="29"/>
      <c r="Q936" s="34"/>
      <c r="R936" s="34"/>
      <c r="S936" s="34"/>
      <c r="T936" s="34"/>
      <c r="U936" s="34"/>
      <c r="V936" s="34"/>
      <c r="W936" s="34"/>
      <c r="X936" s="34"/>
      <c r="Y936" s="34"/>
      <c r="Z936" s="34"/>
      <c r="AA936" s="34"/>
      <c r="AB936" s="34"/>
    </row>
    <row r="937" spans="1:28" ht="15.75" customHeight="1">
      <c r="A937" s="26"/>
      <c r="B937" s="26"/>
      <c r="C937" s="27"/>
      <c r="E937" s="28"/>
      <c r="F937" s="26"/>
      <c r="G937" s="29"/>
      <c r="H937" s="29"/>
      <c r="I937" s="29"/>
      <c r="J937" s="50"/>
      <c r="K937" s="33"/>
      <c r="L937" s="32"/>
      <c r="M937" s="33"/>
      <c r="N937" s="32"/>
      <c r="O937" s="29"/>
      <c r="P937" s="29"/>
      <c r="Q937" s="34"/>
      <c r="R937" s="34"/>
      <c r="S937" s="34"/>
      <c r="T937" s="34"/>
      <c r="U937" s="34"/>
      <c r="V937" s="34"/>
      <c r="W937" s="34"/>
      <c r="X937" s="34"/>
      <c r="Y937" s="34"/>
      <c r="Z937" s="34"/>
      <c r="AA937" s="34"/>
      <c r="AB937" s="34"/>
    </row>
    <row r="938" spans="1:28" ht="15.75" customHeight="1">
      <c r="A938" s="26"/>
      <c r="B938" s="26"/>
      <c r="C938" s="27"/>
      <c r="E938" s="28"/>
      <c r="F938" s="26"/>
      <c r="G938" s="29"/>
      <c r="H938" s="29"/>
      <c r="I938" s="29"/>
      <c r="J938" s="50"/>
      <c r="K938" s="33"/>
      <c r="L938" s="32"/>
      <c r="M938" s="33"/>
      <c r="N938" s="32"/>
      <c r="O938" s="29"/>
      <c r="P938" s="29"/>
      <c r="Q938" s="34"/>
      <c r="R938" s="34"/>
      <c r="S938" s="34"/>
      <c r="T938" s="34"/>
      <c r="U938" s="34"/>
      <c r="V938" s="34"/>
      <c r="W938" s="34"/>
      <c r="X938" s="34"/>
      <c r="Y938" s="34"/>
      <c r="Z938" s="34"/>
      <c r="AA938" s="34"/>
      <c r="AB938" s="34"/>
    </row>
    <row r="939" spans="1:28" ht="15.75" customHeight="1">
      <c r="A939" s="26"/>
      <c r="B939" s="26"/>
      <c r="C939" s="27"/>
      <c r="E939" s="28"/>
      <c r="F939" s="26"/>
      <c r="G939" s="29"/>
      <c r="H939" s="29"/>
      <c r="I939" s="29"/>
      <c r="J939" s="50"/>
      <c r="K939" s="33"/>
      <c r="L939" s="32"/>
      <c r="M939" s="33"/>
      <c r="N939" s="32"/>
      <c r="O939" s="29"/>
      <c r="P939" s="29"/>
      <c r="Q939" s="34"/>
      <c r="R939" s="34"/>
      <c r="S939" s="34"/>
      <c r="T939" s="34"/>
      <c r="U939" s="34"/>
      <c r="V939" s="34"/>
      <c r="W939" s="34"/>
      <c r="X939" s="34"/>
      <c r="Y939" s="34"/>
      <c r="Z939" s="34"/>
      <c r="AA939" s="34"/>
      <c r="AB939" s="34"/>
    </row>
    <row r="940" spans="1:28" ht="15.75" customHeight="1">
      <c r="A940" s="26"/>
      <c r="B940" s="26"/>
      <c r="C940" s="27"/>
      <c r="E940" s="28"/>
      <c r="F940" s="26"/>
      <c r="G940" s="29"/>
      <c r="H940" s="29"/>
      <c r="I940" s="29"/>
      <c r="J940" s="50"/>
      <c r="K940" s="33"/>
      <c r="L940" s="32"/>
      <c r="M940" s="33"/>
      <c r="N940" s="32"/>
      <c r="O940" s="29"/>
      <c r="P940" s="29"/>
      <c r="Q940" s="34"/>
      <c r="R940" s="34"/>
      <c r="S940" s="34"/>
      <c r="T940" s="34"/>
      <c r="U940" s="34"/>
      <c r="V940" s="34"/>
      <c r="W940" s="34"/>
      <c r="X940" s="34"/>
      <c r="Y940" s="34"/>
      <c r="Z940" s="34"/>
      <c r="AA940" s="34"/>
      <c r="AB940" s="34"/>
    </row>
    <row r="941" spans="1:28" ht="15.75" customHeight="1">
      <c r="A941" s="26"/>
      <c r="B941" s="26"/>
      <c r="C941" s="27"/>
      <c r="E941" s="28"/>
      <c r="F941" s="26"/>
      <c r="G941" s="29"/>
      <c r="H941" s="29"/>
      <c r="I941" s="29"/>
      <c r="J941" s="50"/>
      <c r="K941" s="33"/>
      <c r="L941" s="32"/>
      <c r="M941" s="33"/>
      <c r="N941" s="32"/>
      <c r="O941" s="29"/>
      <c r="P941" s="29"/>
      <c r="Q941" s="34"/>
      <c r="R941" s="34"/>
      <c r="S941" s="34"/>
      <c r="T941" s="34"/>
      <c r="U941" s="34"/>
      <c r="V941" s="34"/>
      <c r="W941" s="34"/>
      <c r="X941" s="34"/>
      <c r="Y941" s="34"/>
      <c r="Z941" s="34"/>
      <c r="AA941" s="34"/>
      <c r="AB941" s="34"/>
    </row>
    <row r="942" spans="1:28" ht="15.75" customHeight="1">
      <c r="A942" s="26"/>
      <c r="B942" s="26"/>
      <c r="C942" s="27"/>
      <c r="E942" s="28"/>
      <c r="F942" s="26"/>
      <c r="G942" s="29"/>
      <c r="H942" s="29"/>
      <c r="I942" s="29"/>
      <c r="J942" s="50"/>
      <c r="K942" s="33"/>
      <c r="L942" s="32"/>
      <c r="M942" s="33"/>
      <c r="N942" s="32"/>
      <c r="O942" s="29"/>
      <c r="P942" s="29"/>
      <c r="Q942" s="34"/>
      <c r="R942" s="34"/>
      <c r="S942" s="34"/>
      <c r="T942" s="34"/>
      <c r="U942" s="34"/>
      <c r="V942" s="34"/>
      <c r="W942" s="34"/>
      <c r="X942" s="34"/>
      <c r="Y942" s="34"/>
      <c r="Z942" s="34"/>
      <c r="AA942" s="34"/>
      <c r="AB942" s="34"/>
    </row>
    <row r="943" spans="1:28" ht="15.75" customHeight="1">
      <c r="A943" s="26"/>
      <c r="B943" s="26"/>
      <c r="C943" s="27"/>
      <c r="E943" s="28"/>
      <c r="F943" s="26"/>
      <c r="G943" s="29"/>
      <c r="H943" s="29"/>
      <c r="I943" s="29"/>
      <c r="J943" s="50"/>
      <c r="K943" s="33"/>
      <c r="L943" s="32"/>
      <c r="M943" s="33"/>
      <c r="N943" s="32"/>
      <c r="O943" s="29"/>
      <c r="P943" s="29"/>
      <c r="Q943" s="34"/>
      <c r="R943" s="34"/>
      <c r="S943" s="34"/>
      <c r="T943" s="34"/>
      <c r="U943" s="34"/>
      <c r="V943" s="34"/>
      <c r="W943" s="34"/>
      <c r="X943" s="34"/>
      <c r="Y943" s="34"/>
      <c r="Z943" s="34"/>
      <c r="AA943" s="34"/>
      <c r="AB943" s="34"/>
    </row>
    <row r="944" spans="1:28" ht="15.75" customHeight="1">
      <c r="A944" s="26"/>
      <c r="B944" s="26"/>
      <c r="C944" s="27"/>
      <c r="E944" s="28"/>
      <c r="F944" s="26"/>
      <c r="G944" s="29"/>
      <c r="H944" s="29"/>
      <c r="I944" s="29"/>
      <c r="J944" s="50"/>
      <c r="K944" s="33"/>
      <c r="L944" s="32"/>
      <c r="M944" s="33"/>
      <c r="N944" s="32"/>
      <c r="O944" s="29"/>
      <c r="P944" s="29"/>
      <c r="Q944" s="34"/>
      <c r="R944" s="34"/>
      <c r="S944" s="34"/>
      <c r="T944" s="34"/>
      <c r="U944" s="34"/>
      <c r="V944" s="34"/>
      <c r="W944" s="34"/>
      <c r="X944" s="34"/>
      <c r="Y944" s="34"/>
      <c r="Z944" s="34"/>
      <c r="AA944" s="34"/>
      <c r="AB944" s="34"/>
    </row>
    <row r="945" spans="1:28" ht="15.75" customHeight="1">
      <c r="A945" s="26"/>
      <c r="B945" s="26"/>
      <c r="C945" s="27"/>
      <c r="E945" s="28"/>
      <c r="F945" s="26"/>
      <c r="G945" s="29"/>
      <c r="H945" s="29"/>
      <c r="I945" s="29"/>
      <c r="J945" s="50"/>
      <c r="K945" s="33"/>
      <c r="L945" s="32"/>
      <c r="M945" s="33"/>
      <c r="N945" s="32"/>
      <c r="O945" s="29"/>
      <c r="P945" s="29"/>
      <c r="Q945" s="34"/>
      <c r="R945" s="34"/>
      <c r="S945" s="34"/>
      <c r="T945" s="34"/>
      <c r="U945" s="34"/>
      <c r="V945" s="34"/>
      <c r="W945" s="34"/>
      <c r="X945" s="34"/>
      <c r="Y945" s="34"/>
      <c r="Z945" s="34"/>
      <c r="AA945" s="34"/>
      <c r="AB945" s="34"/>
    </row>
    <row r="946" spans="1:28" ht="15.75" customHeight="1">
      <c r="A946" s="26"/>
      <c r="B946" s="26"/>
      <c r="C946" s="27"/>
      <c r="E946" s="28"/>
      <c r="F946" s="26"/>
      <c r="G946" s="29"/>
      <c r="H946" s="29"/>
      <c r="I946" s="29"/>
      <c r="J946" s="50"/>
      <c r="K946" s="33"/>
      <c r="L946" s="32"/>
      <c r="M946" s="33"/>
      <c r="N946" s="32"/>
      <c r="O946" s="29"/>
      <c r="P946" s="29"/>
      <c r="Q946" s="34"/>
      <c r="R946" s="34"/>
      <c r="S946" s="34"/>
      <c r="T946" s="34"/>
      <c r="U946" s="34"/>
      <c r="V946" s="34"/>
      <c r="W946" s="34"/>
      <c r="X946" s="34"/>
      <c r="Y946" s="34"/>
      <c r="Z946" s="34"/>
      <c r="AA946" s="34"/>
      <c r="AB946" s="34"/>
    </row>
    <row r="947" spans="1:28" ht="15.75" customHeight="1">
      <c r="A947" s="26"/>
      <c r="B947" s="26"/>
      <c r="C947" s="27"/>
      <c r="E947" s="28"/>
      <c r="F947" s="26"/>
      <c r="G947" s="29"/>
      <c r="H947" s="29"/>
      <c r="I947" s="29"/>
      <c r="J947" s="50"/>
      <c r="K947" s="33"/>
      <c r="L947" s="32"/>
      <c r="M947" s="33"/>
      <c r="N947" s="32"/>
      <c r="O947" s="29"/>
      <c r="P947" s="29"/>
      <c r="Q947" s="34"/>
      <c r="R947" s="34"/>
      <c r="S947" s="34"/>
      <c r="T947" s="34"/>
      <c r="U947" s="34"/>
      <c r="V947" s="34"/>
      <c r="W947" s="34"/>
      <c r="X947" s="34"/>
      <c r="Y947" s="34"/>
      <c r="Z947" s="34"/>
      <c r="AA947" s="34"/>
      <c r="AB947" s="34"/>
    </row>
    <row r="948" spans="1:28" ht="15.75" customHeight="1">
      <c r="A948" s="26"/>
      <c r="B948" s="26"/>
      <c r="C948" s="27"/>
      <c r="E948" s="28"/>
      <c r="F948" s="26"/>
      <c r="G948" s="29"/>
      <c r="H948" s="29"/>
      <c r="I948" s="29"/>
      <c r="J948" s="50"/>
      <c r="K948" s="33"/>
      <c r="L948" s="32"/>
      <c r="M948" s="33"/>
      <c r="N948" s="32"/>
      <c r="O948" s="29"/>
      <c r="P948" s="29"/>
      <c r="Q948" s="34"/>
      <c r="R948" s="34"/>
      <c r="S948" s="34"/>
      <c r="T948" s="34"/>
      <c r="U948" s="34"/>
      <c r="V948" s="34"/>
      <c r="W948" s="34"/>
      <c r="X948" s="34"/>
      <c r="Y948" s="34"/>
      <c r="Z948" s="34"/>
      <c r="AA948" s="34"/>
      <c r="AB948" s="34"/>
    </row>
    <row r="949" spans="1:28" ht="15.75" customHeight="1">
      <c r="A949" s="26"/>
      <c r="B949" s="26"/>
      <c r="C949" s="27"/>
      <c r="E949" s="28"/>
      <c r="F949" s="26"/>
      <c r="G949" s="29"/>
      <c r="H949" s="29"/>
      <c r="I949" s="29"/>
      <c r="J949" s="50"/>
      <c r="K949" s="33"/>
      <c r="L949" s="32"/>
      <c r="M949" s="33"/>
      <c r="N949" s="32"/>
      <c r="O949" s="29"/>
      <c r="P949" s="29"/>
      <c r="Q949" s="34"/>
      <c r="R949" s="34"/>
      <c r="S949" s="34"/>
      <c r="T949" s="34"/>
      <c r="U949" s="34"/>
      <c r="V949" s="34"/>
      <c r="W949" s="34"/>
      <c r="X949" s="34"/>
      <c r="Y949" s="34"/>
      <c r="Z949" s="34"/>
      <c r="AA949" s="34"/>
      <c r="AB949" s="34"/>
    </row>
    <row r="950" spans="1:28" ht="15.75" customHeight="1">
      <c r="A950" s="26"/>
      <c r="B950" s="26"/>
      <c r="C950" s="27"/>
      <c r="E950" s="28"/>
      <c r="F950" s="26"/>
      <c r="G950" s="29"/>
      <c r="H950" s="29"/>
      <c r="I950" s="29"/>
      <c r="J950" s="50"/>
      <c r="K950" s="33"/>
      <c r="L950" s="32"/>
      <c r="M950" s="33"/>
      <c r="N950" s="32"/>
      <c r="O950" s="29"/>
      <c r="P950" s="29"/>
      <c r="Q950" s="34"/>
      <c r="R950" s="34"/>
      <c r="S950" s="34"/>
      <c r="T950" s="34"/>
      <c r="U950" s="34"/>
      <c r="V950" s="34"/>
      <c r="W950" s="34"/>
      <c r="X950" s="34"/>
      <c r="Y950" s="34"/>
      <c r="Z950" s="34"/>
      <c r="AA950" s="34"/>
      <c r="AB950" s="34"/>
    </row>
    <row r="951" spans="1:28" ht="15.75" customHeight="1">
      <c r="A951" s="26"/>
      <c r="B951" s="26"/>
      <c r="C951" s="27"/>
      <c r="E951" s="28"/>
      <c r="F951" s="26"/>
      <c r="G951" s="29"/>
      <c r="H951" s="29"/>
      <c r="I951" s="29"/>
      <c r="J951" s="50"/>
      <c r="K951" s="33"/>
      <c r="L951" s="32"/>
      <c r="M951" s="33"/>
      <c r="N951" s="32"/>
      <c r="O951" s="29"/>
      <c r="P951" s="29"/>
      <c r="Q951" s="34"/>
      <c r="R951" s="34"/>
      <c r="S951" s="34"/>
      <c r="T951" s="34"/>
      <c r="U951" s="34"/>
      <c r="V951" s="34"/>
      <c r="W951" s="34"/>
      <c r="X951" s="34"/>
      <c r="Y951" s="34"/>
      <c r="Z951" s="34"/>
      <c r="AA951" s="34"/>
      <c r="AB951" s="34"/>
    </row>
    <row r="952" spans="1:28" ht="15.75" customHeight="1">
      <c r="A952" s="26"/>
      <c r="B952" s="26"/>
      <c r="C952" s="27"/>
      <c r="E952" s="28"/>
      <c r="F952" s="26"/>
      <c r="G952" s="29"/>
      <c r="H952" s="29"/>
      <c r="I952" s="29"/>
      <c r="J952" s="50"/>
      <c r="K952" s="33"/>
      <c r="L952" s="32"/>
      <c r="M952" s="33"/>
      <c r="N952" s="32"/>
      <c r="O952" s="29"/>
      <c r="P952" s="29"/>
      <c r="Q952" s="34"/>
      <c r="R952" s="34"/>
      <c r="S952" s="34"/>
      <c r="T952" s="34"/>
      <c r="U952" s="34"/>
      <c r="V952" s="34"/>
      <c r="W952" s="34"/>
      <c r="X952" s="34"/>
      <c r="Y952" s="34"/>
      <c r="Z952" s="34"/>
      <c r="AA952" s="34"/>
      <c r="AB952" s="34"/>
    </row>
    <row r="953" spans="1:28" ht="15.75" customHeight="1">
      <c r="A953" s="26"/>
      <c r="B953" s="26"/>
      <c r="C953" s="27"/>
      <c r="E953" s="28"/>
      <c r="F953" s="26"/>
      <c r="G953" s="29"/>
      <c r="H953" s="29"/>
      <c r="I953" s="29"/>
      <c r="J953" s="50"/>
      <c r="K953" s="33"/>
      <c r="L953" s="32"/>
      <c r="M953" s="33"/>
      <c r="N953" s="32"/>
      <c r="O953" s="29"/>
      <c r="P953" s="29"/>
      <c r="Q953" s="34"/>
      <c r="R953" s="34"/>
      <c r="S953" s="34"/>
      <c r="T953" s="34"/>
      <c r="U953" s="34"/>
      <c r="V953" s="34"/>
      <c r="W953" s="34"/>
      <c r="X953" s="34"/>
      <c r="Y953" s="34"/>
      <c r="Z953" s="34"/>
      <c r="AA953" s="34"/>
      <c r="AB953" s="34"/>
    </row>
    <row r="954" spans="1:28" ht="15.75" customHeight="1">
      <c r="A954" s="26"/>
      <c r="B954" s="26"/>
      <c r="C954" s="27"/>
      <c r="E954" s="28"/>
      <c r="F954" s="26"/>
      <c r="G954" s="29"/>
      <c r="H954" s="29"/>
      <c r="I954" s="29"/>
      <c r="J954" s="50"/>
      <c r="K954" s="33"/>
      <c r="L954" s="32"/>
      <c r="M954" s="33"/>
      <c r="N954" s="32"/>
      <c r="O954" s="29"/>
      <c r="P954" s="29"/>
      <c r="Q954" s="34"/>
      <c r="R954" s="34"/>
      <c r="S954" s="34"/>
      <c r="T954" s="34"/>
      <c r="U954" s="34"/>
      <c r="V954" s="34"/>
      <c r="W954" s="34"/>
      <c r="X954" s="34"/>
      <c r="Y954" s="34"/>
      <c r="Z954" s="34"/>
      <c r="AA954" s="34"/>
      <c r="AB954" s="34"/>
    </row>
    <row r="955" spans="1:28" ht="15.75" customHeight="1">
      <c r="A955" s="26"/>
      <c r="B955" s="26"/>
      <c r="C955" s="27"/>
      <c r="E955" s="28"/>
      <c r="F955" s="26"/>
      <c r="G955" s="29"/>
      <c r="H955" s="29"/>
      <c r="I955" s="29"/>
      <c r="J955" s="50"/>
      <c r="K955" s="33"/>
      <c r="L955" s="32"/>
      <c r="M955" s="33"/>
      <c r="N955" s="32"/>
      <c r="O955" s="29"/>
      <c r="P955" s="29"/>
      <c r="Q955" s="34"/>
      <c r="R955" s="34"/>
      <c r="S955" s="34"/>
      <c r="T955" s="34"/>
      <c r="U955" s="34"/>
      <c r="V955" s="34"/>
      <c r="W955" s="34"/>
      <c r="X955" s="34"/>
      <c r="Y955" s="34"/>
      <c r="Z955" s="34"/>
      <c r="AA955" s="34"/>
      <c r="AB955" s="34"/>
    </row>
    <row r="956" spans="1:28" ht="15.75" customHeight="1">
      <c r="A956" s="26"/>
      <c r="B956" s="26"/>
      <c r="C956" s="27"/>
      <c r="E956" s="28"/>
      <c r="F956" s="26"/>
      <c r="G956" s="29"/>
      <c r="H956" s="29"/>
      <c r="I956" s="29"/>
      <c r="J956" s="50"/>
      <c r="K956" s="33"/>
      <c r="L956" s="32"/>
      <c r="M956" s="33"/>
      <c r="N956" s="32"/>
      <c r="O956" s="29"/>
      <c r="P956" s="29"/>
      <c r="Q956" s="34"/>
      <c r="R956" s="34"/>
      <c r="S956" s="34"/>
      <c r="T956" s="34"/>
      <c r="U956" s="34"/>
      <c r="V956" s="34"/>
      <c r="W956" s="34"/>
      <c r="X956" s="34"/>
      <c r="Y956" s="34"/>
      <c r="Z956" s="34"/>
      <c r="AA956" s="34"/>
      <c r="AB956" s="34"/>
    </row>
    <row r="957" spans="1:28" ht="15.75" customHeight="1">
      <c r="A957" s="26"/>
      <c r="B957" s="26"/>
      <c r="C957" s="27"/>
      <c r="E957" s="28"/>
      <c r="F957" s="26"/>
      <c r="G957" s="29"/>
      <c r="H957" s="29"/>
      <c r="I957" s="29"/>
      <c r="J957" s="50"/>
      <c r="K957" s="33"/>
      <c r="L957" s="32"/>
      <c r="M957" s="33"/>
      <c r="N957" s="32"/>
      <c r="O957" s="29"/>
      <c r="P957" s="29"/>
      <c r="Q957" s="34"/>
      <c r="R957" s="34"/>
      <c r="S957" s="34"/>
      <c r="T957" s="34"/>
      <c r="U957" s="34"/>
      <c r="V957" s="34"/>
      <c r="W957" s="34"/>
      <c r="X957" s="34"/>
      <c r="Y957" s="34"/>
      <c r="Z957" s="34"/>
      <c r="AA957" s="34"/>
      <c r="AB957" s="34"/>
    </row>
    <row r="958" spans="1:28" ht="15.75" customHeight="1">
      <c r="A958" s="26"/>
      <c r="B958" s="26"/>
      <c r="C958" s="27"/>
      <c r="E958" s="28"/>
      <c r="F958" s="26"/>
      <c r="G958" s="29"/>
      <c r="H958" s="29"/>
      <c r="I958" s="29"/>
      <c r="J958" s="50"/>
      <c r="K958" s="33"/>
      <c r="L958" s="32"/>
      <c r="M958" s="33"/>
      <c r="N958" s="32"/>
      <c r="O958" s="29"/>
      <c r="P958" s="29"/>
      <c r="Q958" s="34"/>
      <c r="R958" s="34"/>
      <c r="S958" s="34"/>
      <c r="T958" s="34"/>
      <c r="U958" s="34"/>
      <c r="V958" s="34"/>
      <c r="W958" s="34"/>
      <c r="X958" s="34"/>
      <c r="Y958" s="34"/>
      <c r="Z958" s="34"/>
      <c r="AA958" s="34"/>
      <c r="AB958" s="34"/>
    </row>
    <row r="959" spans="1:28" ht="15.75" customHeight="1">
      <c r="A959" s="26"/>
      <c r="B959" s="26"/>
      <c r="C959" s="27"/>
      <c r="E959" s="28"/>
      <c r="F959" s="26"/>
      <c r="G959" s="29"/>
      <c r="H959" s="29"/>
      <c r="I959" s="29"/>
      <c r="J959" s="50"/>
      <c r="K959" s="33"/>
      <c r="L959" s="32"/>
      <c r="M959" s="33"/>
      <c r="N959" s="32"/>
      <c r="O959" s="29"/>
      <c r="P959" s="29"/>
      <c r="Q959" s="34"/>
      <c r="R959" s="34"/>
      <c r="S959" s="34"/>
      <c r="T959" s="34"/>
      <c r="U959" s="34"/>
      <c r="V959" s="34"/>
      <c r="W959" s="34"/>
      <c r="X959" s="34"/>
      <c r="Y959" s="34"/>
      <c r="Z959" s="34"/>
      <c r="AA959" s="34"/>
      <c r="AB959" s="34"/>
    </row>
    <row r="960" spans="1:28" ht="15.75" customHeight="1">
      <c r="A960" s="26"/>
      <c r="B960" s="26"/>
      <c r="C960" s="27"/>
      <c r="E960" s="28"/>
      <c r="F960" s="26"/>
      <c r="G960" s="29"/>
      <c r="H960" s="29"/>
      <c r="I960" s="29"/>
      <c r="J960" s="50"/>
      <c r="K960" s="33"/>
      <c r="L960" s="32"/>
      <c r="M960" s="33"/>
      <c r="N960" s="32"/>
      <c r="O960" s="29"/>
      <c r="P960" s="29"/>
      <c r="Q960" s="34"/>
      <c r="R960" s="34"/>
      <c r="S960" s="34"/>
      <c r="T960" s="34"/>
      <c r="U960" s="34"/>
      <c r="V960" s="34"/>
      <c r="W960" s="34"/>
      <c r="X960" s="34"/>
      <c r="Y960" s="34"/>
      <c r="Z960" s="34"/>
      <c r="AA960" s="34"/>
      <c r="AB960" s="34"/>
    </row>
    <row r="961" spans="1:28" ht="15.75" customHeight="1">
      <c r="A961" s="26"/>
      <c r="B961" s="26"/>
      <c r="C961" s="27"/>
      <c r="E961" s="28"/>
      <c r="F961" s="26"/>
      <c r="G961" s="29"/>
      <c r="H961" s="29"/>
      <c r="I961" s="29"/>
      <c r="J961" s="50"/>
      <c r="K961" s="33"/>
      <c r="L961" s="32"/>
      <c r="M961" s="33"/>
      <c r="N961" s="32"/>
      <c r="O961" s="29"/>
      <c r="P961" s="29"/>
      <c r="Q961" s="34"/>
      <c r="R961" s="34"/>
      <c r="S961" s="34"/>
      <c r="T961" s="34"/>
      <c r="U961" s="34"/>
      <c r="V961" s="34"/>
      <c r="W961" s="34"/>
      <c r="X961" s="34"/>
      <c r="Y961" s="34"/>
      <c r="Z961" s="34"/>
      <c r="AA961" s="34"/>
      <c r="AB961" s="34"/>
    </row>
    <row r="962" spans="1:28" ht="15.75" customHeight="1">
      <c r="A962" s="26"/>
      <c r="B962" s="26"/>
      <c r="C962" s="27"/>
      <c r="E962" s="28"/>
      <c r="F962" s="26"/>
      <c r="G962" s="29"/>
      <c r="H962" s="29"/>
      <c r="I962" s="29"/>
      <c r="J962" s="50"/>
      <c r="K962" s="33"/>
      <c r="L962" s="32"/>
      <c r="M962" s="33"/>
      <c r="N962" s="32"/>
      <c r="O962" s="29"/>
      <c r="P962" s="29"/>
      <c r="Q962" s="34"/>
      <c r="R962" s="34"/>
      <c r="S962" s="34"/>
      <c r="T962" s="34"/>
      <c r="U962" s="34"/>
      <c r="V962" s="34"/>
      <c r="W962" s="34"/>
      <c r="X962" s="34"/>
      <c r="Y962" s="34"/>
      <c r="Z962" s="34"/>
      <c r="AA962" s="34"/>
      <c r="AB962" s="34"/>
    </row>
    <row r="963" spans="1:28" ht="15.75" customHeight="1">
      <c r="A963" s="26"/>
      <c r="B963" s="26"/>
      <c r="C963" s="27"/>
      <c r="E963" s="28"/>
      <c r="F963" s="26"/>
      <c r="G963" s="29"/>
      <c r="H963" s="29"/>
      <c r="I963" s="29"/>
      <c r="J963" s="50"/>
      <c r="K963" s="33"/>
      <c r="L963" s="32"/>
      <c r="M963" s="33"/>
      <c r="N963" s="32"/>
      <c r="O963" s="29"/>
      <c r="P963" s="29"/>
      <c r="Q963" s="34"/>
      <c r="R963" s="34"/>
      <c r="S963" s="34"/>
      <c r="T963" s="34"/>
      <c r="U963" s="34"/>
      <c r="V963" s="34"/>
      <c r="W963" s="34"/>
      <c r="X963" s="34"/>
      <c r="Y963" s="34"/>
      <c r="Z963" s="34"/>
      <c r="AA963" s="34"/>
      <c r="AB963" s="34"/>
    </row>
    <row r="964" spans="1:28" ht="15.75" customHeight="1">
      <c r="A964" s="26"/>
      <c r="B964" s="26"/>
      <c r="C964" s="27"/>
      <c r="E964" s="28"/>
      <c r="F964" s="26"/>
      <c r="G964" s="29"/>
      <c r="H964" s="29"/>
      <c r="I964" s="29"/>
      <c r="J964" s="50"/>
      <c r="K964" s="33"/>
      <c r="L964" s="32"/>
      <c r="M964" s="33"/>
      <c r="N964" s="32"/>
      <c r="O964" s="29"/>
      <c r="P964" s="29"/>
      <c r="Q964" s="34"/>
      <c r="R964" s="34"/>
      <c r="S964" s="34"/>
      <c r="T964" s="34"/>
      <c r="U964" s="34"/>
      <c r="V964" s="34"/>
      <c r="W964" s="34"/>
      <c r="X964" s="34"/>
      <c r="Y964" s="34"/>
      <c r="Z964" s="34"/>
      <c r="AA964" s="34"/>
      <c r="AB964" s="34"/>
    </row>
    <row r="965" spans="1:28" ht="15.75" customHeight="1">
      <c r="A965" s="26"/>
      <c r="B965" s="26"/>
      <c r="C965" s="27"/>
      <c r="E965" s="28"/>
      <c r="F965" s="26"/>
      <c r="G965" s="29"/>
      <c r="H965" s="29"/>
      <c r="I965" s="29"/>
      <c r="J965" s="50"/>
      <c r="K965" s="33"/>
      <c r="L965" s="32"/>
      <c r="M965" s="33"/>
      <c r="N965" s="32"/>
      <c r="O965" s="29"/>
      <c r="P965" s="29"/>
      <c r="Q965" s="34"/>
      <c r="R965" s="34"/>
      <c r="S965" s="34"/>
      <c r="T965" s="34"/>
      <c r="U965" s="34"/>
      <c r="V965" s="34"/>
      <c r="W965" s="34"/>
      <c r="X965" s="34"/>
      <c r="Y965" s="34"/>
      <c r="Z965" s="34"/>
      <c r="AA965" s="34"/>
      <c r="AB965" s="34"/>
    </row>
    <row r="966" spans="1:28" ht="15.75" customHeight="1">
      <c r="A966" s="26"/>
      <c r="B966" s="26"/>
      <c r="C966" s="27"/>
      <c r="E966" s="28"/>
      <c r="F966" s="26"/>
      <c r="G966" s="29"/>
      <c r="H966" s="29"/>
      <c r="I966" s="29"/>
      <c r="J966" s="50"/>
      <c r="K966" s="33"/>
      <c r="L966" s="32"/>
      <c r="M966" s="33"/>
      <c r="N966" s="32"/>
      <c r="O966" s="29"/>
      <c r="P966" s="29"/>
      <c r="Q966" s="34"/>
      <c r="R966" s="34"/>
      <c r="S966" s="34"/>
      <c r="T966" s="34"/>
      <c r="U966" s="34"/>
      <c r="V966" s="34"/>
      <c r="W966" s="34"/>
      <c r="X966" s="34"/>
      <c r="Y966" s="34"/>
      <c r="Z966" s="34"/>
      <c r="AA966" s="34"/>
      <c r="AB966" s="34"/>
    </row>
    <row r="967" spans="1:28" ht="15.75" customHeight="1">
      <c r="A967" s="26"/>
      <c r="B967" s="26"/>
      <c r="C967" s="27"/>
      <c r="E967" s="28"/>
      <c r="F967" s="26"/>
      <c r="G967" s="29"/>
      <c r="H967" s="29"/>
      <c r="I967" s="29"/>
      <c r="J967" s="50"/>
      <c r="K967" s="33"/>
      <c r="L967" s="32"/>
      <c r="M967" s="33"/>
      <c r="N967" s="32"/>
      <c r="O967" s="29"/>
      <c r="P967" s="29"/>
      <c r="Q967" s="34"/>
      <c r="R967" s="34"/>
      <c r="S967" s="34"/>
      <c r="T967" s="34"/>
      <c r="U967" s="34"/>
      <c r="V967" s="34"/>
      <c r="W967" s="34"/>
      <c r="X967" s="34"/>
      <c r="Y967" s="34"/>
      <c r="Z967" s="34"/>
      <c r="AA967" s="34"/>
      <c r="AB967" s="34"/>
    </row>
    <row r="968" spans="1:28" ht="15.75" customHeight="1">
      <c r="A968" s="26"/>
      <c r="B968" s="26"/>
      <c r="C968" s="27"/>
      <c r="E968" s="28"/>
      <c r="F968" s="26"/>
      <c r="G968" s="29"/>
      <c r="H968" s="29"/>
      <c r="I968" s="29"/>
      <c r="J968" s="50"/>
      <c r="K968" s="33"/>
      <c r="L968" s="32"/>
      <c r="M968" s="33"/>
      <c r="N968" s="32"/>
      <c r="O968" s="29"/>
      <c r="P968" s="29"/>
      <c r="Q968" s="34"/>
      <c r="R968" s="34"/>
      <c r="S968" s="34"/>
      <c r="T968" s="34"/>
      <c r="U968" s="34"/>
      <c r="V968" s="34"/>
      <c r="W968" s="34"/>
      <c r="X968" s="34"/>
      <c r="Y968" s="34"/>
      <c r="Z968" s="34"/>
      <c r="AA968" s="34"/>
      <c r="AB968" s="34"/>
    </row>
    <row r="969" spans="1:28" ht="15.75" customHeight="1">
      <c r="A969" s="26"/>
      <c r="B969" s="26"/>
      <c r="C969" s="27"/>
      <c r="E969" s="28"/>
      <c r="F969" s="26"/>
      <c r="G969" s="29"/>
      <c r="H969" s="29"/>
      <c r="I969" s="29"/>
      <c r="J969" s="50"/>
      <c r="K969" s="33"/>
      <c r="L969" s="32"/>
      <c r="M969" s="33"/>
      <c r="N969" s="32"/>
      <c r="O969" s="29"/>
      <c r="P969" s="29"/>
      <c r="Q969" s="34"/>
      <c r="R969" s="34"/>
      <c r="S969" s="34"/>
      <c r="T969" s="34"/>
      <c r="U969" s="34"/>
      <c r="V969" s="34"/>
      <c r="W969" s="34"/>
      <c r="X969" s="34"/>
      <c r="Y969" s="34"/>
      <c r="Z969" s="34"/>
      <c r="AA969" s="34"/>
      <c r="AB969" s="34"/>
    </row>
    <row r="970" spans="1:28" ht="15.75" customHeight="1">
      <c r="A970" s="26"/>
      <c r="B970" s="26"/>
      <c r="C970" s="27"/>
      <c r="E970" s="28"/>
      <c r="F970" s="26"/>
      <c r="G970" s="29"/>
      <c r="H970" s="29"/>
      <c r="I970" s="29"/>
      <c r="J970" s="50"/>
      <c r="K970" s="33"/>
      <c r="L970" s="32"/>
      <c r="M970" s="33"/>
      <c r="N970" s="32"/>
      <c r="O970" s="29"/>
      <c r="P970" s="29"/>
      <c r="Q970" s="34"/>
      <c r="R970" s="34"/>
      <c r="S970" s="34"/>
      <c r="T970" s="34"/>
      <c r="U970" s="34"/>
      <c r="V970" s="34"/>
      <c r="W970" s="34"/>
      <c r="X970" s="34"/>
      <c r="Y970" s="34"/>
      <c r="Z970" s="34"/>
      <c r="AA970" s="34"/>
      <c r="AB970" s="34"/>
    </row>
    <row r="971" spans="1:28" ht="15.75" customHeight="1">
      <c r="A971" s="26"/>
      <c r="B971" s="26"/>
      <c r="C971" s="27"/>
      <c r="E971" s="28"/>
      <c r="F971" s="26"/>
      <c r="G971" s="29"/>
      <c r="H971" s="29"/>
      <c r="I971" s="29"/>
      <c r="J971" s="50"/>
      <c r="K971" s="33"/>
      <c r="L971" s="32"/>
      <c r="M971" s="33"/>
      <c r="N971" s="32"/>
      <c r="O971" s="29"/>
      <c r="P971" s="29"/>
      <c r="Q971" s="34"/>
      <c r="R971" s="34"/>
      <c r="S971" s="34"/>
      <c r="T971" s="34"/>
      <c r="U971" s="34"/>
      <c r="V971" s="34"/>
      <c r="W971" s="34"/>
      <c r="X971" s="34"/>
      <c r="Y971" s="34"/>
      <c r="Z971" s="34"/>
      <c r="AA971" s="34"/>
      <c r="AB971" s="34"/>
    </row>
    <row r="972" spans="1:28" ht="15.75" customHeight="1">
      <c r="A972" s="26"/>
      <c r="B972" s="26"/>
      <c r="C972" s="27"/>
      <c r="E972" s="28"/>
      <c r="F972" s="26"/>
      <c r="G972" s="29"/>
      <c r="H972" s="29"/>
      <c r="I972" s="29"/>
      <c r="J972" s="50"/>
      <c r="K972" s="33"/>
      <c r="L972" s="32"/>
      <c r="M972" s="33"/>
      <c r="N972" s="32"/>
      <c r="O972" s="29"/>
      <c r="P972" s="29"/>
      <c r="Q972" s="34"/>
      <c r="R972" s="34"/>
      <c r="S972" s="34"/>
      <c r="T972" s="34"/>
      <c r="U972" s="34"/>
      <c r="V972" s="34"/>
      <c r="W972" s="34"/>
      <c r="X972" s="34"/>
      <c r="Y972" s="34"/>
      <c r="Z972" s="34"/>
      <c r="AA972" s="34"/>
      <c r="AB972" s="34"/>
    </row>
    <row r="973" spans="1:28" ht="15.75" customHeight="1">
      <c r="A973" s="26"/>
      <c r="B973" s="26"/>
      <c r="C973" s="27"/>
      <c r="E973" s="28"/>
      <c r="F973" s="26"/>
      <c r="G973" s="29"/>
      <c r="H973" s="29"/>
      <c r="I973" s="29"/>
      <c r="J973" s="50"/>
      <c r="K973" s="33"/>
      <c r="L973" s="32"/>
      <c r="M973" s="33"/>
      <c r="N973" s="32"/>
      <c r="O973" s="29"/>
      <c r="P973" s="29"/>
      <c r="Q973" s="34"/>
      <c r="R973" s="34"/>
      <c r="S973" s="34"/>
      <c r="T973" s="34"/>
      <c r="U973" s="34"/>
      <c r="V973" s="34"/>
      <c r="W973" s="34"/>
      <c r="X973" s="34"/>
      <c r="Y973" s="34"/>
      <c r="Z973" s="34"/>
      <c r="AA973" s="34"/>
      <c r="AB973" s="34"/>
    </row>
    <row r="974" spans="1:28" ht="15.75" customHeight="1">
      <c r="A974" s="26"/>
      <c r="B974" s="26"/>
      <c r="C974" s="27"/>
      <c r="E974" s="28"/>
      <c r="F974" s="26"/>
      <c r="G974" s="29"/>
      <c r="H974" s="29"/>
      <c r="I974" s="29"/>
      <c r="J974" s="50"/>
      <c r="K974" s="33"/>
      <c r="L974" s="32"/>
      <c r="M974" s="33"/>
      <c r="N974" s="32"/>
      <c r="O974" s="29"/>
      <c r="P974" s="29"/>
      <c r="Q974" s="34"/>
      <c r="R974" s="34"/>
      <c r="S974" s="34"/>
      <c r="T974" s="34"/>
      <c r="U974" s="34"/>
      <c r="V974" s="34"/>
      <c r="W974" s="34"/>
      <c r="X974" s="34"/>
      <c r="Y974" s="34"/>
      <c r="Z974" s="34"/>
      <c r="AA974" s="34"/>
      <c r="AB974" s="34"/>
    </row>
    <row r="975" spans="1:28" ht="15.75" customHeight="1">
      <c r="A975" s="26"/>
      <c r="B975" s="26"/>
      <c r="C975" s="27"/>
      <c r="E975" s="28"/>
      <c r="F975" s="26"/>
      <c r="G975" s="29"/>
      <c r="H975" s="29"/>
      <c r="I975" s="29"/>
      <c r="J975" s="50"/>
      <c r="K975" s="33"/>
      <c r="L975" s="32"/>
      <c r="M975" s="33"/>
      <c r="N975" s="32"/>
      <c r="O975" s="29"/>
      <c r="P975" s="29"/>
      <c r="Q975" s="34"/>
      <c r="R975" s="34"/>
      <c r="S975" s="34"/>
      <c r="T975" s="34"/>
      <c r="U975" s="34"/>
      <c r="V975" s="34"/>
      <c r="W975" s="34"/>
      <c r="X975" s="34"/>
      <c r="Y975" s="34"/>
      <c r="Z975" s="34"/>
      <c r="AA975" s="34"/>
      <c r="AB975" s="34"/>
    </row>
    <row r="976" spans="1:28" ht="15.75" customHeight="1">
      <c r="A976" s="26"/>
      <c r="B976" s="26"/>
      <c r="C976" s="27"/>
      <c r="E976" s="28"/>
      <c r="F976" s="26"/>
      <c r="G976" s="29"/>
      <c r="H976" s="29"/>
      <c r="I976" s="29"/>
      <c r="J976" s="50"/>
      <c r="K976" s="33"/>
      <c r="L976" s="32"/>
      <c r="M976" s="33"/>
      <c r="N976" s="32"/>
      <c r="O976" s="29"/>
      <c r="P976" s="29"/>
      <c r="Q976" s="34"/>
      <c r="R976" s="34"/>
      <c r="S976" s="34"/>
      <c r="T976" s="34"/>
      <c r="U976" s="34"/>
      <c r="V976" s="34"/>
      <c r="W976" s="34"/>
      <c r="X976" s="34"/>
      <c r="Y976" s="34"/>
      <c r="Z976" s="34"/>
      <c r="AA976" s="34"/>
      <c r="AB976" s="34"/>
    </row>
    <row r="977" spans="1:28" ht="15.75" customHeight="1">
      <c r="A977" s="26"/>
      <c r="B977" s="26"/>
      <c r="C977" s="27"/>
      <c r="E977" s="28"/>
      <c r="F977" s="26"/>
      <c r="G977" s="29"/>
      <c r="H977" s="29"/>
      <c r="I977" s="29"/>
      <c r="J977" s="50"/>
      <c r="K977" s="33"/>
      <c r="L977" s="32"/>
      <c r="M977" s="33"/>
      <c r="N977" s="32"/>
      <c r="O977" s="29"/>
      <c r="P977" s="29"/>
      <c r="Q977" s="34"/>
      <c r="R977" s="34"/>
      <c r="S977" s="34"/>
      <c r="T977" s="34"/>
      <c r="U977" s="34"/>
      <c r="V977" s="34"/>
      <c r="W977" s="34"/>
      <c r="X977" s="34"/>
      <c r="Y977" s="34"/>
      <c r="Z977" s="34"/>
      <c r="AA977" s="34"/>
      <c r="AB977" s="34"/>
    </row>
    <row r="978" spans="1:28" ht="15.75" customHeight="1">
      <c r="A978" s="26"/>
      <c r="B978" s="26"/>
      <c r="C978" s="27"/>
      <c r="E978" s="28"/>
      <c r="F978" s="26"/>
      <c r="G978" s="29"/>
      <c r="H978" s="29"/>
      <c r="I978" s="29"/>
      <c r="J978" s="50"/>
      <c r="K978" s="33"/>
      <c r="L978" s="32"/>
      <c r="M978" s="33"/>
      <c r="N978" s="32"/>
      <c r="O978" s="29"/>
      <c r="P978" s="29"/>
      <c r="Q978" s="34"/>
      <c r="R978" s="34"/>
      <c r="S978" s="34"/>
      <c r="T978" s="34"/>
      <c r="U978" s="34"/>
      <c r="V978" s="34"/>
      <c r="W978" s="34"/>
      <c r="X978" s="34"/>
      <c r="Y978" s="34"/>
      <c r="Z978" s="34"/>
      <c r="AA978" s="34"/>
      <c r="AB978" s="34"/>
    </row>
    <row r="979" spans="1:28" ht="15.75" customHeight="1">
      <c r="A979" s="26"/>
      <c r="B979" s="26"/>
      <c r="C979" s="27"/>
      <c r="E979" s="28"/>
      <c r="F979" s="26"/>
      <c r="G979" s="29"/>
      <c r="H979" s="29"/>
      <c r="I979" s="29"/>
      <c r="J979" s="50"/>
      <c r="K979" s="33"/>
      <c r="L979" s="32"/>
      <c r="M979" s="33"/>
      <c r="N979" s="32"/>
      <c r="O979" s="29"/>
      <c r="P979" s="29"/>
      <c r="Q979" s="34"/>
      <c r="R979" s="34"/>
      <c r="S979" s="34"/>
      <c r="T979" s="34"/>
      <c r="U979" s="34"/>
      <c r="V979" s="34"/>
      <c r="W979" s="34"/>
      <c r="X979" s="34"/>
      <c r="Y979" s="34"/>
      <c r="Z979" s="34"/>
      <c r="AA979" s="34"/>
      <c r="AB979" s="34"/>
    </row>
    <row r="980" spans="1:28" ht="15.75" customHeight="1">
      <c r="A980" s="26"/>
      <c r="B980" s="26"/>
      <c r="C980" s="27"/>
      <c r="E980" s="28"/>
      <c r="F980" s="26"/>
      <c r="G980" s="29"/>
      <c r="H980" s="29"/>
      <c r="I980" s="29"/>
      <c r="J980" s="50"/>
      <c r="K980" s="33"/>
      <c r="L980" s="32"/>
      <c r="M980" s="33"/>
      <c r="N980" s="32"/>
      <c r="O980" s="29"/>
      <c r="P980" s="29"/>
      <c r="Q980" s="34"/>
      <c r="R980" s="34"/>
      <c r="S980" s="34"/>
      <c r="T980" s="34"/>
      <c r="U980" s="34"/>
      <c r="V980" s="34"/>
      <c r="W980" s="34"/>
      <c r="X980" s="34"/>
      <c r="Y980" s="34"/>
      <c r="Z980" s="34"/>
      <c r="AA980" s="34"/>
      <c r="AB980" s="34"/>
    </row>
    <row r="981" spans="1:28" ht="15.75" customHeight="1">
      <c r="A981" s="26"/>
      <c r="B981" s="26"/>
      <c r="C981" s="27"/>
      <c r="E981" s="28"/>
      <c r="F981" s="26"/>
      <c r="G981" s="29"/>
      <c r="H981" s="29"/>
      <c r="I981" s="29"/>
      <c r="J981" s="50"/>
      <c r="K981" s="33"/>
      <c r="L981" s="32"/>
      <c r="M981" s="33"/>
      <c r="N981" s="32"/>
      <c r="O981" s="29"/>
      <c r="P981" s="29"/>
      <c r="Q981" s="34"/>
      <c r="R981" s="34"/>
      <c r="S981" s="34"/>
      <c r="T981" s="34"/>
      <c r="U981" s="34"/>
      <c r="V981" s="34"/>
      <c r="W981" s="34"/>
      <c r="X981" s="34"/>
      <c r="Y981" s="34"/>
      <c r="Z981" s="34"/>
      <c r="AA981" s="34"/>
      <c r="AB981" s="34"/>
    </row>
    <row r="982" spans="1:28" ht="15.75" customHeight="1">
      <c r="A982" s="26"/>
      <c r="B982" s="26"/>
      <c r="C982" s="27"/>
      <c r="E982" s="28"/>
      <c r="F982" s="26"/>
      <c r="G982" s="29"/>
      <c r="H982" s="29"/>
      <c r="I982" s="29"/>
      <c r="J982" s="50"/>
      <c r="K982" s="33"/>
      <c r="L982" s="32"/>
      <c r="M982" s="33"/>
      <c r="N982" s="32"/>
      <c r="O982" s="29"/>
      <c r="P982" s="29"/>
      <c r="Q982" s="34"/>
      <c r="R982" s="34"/>
      <c r="S982" s="34"/>
      <c r="T982" s="34"/>
      <c r="U982" s="34"/>
      <c r="V982" s="34"/>
      <c r="W982" s="34"/>
      <c r="X982" s="34"/>
      <c r="Y982" s="34"/>
      <c r="Z982" s="34"/>
      <c r="AA982" s="34"/>
      <c r="AB982" s="34"/>
    </row>
    <row r="983" spans="1:28" ht="15.75" customHeight="1">
      <c r="A983" s="26"/>
      <c r="B983" s="26"/>
      <c r="C983" s="27"/>
      <c r="E983" s="28"/>
      <c r="F983" s="26"/>
      <c r="G983" s="29"/>
      <c r="H983" s="29"/>
      <c r="I983" s="29"/>
      <c r="J983" s="50"/>
      <c r="K983" s="33"/>
      <c r="L983" s="32"/>
      <c r="M983" s="33"/>
      <c r="N983" s="32"/>
      <c r="O983" s="29"/>
      <c r="P983" s="29"/>
      <c r="Q983" s="34"/>
      <c r="R983" s="34"/>
      <c r="S983" s="34"/>
      <c r="T983" s="34"/>
      <c r="U983" s="34"/>
      <c r="V983" s="34"/>
      <c r="W983" s="34"/>
      <c r="X983" s="34"/>
      <c r="Y983" s="34"/>
      <c r="Z983" s="34"/>
      <c r="AA983" s="34"/>
      <c r="AB983" s="34"/>
    </row>
    <row r="984" spans="1:28" ht="15.75" customHeight="1">
      <c r="A984" s="26"/>
      <c r="B984" s="26"/>
      <c r="C984" s="27"/>
      <c r="E984" s="28"/>
      <c r="F984" s="26"/>
      <c r="G984" s="29"/>
      <c r="H984" s="29"/>
      <c r="I984" s="29"/>
      <c r="J984" s="50"/>
      <c r="K984" s="33"/>
      <c r="L984" s="32"/>
      <c r="M984" s="33"/>
      <c r="N984" s="32"/>
      <c r="O984" s="29"/>
      <c r="P984" s="29"/>
      <c r="Q984" s="34"/>
      <c r="R984" s="34"/>
      <c r="S984" s="34"/>
      <c r="T984" s="34"/>
      <c r="U984" s="34"/>
      <c r="V984" s="34"/>
      <c r="W984" s="34"/>
      <c r="X984" s="34"/>
      <c r="Y984" s="34"/>
      <c r="Z984" s="34"/>
      <c r="AA984" s="34"/>
      <c r="AB984" s="34"/>
    </row>
    <row r="985" spans="1:28" ht="15.75" customHeight="1">
      <c r="A985" s="26"/>
      <c r="B985" s="26"/>
      <c r="C985" s="27"/>
      <c r="E985" s="28"/>
      <c r="F985" s="26"/>
      <c r="G985" s="29"/>
      <c r="H985" s="29"/>
      <c r="I985" s="29"/>
      <c r="J985" s="50"/>
      <c r="K985" s="33"/>
      <c r="L985" s="32"/>
      <c r="M985" s="33"/>
      <c r="N985" s="32"/>
      <c r="O985" s="29"/>
      <c r="P985" s="29"/>
      <c r="Q985" s="34"/>
      <c r="R985" s="34"/>
      <c r="S985" s="34"/>
      <c r="T985" s="34"/>
      <c r="U985" s="34"/>
      <c r="V985" s="34"/>
      <c r="W985" s="34"/>
      <c r="X985" s="34"/>
      <c r="Y985" s="34"/>
      <c r="Z985" s="34"/>
      <c r="AA985" s="34"/>
      <c r="AB985" s="34"/>
    </row>
    <row r="986" spans="1:28" ht="15.75" customHeight="1">
      <c r="A986" s="26"/>
      <c r="B986" s="26"/>
      <c r="C986" s="27"/>
      <c r="E986" s="28"/>
      <c r="F986" s="26"/>
      <c r="G986" s="29"/>
      <c r="H986" s="29"/>
      <c r="I986" s="29"/>
      <c r="J986" s="50"/>
      <c r="K986" s="33"/>
      <c r="L986" s="32"/>
      <c r="M986" s="33"/>
      <c r="N986" s="32"/>
      <c r="O986" s="29"/>
      <c r="P986" s="29"/>
      <c r="Q986" s="34"/>
      <c r="R986" s="34"/>
      <c r="S986" s="34"/>
      <c r="T986" s="34"/>
      <c r="U986" s="34"/>
      <c r="V986" s="34"/>
      <c r="W986" s="34"/>
      <c r="X986" s="34"/>
      <c r="Y986" s="34"/>
      <c r="Z986" s="34"/>
      <c r="AA986" s="34"/>
      <c r="AB986" s="34"/>
    </row>
    <row r="987" spans="1:28" ht="15.75" customHeight="1">
      <c r="A987" s="26"/>
      <c r="B987" s="26"/>
      <c r="C987" s="27"/>
      <c r="E987" s="28"/>
      <c r="F987" s="26"/>
      <c r="G987" s="29"/>
      <c r="H987" s="29"/>
      <c r="I987" s="29"/>
      <c r="J987" s="50"/>
      <c r="K987" s="33"/>
      <c r="L987" s="32"/>
      <c r="M987" s="33"/>
      <c r="N987" s="32"/>
      <c r="O987" s="29"/>
      <c r="P987" s="29"/>
      <c r="Q987" s="34"/>
      <c r="R987" s="34"/>
      <c r="S987" s="34"/>
      <c r="T987" s="34"/>
      <c r="U987" s="34"/>
      <c r="V987" s="34"/>
      <c r="W987" s="34"/>
      <c r="X987" s="34"/>
      <c r="Y987" s="34"/>
      <c r="Z987" s="34"/>
      <c r="AA987" s="34"/>
      <c r="AB987" s="34"/>
    </row>
    <row r="988" spans="1:28" ht="15.75" customHeight="1">
      <c r="A988" s="26"/>
      <c r="B988" s="26"/>
      <c r="C988" s="27"/>
      <c r="E988" s="28"/>
      <c r="F988" s="26"/>
      <c r="G988" s="29"/>
      <c r="H988" s="29"/>
      <c r="I988" s="29"/>
      <c r="J988" s="50"/>
      <c r="K988" s="33"/>
      <c r="L988" s="32"/>
      <c r="M988" s="33"/>
      <c r="N988" s="32"/>
      <c r="O988" s="29"/>
      <c r="P988" s="29"/>
      <c r="Q988" s="34"/>
      <c r="R988" s="34"/>
      <c r="S988" s="34"/>
      <c r="T988" s="34"/>
      <c r="U988" s="34"/>
      <c r="V988" s="34"/>
      <c r="W988" s="34"/>
      <c r="X988" s="34"/>
      <c r="Y988" s="34"/>
      <c r="Z988" s="34"/>
      <c r="AA988" s="34"/>
      <c r="AB988" s="34"/>
    </row>
    <row r="989" spans="1:28" ht="15.75" customHeight="1">
      <c r="A989" s="26"/>
      <c r="B989" s="26"/>
      <c r="C989" s="27"/>
      <c r="E989" s="28"/>
      <c r="F989" s="26"/>
      <c r="G989" s="29"/>
      <c r="H989" s="29"/>
      <c r="I989" s="29"/>
      <c r="J989" s="50"/>
      <c r="K989" s="33"/>
      <c r="L989" s="32"/>
      <c r="M989" s="33"/>
      <c r="N989" s="32"/>
      <c r="O989" s="29"/>
      <c r="P989" s="29"/>
      <c r="Q989" s="34"/>
      <c r="R989" s="34"/>
      <c r="S989" s="34"/>
      <c r="T989" s="34"/>
      <c r="U989" s="34"/>
      <c r="V989" s="34"/>
      <c r="W989" s="34"/>
      <c r="X989" s="34"/>
      <c r="Y989" s="34"/>
      <c r="Z989" s="34"/>
      <c r="AA989" s="34"/>
      <c r="AB989" s="34"/>
    </row>
    <row r="990" spans="1:28" ht="15.75" customHeight="1">
      <c r="A990" s="26"/>
      <c r="B990" s="26"/>
      <c r="C990" s="27"/>
      <c r="E990" s="28"/>
      <c r="F990" s="26"/>
      <c r="G990" s="29"/>
      <c r="H990" s="29"/>
      <c r="I990" s="29"/>
      <c r="J990" s="50"/>
      <c r="K990" s="33"/>
      <c r="L990" s="32"/>
      <c r="M990" s="33"/>
      <c r="N990" s="32"/>
      <c r="O990" s="29"/>
      <c r="P990" s="29"/>
      <c r="Q990" s="34"/>
      <c r="R990" s="34"/>
      <c r="S990" s="34"/>
      <c r="T990" s="34"/>
      <c r="U990" s="34"/>
      <c r="V990" s="34"/>
      <c r="W990" s="34"/>
      <c r="X990" s="34"/>
      <c r="Y990" s="34"/>
      <c r="Z990" s="34"/>
      <c r="AA990" s="34"/>
      <c r="AB990" s="34"/>
    </row>
    <row r="991" spans="1:28" ht="15.75" customHeight="1">
      <c r="A991" s="26"/>
      <c r="B991" s="26"/>
      <c r="C991" s="27"/>
      <c r="E991" s="28"/>
      <c r="F991" s="26"/>
      <c r="G991" s="29"/>
      <c r="H991" s="29"/>
      <c r="I991" s="29"/>
      <c r="J991" s="50"/>
      <c r="K991" s="33"/>
      <c r="L991" s="32"/>
      <c r="M991" s="33"/>
      <c r="N991" s="32"/>
      <c r="O991" s="29"/>
      <c r="P991" s="29"/>
      <c r="Q991" s="34"/>
      <c r="R991" s="34"/>
      <c r="S991" s="34"/>
      <c r="T991" s="34"/>
      <c r="U991" s="34"/>
      <c r="V991" s="34"/>
      <c r="W991" s="34"/>
      <c r="X991" s="34"/>
      <c r="Y991" s="34"/>
      <c r="Z991" s="34"/>
      <c r="AA991" s="34"/>
      <c r="AB991" s="34"/>
    </row>
    <row r="992" spans="1:28" ht="15.75" customHeight="1">
      <c r="A992" s="26"/>
      <c r="B992" s="26"/>
      <c r="C992" s="27"/>
      <c r="E992" s="28"/>
      <c r="F992" s="26"/>
      <c r="G992" s="29"/>
      <c r="H992" s="29"/>
      <c r="I992" s="29"/>
      <c r="J992" s="50"/>
      <c r="K992" s="33"/>
      <c r="L992" s="32"/>
      <c r="M992" s="33"/>
      <c r="N992" s="32"/>
      <c r="O992" s="29"/>
      <c r="P992" s="29"/>
      <c r="Q992" s="34"/>
      <c r="R992" s="34"/>
      <c r="S992" s="34"/>
      <c r="T992" s="34"/>
      <c r="U992" s="34"/>
      <c r="V992" s="34"/>
      <c r="W992" s="34"/>
      <c r="X992" s="34"/>
      <c r="Y992" s="34"/>
      <c r="Z992" s="34"/>
      <c r="AA992" s="34"/>
      <c r="AB992" s="34"/>
    </row>
    <row r="993" spans="1:28" ht="15.75" customHeight="1">
      <c r="A993" s="26"/>
      <c r="B993" s="26"/>
      <c r="C993" s="27"/>
      <c r="E993" s="28"/>
      <c r="F993" s="26"/>
      <c r="G993" s="29"/>
      <c r="H993" s="29"/>
      <c r="I993" s="29"/>
      <c r="J993" s="50"/>
      <c r="K993" s="33"/>
      <c r="L993" s="32"/>
      <c r="M993" s="33"/>
      <c r="N993" s="32"/>
      <c r="O993" s="29"/>
      <c r="P993" s="29"/>
      <c r="Q993" s="34"/>
      <c r="R993" s="34"/>
      <c r="S993" s="34"/>
      <c r="T993" s="34"/>
      <c r="U993" s="34"/>
      <c r="V993" s="34"/>
      <c r="W993" s="34"/>
      <c r="X993" s="34"/>
      <c r="Y993" s="34"/>
      <c r="Z993" s="34"/>
      <c r="AA993" s="34"/>
      <c r="AB993" s="34"/>
    </row>
    <row r="994" spans="1:28" ht="15.75" customHeight="1">
      <c r="A994" s="26"/>
      <c r="B994" s="26"/>
      <c r="C994" s="27"/>
      <c r="E994" s="28"/>
      <c r="F994" s="26"/>
      <c r="G994" s="29"/>
      <c r="H994" s="29"/>
      <c r="I994" s="29"/>
      <c r="J994" s="50"/>
      <c r="K994" s="33"/>
      <c r="L994" s="32"/>
      <c r="M994" s="33"/>
      <c r="N994" s="32"/>
      <c r="O994" s="29"/>
      <c r="P994" s="29"/>
      <c r="Q994" s="34"/>
      <c r="R994" s="34"/>
      <c r="S994" s="34"/>
      <c r="T994" s="34"/>
      <c r="U994" s="34"/>
      <c r="V994" s="34"/>
      <c r="W994" s="34"/>
      <c r="X994" s="34"/>
      <c r="Y994" s="34"/>
      <c r="Z994" s="34"/>
      <c r="AA994" s="34"/>
      <c r="AB994" s="34"/>
    </row>
    <row r="995" spans="1:28" ht="15.75" customHeight="1">
      <c r="A995" s="26"/>
      <c r="B995" s="26"/>
      <c r="C995" s="27"/>
      <c r="E995" s="28"/>
      <c r="F995" s="26"/>
      <c r="G995" s="29"/>
      <c r="H995" s="29"/>
      <c r="I995" s="29"/>
      <c r="J995" s="50"/>
      <c r="K995" s="33"/>
      <c r="L995" s="32"/>
      <c r="M995" s="33"/>
      <c r="N995" s="32"/>
      <c r="O995" s="29"/>
      <c r="P995" s="29"/>
      <c r="Q995" s="34"/>
      <c r="R995" s="34"/>
      <c r="S995" s="34"/>
      <c r="T995" s="34"/>
      <c r="U995" s="34"/>
      <c r="V995" s="34"/>
      <c r="W995" s="34"/>
      <c r="X995" s="34"/>
      <c r="Y995" s="34"/>
      <c r="Z995" s="34"/>
      <c r="AA995" s="34"/>
      <c r="AB995" s="34"/>
    </row>
    <row r="996" spans="1:28" ht="15.75" customHeight="1">
      <c r="A996" s="26"/>
      <c r="B996" s="26"/>
      <c r="C996" s="27"/>
      <c r="E996" s="28"/>
      <c r="F996" s="26"/>
      <c r="G996" s="29"/>
      <c r="H996" s="29"/>
      <c r="I996" s="29"/>
      <c r="J996" s="50"/>
      <c r="K996" s="33"/>
      <c r="L996" s="32"/>
      <c r="M996" s="33"/>
      <c r="N996" s="32"/>
      <c r="O996" s="29"/>
      <c r="P996" s="29"/>
      <c r="Q996" s="34"/>
      <c r="R996" s="34"/>
      <c r="S996" s="34"/>
      <c r="T996" s="34"/>
      <c r="U996" s="34"/>
      <c r="V996" s="34"/>
      <c r="W996" s="34"/>
      <c r="X996" s="34"/>
      <c r="Y996" s="34"/>
      <c r="Z996" s="34"/>
      <c r="AA996" s="34"/>
      <c r="AB996" s="34"/>
    </row>
    <row r="997" spans="1:28" ht="15.75" customHeight="1">
      <c r="A997" s="26"/>
      <c r="B997" s="26"/>
      <c r="C997" s="27"/>
      <c r="E997" s="28"/>
      <c r="F997" s="26"/>
      <c r="G997" s="29"/>
      <c r="H997" s="29"/>
      <c r="I997" s="29"/>
      <c r="J997" s="50"/>
      <c r="K997" s="33"/>
      <c r="L997" s="32"/>
      <c r="M997" s="33"/>
      <c r="N997" s="32"/>
      <c r="O997" s="29"/>
      <c r="P997" s="29"/>
      <c r="Q997" s="34"/>
      <c r="R997" s="34"/>
      <c r="S997" s="34"/>
      <c r="T997" s="34"/>
      <c r="U997" s="34"/>
      <c r="V997" s="34"/>
      <c r="W997" s="34"/>
      <c r="X997" s="34"/>
      <c r="Y997" s="34"/>
      <c r="Z997" s="34"/>
      <c r="AA997" s="34"/>
      <c r="AB997" s="34"/>
    </row>
    <row r="998" spans="1:28" ht="15.75" customHeight="1">
      <c r="A998" s="26"/>
      <c r="B998" s="26"/>
      <c r="C998" s="27"/>
      <c r="E998" s="28"/>
      <c r="F998" s="26"/>
      <c r="G998" s="29"/>
      <c r="H998" s="29"/>
      <c r="I998" s="29"/>
      <c r="J998" s="50"/>
      <c r="K998" s="33"/>
      <c r="L998" s="32"/>
      <c r="M998" s="33"/>
      <c r="N998" s="32"/>
      <c r="O998" s="29"/>
      <c r="P998" s="29"/>
      <c r="Q998" s="34"/>
      <c r="R998" s="34"/>
      <c r="S998" s="34"/>
      <c r="T998" s="34"/>
      <c r="U998" s="34"/>
      <c r="V998" s="34"/>
      <c r="W998" s="34"/>
      <c r="X998" s="34"/>
      <c r="Y998" s="34"/>
      <c r="Z998" s="34"/>
      <c r="AA998" s="34"/>
      <c r="AB998" s="34"/>
    </row>
    <row r="999" spans="1:28" ht="15.75" customHeight="1">
      <c r="A999" s="26"/>
      <c r="B999" s="26"/>
      <c r="C999" s="27"/>
      <c r="E999" s="28"/>
      <c r="F999" s="26"/>
      <c r="G999" s="29"/>
      <c r="H999" s="29"/>
      <c r="I999" s="29"/>
      <c r="J999" s="50"/>
      <c r="K999" s="33"/>
      <c r="L999" s="32"/>
      <c r="M999" s="33"/>
      <c r="N999" s="32"/>
      <c r="O999" s="29"/>
      <c r="P999" s="29"/>
      <c r="Q999" s="34"/>
      <c r="R999" s="34"/>
      <c r="S999" s="34"/>
      <c r="T999" s="34"/>
      <c r="U999" s="34"/>
      <c r="V999" s="34"/>
      <c r="W999" s="34"/>
      <c r="X999" s="34"/>
      <c r="Y999" s="34"/>
      <c r="Z999" s="34"/>
      <c r="AA999" s="34"/>
      <c r="AB999" s="34"/>
    </row>
    <row r="1000" spans="1:28" ht="15.75" customHeight="1">
      <c r="A1000" s="26"/>
      <c r="B1000" s="26"/>
      <c r="C1000" s="27"/>
      <c r="E1000" s="28"/>
      <c r="F1000" s="26"/>
      <c r="G1000" s="29"/>
      <c r="H1000" s="29"/>
      <c r="I1000" s="29"/>
      <c r="J1000" s="50"/>
      <c r="K1000" s="33"/>
      <c r="L1000" s="32"/>
      <c r="M1000" s="33"/>
      <c r="N1000" s="32"/>
      <c r="O1000" s="29"/>
      <c r="P1000" s="29"/>
      <c r="Q1000" s="34"/>
      <c r="R1000" s="34"/>
      <c r="S1000" s="34"/>
      <c r="T1000" s="34"/>
      <c r="U1000" s="34"/>
      <c r="V1000" s="34"/>
      <c r="W1000" s="34"/>
      <c r="X1000" s="34"/>
      <c r="Y1000" s="34"/>
      <c r="Z1000" s="34"/>
      <c r="AA1000" s="34"/>
      <c r="AB1000" s="34"/>
    </row>
    <row r="1001" spans="1:28" ht="15.75" customHeight="1">
      <c r="A1001" s="26"/>
      <c r="B1001" s="26"/>
      <c r="C1001" s="27"/>
      <c r="E1001" s="28"/>
      <c r="F1001" s="26"/>
      <c r="G1001" s="29"/>
      <c r="H1001" s="29"/>
      <c r="I1001" s="29"/>
      <c r="J1001" s="50"/>
      <c r="K1001" s="33"/>
      <c r="L1001" s="32"/>
      <c r="M1001" s="33"/>
      <c r="N1001" s="32"/>
      <c r="O1001" s="29"/>
      <c r="P1001" s="29"/>
      <c r="Q1001" s="34"/>
      <c r="R1001" s="34"/>
      <c r="S1001" s="34"/>
      <c r="T1001" s="34"/>
      <c r="U1001" s="34"/>
      <c r="V1001" s="34"/>
      <c r="W1001" s="34"/>
      <c r="X1001" s="34"/>
      <c r="Y1001" s="34"/>
      <c r="Z1001" s="34"/>
      <c r="AA1001" s="34"/>
      <c r="AB1001" s="34"/>
    </row>
    <row r="1002" spans="1:28" ht="15.75" customHeight="1">
      <c r="A1002" s="26"/>
      <c r="B1002" s="26"/>
      <c r="C1002" s="27"/>
      <c r="E1002" s="28"/>
      <c r="F1002" s="26"/>
      <c r="G1002" s="29"/>
      <c r="H1002" s="29"/>
      <c r="I1002" s="29"/>
      <c r="J1002" s="50"/>
      <c r="K1002" s="33"/>
      <c r="L1002" s="32"/>
      <c r="M1002" s="33"/>
      <c r="N1002" s="32"/>
      <c r="O1002" s="29"/>
      <c r="P1002" s="29"/>
      <c r="Q1002" s="34"/>
      <c r="R1002" s="34"/>
      <c r="S1002" s="34"/>
      <c r="T1002" s="34"/>
      <c r="U1002" s="34"/>
      <c r="V1002" s="34"/>
      <c r="W1002" s="34"/>
      <c r="X1002" s="34"/>
      <c r="Y1002" s="34"/>
      <c r="Z1002" s="34"/>
      <c r="AA1002" s="34"/>
      <c r="AB1002" s="34"/>
    </row>
    <row r="1003" spans="1:28" ht="15.75" customHeight="1">
      <c r="A1003" s="26"/>
      <c r="B1003" s="26"/>
      <c r="C1003" s="27"/>
      <c r="E1003" s="28"/>
      <c r="F1003" s="26"/>
      <c r="G1003" s="29"/>
      <c r="H1003" s="29"/>
      <c r="I1003" s="29"/>
      <c r="J1003" s="50"/>
      <c r="K1003" s="33"/>
      <c r="L1003" s="32"/>
      <c r="M1003" s="33"/>
      <c r="N1003" s="32"/>
      <c r="O1003" s="29"/>
      <c r="P1003" s="29"/>
      <c r="Q1003" s="34"/>
      <c r="R1003" s="34"/>
      <c r="S1003" s="34"/>
      <c r="T1003" s="34"/>
      <c r="U1003" s="34"/>
      <c r="V1003" s="34"/>
      <c r="W1003" s="34"/>
      <c r="X1003" s="34"/>
      <c r="Y1003" s="34"/>
      <c r="Z1003" s="34"/>
      <c r="AA1003" s="34"/>
      <c r="AB1003" s="34"/>
    </row>
    <row r="1004" spans="1:28" ht="15.75" customHeight="1">
      <c r="A1004" s="26"/>
      <c r="B1004" s="26"/>
      <c r="C1004" s="27"/>
      <c r="E1004" s="28"/>
      <c r="F1004" s="26"/>
      <c r="G1004" s="29"/>
      <c r="H1004" s="29"/>
      <c r="I1004" s="29"/>
      <c r="J1004" s="50"/>
      <c r="K1004" s="33"/>
      <c r="L1004" s="32"/>
      <c r="M1004" s="33"/>
      <c r="N1004" s="32"/>
      <c r="O1004" s="29"/>
      <c r="P1004" s="29"/>
      <c r="Q1004" s="34"/>
      <c r="R1004" s="34"/>
      <c r="S1004" s="34"/>
      <c r="T1004" s="34"/>
      <c r="U1004" s="34"/>
      <c r="V1004" s="34"/>
      <c r="W1004" s="34"/>
      <c r="X1004" s="34"/>
      <c r="Y1004" s="34"/>
      <c r="Z1004" s="34"/>
      <c r="AA1004" s="34"/>
      <c r="AB1004" s="34"/>
    </row>
    <row r="1005" spans="1:28" ht="15.75" customHeight="1">
      <c r="A1005" s="26"/>
      <c r="B1005" s="26"/>
      <c r="C1005" s="27"/>
      <c r="E1005" s="28"/>
      <c r="F1005" s="26"/>
      <c r="G1005" s="29"/>
      <c r="H1005" s="29"/>
      <c r="I1005" s="29"/>
      <c r="J1005" s="50"/>
      <c r="K1005" s="33"/>
      <c r="L1005" s="32"/>
      <c r="M1005" s="33"/>
      <c r="N1005" s="32"/>
      <c r="O1005" s="29"/>
      <c r="P1005" s="29"/>
      <c r="Q1005" s="34"/>
      <c r="R1005" s="34"/>
      <c r="S1005" s="34"/>
      <c r="T1005" s="34"/>
      <c r="U1005" s="34"/>
      <c r="V1005" s="34"/>
      <c r="W1005" s="34"/>
      <c r="X1005" s="34"/>
      <c r="Y1005" s="34"/>
      <c r="Z1005" s="34"/>
      <c r="AA1005" s="34"/>
      <c r="AB1005" s="34"/>
    </row>
    <row r="1006" spans="1:28" ht="15.75" customHeight="1">
      <c r="A1006" s="26"/>
      <c r="B1006" s="26"/>
      <c r="C1006" s="27"/>
      <c r="E1006" s="28"/>
      <c r="F1006" s="26"/>
      <c r="G1006" s="29"/>
      <c r="H1006" s="29"/>
      <c r="I1006" s="29"/>
      <c r="J1006" s="50"/>
      <c r="K1006" s="33"/>
      <c r="L1006" s="32"/>
      <c r="M1006" s="33"/>
      <c r="N1006" s="32"/>
      <c r="O1006" s="29"/>
      <c r="P1006" s="29"/>
      <c r="Q1006" s="34"/>
      <c r="R1006" s="34"/>
      <c r="S1006" s="34"/>
      <c r="T1006" s="34"/>
      <c r="U1006" s="34"/>
      <c r="V1006" s="34"/>
      <c r="W1006" s="34"/>
      <c r="X1006" s="34"/>
      <c r="Y1006" s="34"/>
      <c r="Z1006" s="34"/>
      <c r="AA1006" s="34"/>
      <c r="AB1006" s="34"/>
    </row>
    <row r="1007" spans="1:28" ht="15.75" customHeight="1">
      <c r="A1007" s="26"/>
      <c r="B1007" s="26"/>
      <c r="C1007" s="27"/>
      <c r="E1007" s="28"/>
      <c r="F1007" s="26"/>
      <c r="G1007" s="29"/>
      <c r="H1007" s="29"/>
      <c r="I1007" s="29"/>
      <c r="J1007" s="50"/>
      <c r="K1007" s="33"/>
      <c r="L1007" s="32"/>
      <c r="M1007" s="33"/>
      <c r="N1007" s="32"/>
      <c r="O1007" s="29"/>
      <c r="P1007" s="29"/>
      <c r="Q1007" s="34"/>
      <c r="R1007" s="34"/>
      <c r="S1007" s="34"/>
      <c r="T1007" s="34"/>
      <c r="U1007" s="34"/>
      <c r="V1007" s="34"/>
      <c r="W1007" s="34"/>
      <c r="X1007" s="34"/>
      <c r="Y1007" s="34"/>
      <c r="Z1007" s="34"/>
      <c r="AA1007" s="34"/>
      <c r="AB1007" s="34"/>
    </row>
    <row r="1008" spans="1:28" ht="15.75" customHeight="1">
      <c r="A1008" s="26"/>
      <c r="B1008" s="26"/>
      <c r="C1008" s="27"/>
      <c r="E1008" s="28"/>
      <c r="F1008" s="26"/>
      <c r="G1008" s="29"/>
      <c r="H1008" s="29"/>
      <c r="I1008" s="29"/>
      <c r="J1008" s="50"/>
      <c r="K1008" s="33"/>
      <c r="L1008" s="32"/>
      <c r="M1008" s="33"/>
      <c r="N1008" s="32"/>
      <c r="O1008" s="29"/>
      <c r="P1008" s="29"/>
      <c r="Q1008" s="34"/>
      <c r="R1008" s="34"/>
      <c r="S1008" s="34"/>
      <c r="T1008" s="34"/>
      <c r="U1008" s="34"/>
      <c r="V1008" s="34"/>
      <c r="W1008" s="34"/>
      <c r="X1008" s="34"/>
      <c r="Y1008" s="34"/>
      <c r="Z1008" s="34"/>
      <c r="AA1008" s="34"/>
      <c r="AB1008" s="34"/>
    </row>
    <row r="1009" spans="1:28" ht="15.75" customHeight="1">
      <c r="A1009" s="26"/>
      <c r="B1009" s="26"/>
      <c r="C1009" s="27"/>
      <c r="E1009" s="28"/>
      <c r="F1009" s="26"/>
      <c r="G1009" s="29"/>
      <c r="H1009" s="29"/>
      <c r="I1009" s="29"/>
      <c r="J1009" s="50"/>
      <c r="K1009" s="33"/>
      <c r="L1009" s="32"/>
      <c r="M1009" s="33"/>
      <c r="N1009" s="32"/>
      <c r="O1009" s="29"/>
      <c r="P1009" s="29"/>
      <c r="Q1009" s="34"/>
      <c r="R1009" s="34"/>
      <c r="S1009" s="34"/>
      <c r="T1009" s="34"/>
      <c r="U1009" s="34"/>
      <c r="V1009" s="34"/>
      <c r="W1009" s="34"/>
      <c r="X1009" s="34"/>
      <c r="Y1009" s="34"/>
      <c r="Z1009" s="34"/>
      <c r="AA1009" s="34"/>
      <c r="AB1009" s="34"/>
    </row>
    <row r="1010" spans="1:28" ht="15.75" customHeight="1">
      <c r="A1010" s="26"/>
      <c r="B1010" s="26"/>
      <c r="C1010" s="27"/>
      <c r="E1010" s="28"/>
      <c r="F1010" s="26"/>
      <c r="G1010" s="29"/>
      <c r="H1010" s="29"/>
      <c r="I1010" s="29"/>
      <c r="J1010" s="50"/>
      <c r="K1010" s="33"/>
      <c r="L1010" s="32"/>
      <c r="M1010" s="33"/>
      <c r="N1010" s="32"/>
      <c r="O1010" s="29"/>
      <c r="P1010" s="29"/>
      <c r="Q1010" s="34"/>
      <c r="R1010" s="34"/>
      <c r="S1010" s="34"/>
      <c r="T1010" s="34"/>
      <c r="U1010" s="34"/>
      <c r="V1010" s="34"/>
      <c r="W1010" s="34"/>
      <c r="X1010" s="34"/>
      <c r="Y1010" s="34"/>
      <c r="Z1010" s="34"/>
      <c r="AA1010" s="34"/>
      <c r="AB1010" s="34"/>
    </row>
    <row r="1011" spans="1:28" ht="15.75" customHeight="1">
      <c r="A1011" s="26"/>
      <c r="B1011" s="26"/>
      <c r="C1011" s="27"/>
      <c r="E1011" s="28"/>
      <c r="F1011" s="26"/>
      <c r="G1011" s="29"/>
      <c r="H1011" s="29"/>
      <c r="I1011" s="29"/>
      <c r="J1011" s="50"/>
      <c r="K1011" s="33"/>
      <c r="L1011" s="32"/>
      <c r="M1011" s="33"/>
      <c r="N1011" s="32"/>
      <c r="O1011" s="29"/>
      <c r="P1011" s="29"/>
      <c r="Q1011" s="34"/>
      <c r="R1011" s="34"/>
      <c r="S1011" s="34"/>
      <c r="T1011" s="34"/>
      <c r="U1011" s="34"/>
      <c r="V1011" s="34"/>
      <c r="W1011" s="34"/>
      <c r="X1011" s="34"/>
      <c r="Y1011" s="34"/>
      <c r="Z1011" s="34"/>
      <c r="AA1011" s="34"/>
      <c r="AB1011" s="34"/>
    </row>
    <row r="1012" spans="1:28" ht="15.75" customHeight="1">
      <c r="A1012" s="26"/>
      <c r="B1012" s="26"/>
      <c r="C1012" s="27"/>
      <c r="E1012" s="28"/>
      <c r="F1012" s="26"/>
      <c r="G1012" s="29"/>
      <c r="H1012" s="29"/>
      <c r="I1012" s="29"/>
      <c r="J1012" s="50"/>
      <c r="K1012" s="33"/>
      <c r="L1012" s="32"/>
      <c r="M1012" s="33"/>
      <c r="N1012" s="32"/>
      <c r="O1012" s="29"/>
      <c r="P1012" s="29"/>
      <c r="Q1012" s="34"/>
      <c r="R1012" s="34"/>
      <c r="S1012" s="34"/>
      <c r="T1012" s="34"/>
      <c r="U1012" s="34"/>
      <c r="V1012" s="34"/>
      <c r="W1012" s="34"/>
      <c r="X1012" s="34"/>
      <c r="Y1012" s="34"/>
      <c r="Z1012" s="34"/>
      <c r="AA1012" s="34"/>
      <c r="AB1012" s="34"/>
    </row>
    <row r="1013" spans="1:28" ht="15.75" customHeight="1">
      <c r="A1013" s="26"/>
      <c r="B1013" s="26"/>
      <c r="C1013" s="27"/>
      <c r="E1013" s="28"/>
      <c r="F1013" s="26"/>
      <c r="G1013" s="29"/>
      <c r="H1013" s="29"/>
      <c r="I1013" s="29"/>
      <c r="J1013" s="50"/>
      <c r="K1013" s="33"/>
      <c r="L1013" s="32"/>
      <c r="M1013" s="33"/>
      <c r="N1013" s="32"/>
      <c r="O1013" s="29"/>
      <c r="P1013" s="29"/>
      <c r="Q1013" s="34"/>
      <c r="R1013" s="34"/>
      <c r="S1013" s="34"/>
      <c r="T1013" s="34"/>
      <c r="U1013" s="34"/>
      <c r="V1013" s="34"/>
      <c r="W1013" s="34"/>
      <c r="X1013" s="34"/>
      <c r="Y1013" s="34"/>
      <c r="Z1013" s="34"/>
      <c r="AA1013" s="34"/>
      <c r="AB1013" s="34"/>
    </row>
    <row r="1014" spans="1:28" ht="15.75" customHeight="1">
      <c r="A1014" s="26"/>
      <c r="B1014" s="26"/>
      <c r="C1014" s="27"/>
      <c r="E1014" s="28"/>
      <c r="F1014" s="26"/>
      <c r="G1014" s="29"/>
      <c r="H1014" s="29"/>
      <c r="I1014" s="29"/>
      <c r="J1014" s="50"/>
      <c r="K1014" s="33"/>
      <c r="L1014" s="32"/>
      <c r="M1014" s="33"/>
      <c r="N1014" s="32"/>
      <c r="O1014" s="29"/>
      <c r="P1014" s="29"/>
      <c r="Q1014" s="34"/>
      <c r="R1014" s="34"/>
      <c r="S1014" s="34"/>
      <c r="T1014" s="34"/>
      <c r="U1014" s="34"/>
      <c r="V1014" s="34"/>
      <c r="W1014" s="34"/>
      <c r="X1014" s="34"/>
      <c r="Y1014" s="34"/>
      <c r="Z1014" s="34"/>
      <c r="AA1014" s="34"/>
      <c r="AB1014" s="34"/>
    </row>
    <row r="1015" spans="1:28" ht="15.75" customHeight="1">
      <c r="A1015" s="26"/>
      <c r="B1015" s="26"/>
      <c r="C1015" s="27"/>
      <c r="E1015" s="28"/>
      <c r="F1015" s="26"/>
      <c r="G1015" s="29"/>
      <c r="H1015" s="29"/>
      <c r="I1015" s="29"/>
      <c r="J1015" s="50"/>
      <c r="K1015" s="33"/>
      <c r="L1015" s="32"/>
      <c r="M1015" s="33"/>
      <c r="N1015" s="32"/>
      <c r="O1015" s="29"/>
      <c r="P1015" s="29"/>
      <c r="Q1015" s="34"/>
      <c r="R1015" s="34"/>
      <c r="S1015" s="34"/>
      <c r="T1015" s="34"/>
      <c r="U1015" s="34"/>
      <c r="V1015" s="34"/>
      <c r="W1015" s="34"/>
      <c r="X1015" s="34"/>
      <c r="Y1015" s="34"/>
      <c r="Z1015" s="34"/>
      <c r="AA1015" s="34"/>
      <c r="AB1015" s="34"/>
    </row>
    <row r="1016" spans="1:28" ht="15.75" customHeight="1">
      <c r="A1016" s="26"/>
      <c r="B1016" s="26"/>
      <c r="C1016" s="27"/>
      <c r="E1016" s="28"/>
      <c r="F1016" s="26"/>
      <c r="G1016" s="29"/>
      <c r="H1016" s="29"/>
      <c r="I1016" s="29"/>
      <c r="J1016" s="50"/>
      <c r="K1016" s="33"/>
      <c r="L1016" s="32"/>
      <c r="M1016" s="33"/>
      <c r="N1016" s="32"/>
      <c r="O1016" s="29"/>
      <c r="P1016" s="29"/>
      <c r="Q1016" s="34"/>
      <c r="R1016" s="34"/>
      <c r="S1016" s="34"/>
      <c r="T1016" s="34"/>
      <c r="U1016" s="34"/>
      <c r="V1016" s="34"/>
      <c r="W1016" s="34"/>
      <c r="X1016" s="34"/>
      <c r="Y1016" s="34"/>
      <c r="Z1016" s="34"/>
      <c r="AA1016" s="34"/>
      <c r="AB1016" s="34"/>
    </row>
    <row r="1017" spans="1:28" ht="15.75" customHeight="1">
      <c r="A1017" s="26"/>
      <c r="B1017" s="26"/>
      <c r="C1017" s="27"/>
      <c r="E1017" s="28"/>
      <c r="F1017" s="26"/>
      <c r="G1017" s="29"/>
      <c r="H1017" s="29"/>
      <c r="I1017" s="29"/>
      <c r="J1017" s="50"/>
      <c r="K1017" s="33"/>
      <c r="L1017" s="32"/>
      <c r="M1017" s="33"/>
      <c r="N1017" s="32"/>
      <c r="O1017" s="29"/>
      <c r="P1017" s="29"/>
      <c r="Q1017" s="34"/>
      <c r="R1017" s="34"/>
      <c r="S1017" s="34"/>
      <c r="T1017" s="34"/>
      <c r="U1017" s="34"/>
      <c r="V1017" s="34"/>
      <c r="W1017" s="34"/>
      <c r="X1017" s="34"/>
      <c r="Y1017" s="34"/>
      <c r="Z1017" s="34"/>
      <c r="AA1017" s="34"/>
      <c r="AB1017" s="34"/>
    </row>
    <row r="1018" spans="1:28" ht="15.75" customHeight="1">
      <c r="A1018" s="26"/>
      <c r="B1018" s="26"/>
      <c r="C1018" s="27"/>
      <c r="E1018" s="28"/>
      <c r="F1018" s="26"/>
      <c r="G1018" s="29"/>
      <c r="H1018" s="29"/>
      <c r="I1018" s="29"/>
      <c r="J1018" s="50"/>
      <c r="K1018" s="33"/>
      <c r="L1018" s="32"/>
      <c r="M1018" s="33"/>
      <c r="N1018" s="32"/>
      <c r="O1018" s="29"/>
      <c r="P1018" s="29"/>
      <c r="Q1018" s="34"/>
      <c r="R1018" s="34"/>
      <c r="S1018" s="34"/>
      <c r="T1018" s="34"/>
      <c r="U1018" s="34"/>
      <c r="V1018" s="34"/>
      <c r="W1018" s="34"/>
      <c r="X1018" s="34"/>
      <c r="Y1018" s="34"/>
      <c r="Z1018" s="34"/>
      <c r="AA1018" s="34"/>
      <c r="AB1018" s="34"/>
    </row>
  </sheetData>
  <sheetProtection sheet="1" objects="1" scenarios="1"/>
  <sortState ref="A2:CK252">
    <sortCondition ref="D2:D252"/>
  </sortState>
  <pageMargins left="0.7" right="0.7" top="0.75" bottom="0.75" header="0" footer="0"/>
  <pageSetup paperSize="9" orientation="portrait"/>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30.140625" customWidth="1"/>
    <col min="2" max="4" width="7.5703125" customWidth="1"/>
    <col min="5" max="5" width="6.140625" customWidth="1"/>
    <col min="6" max="6" width="5" customWidth="1"/>
    <col min="7" max="7" width="10.85546875" customWidth="1"/>
    <col min="8" max="8" width="10.42578125" customWidth="1"/>
    <col min="9" max="9" width="9.7109375" customWidth="1"/>
    <col min="10" max="10" width="11.140625" customWidth="1"/>
    <col min="11" max="11" width="8.5703125" customWidth="1"/>
    <col min="12" max="12" width="13.85546875" customWidth="1"/>
    <col min="13" max="13" width="102.85546875" customWidth="1"/>
    <col min="14" max="26" width="8.7109375" customWidth="1"/>
  </cols>
  <sheetData>
    <row r="1" spans="1:26" ht="14.25" customHeight="1">
      <c r="A1" s="40" t="s">
        <v>113</v>
      </c>
      <c r="B1" s="40"/>
      <c r="C1" s="40"/>
      <c r="D1" s="40"/>
      <c r="E1" s="40"/>
      <c r="F1" s="40"/>
      <c r="G1" s="40"/>
      <c r="H1" s="40"/>
      <c r="I1" s="40"/>
      <c r="J1" s="40"/>
      <c r="K1" s="40"/>
      <c r="L1" s="40"/>
      <c r="M1" s="40"/>
      <c r="N1" s="40"/>
      <c r="O1" s="40"/>
      <c r="P1" s="40"/>
      <c r="Q1" s="40"/>
      <c r="R1" s="40"/>
      <c r="S1" s="40"/>
      <c r="T1" s="40"/>
      <c r="U1" s="40"/>
      <c r="V1" s="40"/>
      <c r="W1" s="40"/>
      <c r="X1" s="40"/>
      <c r="Y1" s="40"/>
      <c r="Z1" s="40"/>
    </row>
    <row r="2" spans="1:26" ht="14.25" customHeight="1">
      <c r="A2" s="18" t="s">
        <v>1</v>
      </c>
      <c r="B2" s="41" t="s">
        <v>116</v>
      </c>
      <c r="C2" s="18" t="s">
        <v>6</v>
      </c>
      <c r="D2" s="18" t="s">
        <v>7</v>
      </c>
      <c r="E2" s="18" t="s">
        <v>8</v>
      </c>
      <c r="F2" s="18" t="s">
        <v>9</v>
      </c>
      <c r="G2" s="18" t="s">
        <v>119</v>
      </c>
      <c r="H2" s="18" t="s">
        <v>120</v>
      </c>
      <c r="I2" s="21" t="s">
        <v>12</v>
      </c>
      <c r="J2" s="22" t="s">
        <v>13</v>
      </c>
      <c r="K2" s="22" t="s">
        <v>14</v>
      </c>
      <c r="L2" s="23" t="s">
        <v>15</v>
      </c>
      <c r="M2" s="24" t="s">
        <v>16</v>
      </c>
      <c r="N2" s="18"/>
      <c r="O2" s="18"/>
      <c r="P2" s="18"/>
      <c r="Q2" s="22"/>
      <c r="R2" s="22"/>
      <c r="S2" s="22"/>
      <c r="T2" s="25"/>
      <c r="U2" s="25"/>
      <c r="V2" s="25"/>
      <c r="W2" s="25"/>
      <c r="X2" s="25"/>
      <c r="Y2" s="25"/>
      <c r="Z2" s="18"/>
    </row>
    <row r="3" spans="1:26" ht="14.25" customHeight="1">
      <c r="A3" s="43" t="s">
        <v>121</v>
      </c>
      <c r="B3" s="44">
        <v>8</v>
      </c>
      <c r="C3" s="43" t="s">
        <v>124</v>
      </c>
      <c r="D3" s="29" t="s">
        <v>125</v>
      </c>
      <c r="E3" s="29" t="s">
        <v>126</v>
      </c>
      <c r="F3" s="29" t="s">
        <v>21</v>
      </c>
      <c r="G3" s="45">
        <v>13.003998059276954</v>
      </c>
      <c r="H3" s="31">
        <v>48191000</v>
      </c>
      <c r="I3" s="32">
        <v>0.67200000000000004</v>
      </c>
      <c r="J3" s="33">
        <v>6.83</v>
      </c>
      <c r="K3" s="32">
        <v>4.83</v>
      </c>
      <c r="L3" s="29" t="s">
        <v>129</v>
      </c>
      <c r="M3" s="29"/>
      <c r="N3" s="40"/>
      <c r="O3" s="40"/>
      <c r="P3" s="40"/>
      <c r="Q3" s="40"/>
      <c r="R3" s="40"/>
      <c r="S3" s="40"/>
      <c r="T3" s="40"/>
      <c r="U3" s="40"/>
      <c r="V3" s="40"/>
      <c r="W3" s="40"/>
      <c r="X3" s="40"/>
      <c r="Y3" s="40"/>
      <c r="Z3" s="40"/>
    </row>
    <row r="4" spans="1:26" ht="14.25" customHeight="1">
      <c r="A4" s="43" t="s">
        <v>131</v>
      </c>
      <c r="B4" s="44">
        <v>8</v>
      </c>
      <c r="C4" s="43" t="s">
        <v>124</v>
      </c>
      <c r="D4" s="29" t="s">
        <v>125</v>
      </c>
      <c r="E4" s="29" t="s">
        <v>126</v>
      </c>
      <c r="F4" s="29" t="s">
        <v>21</v>
      </c>
      <c r="G4" s="45">
        <v>7.5797443492309888</v>
      </c>
      <c r="H4" s="31">
        <v>48043158</v>
      </c>
      <c r="I4" s="32">
        <v>0.94599999999999995</v>
      </c>
      <c r="J4" s="33">
        <v>9.15</v>
      </c>
      <c r="K4" s="32">
        <v>6.18</v>
      </c>
      <c r="L4" s="29" t="s">
        <v>129</v>
      </c>
      <c r="M4" s="29"/>
      <c r="N4" s="40"/>
      <c r="O4" s="40"/>
      <c r="P4" s="40"/>
      <c r="Q4" s="40"/>
      <c r="R4" s="40"/>
      <c r="S4" s="40"/>
      <c r="T4" s="40"/>
      <c r="U4" s="40"/>
      <c r="V4" s="40"/>
      <c r="W4" s="40"/>
      <c r="X4" s="40"/>
      <c r="Y4" s="40"/>
      <c r="Z4" s="40"/>
    </row>
    <row r="5" spans="1:26" ht="14.25" customHeight="1">
      <c r="A5" s="43" t="s">
        <v>132</v>
      </c>
      <c r="B5" s="44">
        <v>11</v>
      </c>
      <c r="C5" s="43" t="s">
        <v>133</v>
      </c>
      <c r="D5" s="29" t="s">
        <v>125</v>
      </c>
      <c r="E5" s="29" t="s">
        <v>126</v>
      </c>
      <c r="F5" s="29" t="s">
        <v>21</v>
      </c>
      <c r="G5" s="45">
        <v>31.577392142164783</v>
      </c>
      <c r="H5" s="31">
        <v>39231090</v>
      </c>
      <c r="I5" s="32">
        <v>2.09</v>
      </c>
      <c r="J5" s="33">
        <v>6.9400000000000006E-5</v>
      </c>
      <c r="K5" s="32">
        <v>4.9299999999999997E-2</v>
      </c>
      <c r="L5" s="29" t="s">
        <v>22</v>
      </c>
      <c r="M5" s="29" t="s">
        <v>135</v>
      </c>
      <c r="N5" s="40"/>
      <c r="O5" s="40"/>
      <c r="P5" s="40"/>
      <c r="Q5" s="40"/>
      <c r="R5" s="40"/>
      <c r="S5" s="40"/>
      <c r="T5" s="40"/>
      <c r="U5" s="40"/>
      <c r="V5" s="40"/>
      <c r="W5" s="40"/>
      <c r="X5" s="40"/>
      <c r="Y5" s="40"/>
      <c r="Z5" s="40"/>
    </row>
    <row r="6" spans="1:26" ht="14.25" customHeight="1">
      <c r="A6" s="43" t="s">
        <v>136</v>
      </c>
      <c r="B6" s="44">
        <v>11</v>
      </c>
      <c r="C6" s="43" t="s">
        <v>133</v>
      </c>
      <c r="D6" s="29" t="s">
        <v>125</v>
      </c>
      <c r="E6" s="29" t="s">
        <v>126</v>
      </c>
      <c r="F6" s="29" t="s">
        <v>21</v>
      </c>
      <c r="G6" s="45">
        <v>1.2326152060573197</v>
      </c>
      <c r="H6" s="31">
        <v>39233010</v>
      </c>
      <c r="I6" s="32">
        <v>2.2799999999999998</v>
      </c>
      <c r="J6" s="33">
        <v>7.2200000000000007E-5</v>
      </c>
      <c r="K6" s="32">
        <v>6.4899999999999999E-2</v>
      </c>
      <c r="L6" s="29" t="s">
        <v>22</v>
      </c>
      <c r="M6" s="29" t="s">
        <v>138</v>
      </c>
      <c r="N6" s="40"/>
      <c r="O6" s="40"/>
      <c r="P6" s="40"/>
      <c r="Q6" s="40"/>
      <c r="R6" s="40"/>
      <c r="S6" s="40"/>
      <c r="T6" s="40"/>
      <c r="U6" s="40"/>
      <c r="V6" s="40"/>
      <c r="W6" s="40"/>
      <c r="X6" s="40"/>
      <c r="Y6" s="40"/>
      <c r="Z6" s="40"/>
    </row>
    <row r="7" spans="1:26" ht="14.25" customHeight="1">
      <c r="A7" s="43" t="s">
        <v>139</v>
      </c>
      <c r="B7" s="44">
        <v>11</v>
      </c>
      <c r="C7" s="43" t="s">
        <v>133</v>
      </c>
      <c r="D7" s="29" t="s">
        <v>125</v>
      </c>
      <c r="E7" s="29" t="s">
        <v>126</v>
      </c>
      <c r="F7" s="29" t="s">
        <v>21</v>
      </c>
      <c r="G7" s="45">
        <v>1.2326152060573197</v>
      </c>
      <c r="H7" s="31">
        <v>39233010</v>
      </c>
      <c r="I7" s="32">
        <v>3.55</v>
      </c>
      <c r="J7" s="33">
        <v>0.127</v>
      </c>
      <c r="K7" s="32">
        <v>4.0800000000000003E-2</v>
      </c>
      <c r="L7" s="29" t="s">
        <v>129</v>
      </c>
      <c r="M7" s="29" t="s">
        <v>141</v>
      </c>
      <c r="N7" s="40"/>
      <c r="O7" s="40"/>
      <c r="P7" s="40"/>
      <c r="Q7" s="40"/>
      <c r="R7" s="40"/>
      <c r="S7" s="40"/>
      <c r="T7" s="40"/>
      <c r="U7" s="40"/>
      <c r="V7" s="40"/>
      <c r="W7" s="40"/>
      <c r="X7" s="40"/>
      <c r="Y7" s="40"/>
      <c r="Z7" s="40"/>
    </row>
    <row r="8" spans="1:26" ht="14.25" customHeight="1">
      <c r="A8" s="43" t="s">
        <v>143</v>
      </c>
      <c r="B8" s="44">
        <v>11</v>
      </c>
      <c r="C8" s="43" t="s">
        <v>133</v>
      </c>
      <c r="D8" s="29" t="s">
        <v>125</v>
      </c>
      <c r="E8" s="29" t="s">
        <v>126</v>
      </c>
      <c r="F8" s="29" t="s">
        <v>21</v>
      </c>
      <c r="G8" s="45">
        <v>1.2326152060573197</v>
      </c>
      <c r="H8" s="31">
        <v>39233010</v>
      </c>
      <c r="I8" s="32">
        <v>4.7300000000000004</v>
      </c>
      <c r="J8" s="33">
        <v>1.7100000000000001E-2</v>
      </c>
      <c r="K8" s="32">
        <v>2.96E-3</v>
      </c>
      <c r="L8" s="29" t="s">
        <v>129</v>
      </c>
      <c r="M8" s="29" t="s">
        <v>141</v>
      </c>
      <c r="N8" s="40"/>
      <c r="O8" s="40"/>
      <c r="P8" s="40"/>
      <c r="Q8" s="40"/>
      <c r="R8" s="40"/>
      <c r="S8" s="40"/>
      <c r="T8" s="40"/>
      <c r="U8" s="40"/>
      <c r="V8" s="40"/>
      <c r="W8" s="40"/>
      <c r="X8" s="40"/>
      <c r="Y8" s="40"/>
      <c r="Z8" s="40"/>
    </row>
    <row r="9" spans="1:26" ht="14.25" customHeight="1">
      <c r="A9" s="43" t="s">
        <v>146</v>
      </c>
      <c r="B9" s="44">
        <v>11</v>
      </c>
      <c r="C9" s="43" t="s">
        <v>133</v>
      </c>
      <c r="D9" s="29" t="s">
        <v>125</v>
      </c>
      <c r="E9" s="29" t="s">
        <v>126</v>
      </c>
      <c r="F9" s="29" t="s">
        <v>21</v>
      </c>
      <c r="G9" s="45">
        <v>65.507539780144924</v>
      </c>
      <c r="H9" s="31">
        <v>39239000</v>
      </c>
      <c r="I9" s="32">
        <v>3.56</v>
      </c>
      <c r="J9" s="33">
        <v>1.1399999999999999</v>
      </c>
      <c r="K9" s="32">
        <v>0.26800000000000002</v>
      </c>
      <c r="L9" s="29" t="s">
        <v>129</v>
      </c>
      <c r="M9" s="29" t="s">
        <v>138</v>
      </c>
      <c r="N9" s="40"/>
      <c r="O9" s="40"/>
      <c r="P9" s="40"/>
      <c r="Q9" s="40"/>
      <c r="R9" s="40"/>
      <c r="S9" s="40"/>
      <c r="T9" s="40"/>
      <c r="U9" s="40"/>
      <c r="V9" s="40"/>
      <c r="W9" s="40"/>
      <c r="X9" s="40"/>
      <c r="Y9" s="40"/>
      <c r="Z9" s="40"/>
    </row>
    <row r="10" spans="1:26" ht="14.25" customHeight="1">
      <c r="A10" s="43" t="s">
        <v>148</v>
      </c>
      <c r="B10" s="44">
        <v>11</v>
      </c>
      <c r="C10" s="43" t="s">
        <v>133</v>
      </c>
      <c r="D10" s="29" t="s">
        <v>125</v>
      </c>
      <c r="E10" s="29" t="s">
        <v>126</v>
      </c>
      <c r="F10" s="29" t="s">
        <v>21</v>
      </c>
      <c r="G10" s="45">
        <v>65.507539780144924</v>
      </c>
      <c r="H10" s="31">
        <v>39239000</v>
      </c>
      <c r="I10" s="32">
        <v>3.84</v>
      </c>
      <c r="J10" s="33">
        <v>1.0399999999999999E-4</v>
      </c>
      <c r="K10" s="32">
        <v>0.16600000000000001</v>
      </c>
      <c r="L10" s="29" t="s">
        <v>129</v>
      </c>
      <c r="M10" s="29" t="s">
        <v>138</v>
      </c>
      <c r="N10" s="40"/>
      <c r="O10" s="40"/>
      <c r="P10" s="40"/>
      <c r="Q10" s="40"/>
      <c r="R10" s="40"/>
      <c r="S10" s="40"/>
      <c r="T10" s="40"/>
      <c r="U10" s="40"/>
      <c r="V10" s="40"/>
      <c r="W10" s="40"/>
      <c r="X10" s="40"/>
      <c r="Y10" s="40"/>
      <c r="Z10" s="40"/>
    </row>
    <row r="11" spans="1:26" ht="14.25" customHeight="1">
      <c r="A11" s="43" t="s">
        <v>150</v>
      </c>
      <c r="B11" s="44">
        <v>13</v>
      </c>
      <c r="C11" s="43" t="s">
        <v>151</v>
      </c>
      <c r="D11" s="29" t="s">
        <v>125</v>
      </c>
      <c r="E11" s="29" t="s">
        <v>152</v>
      </c>
      <c r="F11" s="29" t="s">
        <v>21</v>
      </c>
      <c r="G11" s="45">
        <v>3.775802405174137</v>
      </c>
      <c r="H11" s="31">
        <v>70109043</v>
      </c>
      <c r="I11" s="32">
        <v>0.62033333333333329</v>
      </c>
      <c r="J11" s="33">
        <v>0.13</v>
      </c>
      <c r="K11" s="32">
        <v>5.09</v>
      </c>
      <c r="L11" s="29" t="s">
        <v>129</v>
      </c>
      <c r="M11" s="29" t="s">
        <v>153</v>
      </c>
      <c r="N11" s="40"/>
      <c r="O11" s="40"/>
      <c r="P11" s="40"/>
      <c r="Q11" s="40"/>
      <c r="R11" s="40"/>
      <c r="S11" s="40"/>
      <c r="T11" s="40"/>
      <c r="U11" s="40"/>
      <c r="V11" s="40"/>
      <c r="W11" s="40"/>
      <c r="X11" s="40"/>
      <c r="Y11" s="40"/>
      <c r="Z11" s="40"/>
    </row>
    <row r="12" spans="1:26" ht="14.25" customHeight="1">
      <c r="A12" s="43" t="s">
        <v>155</v>
      </c>
      <c r="B12" s="44">
        <v>14</v>
      </c>
      <c r="C12" s="43" t="s">
        <v>156</v>
      </c>
      <c r="D12" s="29" t="s">
        <v>125</v>
      </c>
      <c r="E12" s="29" t="s">
        <v>157</v>
      </c>
      <c r="F12" s="29" t="s">
        <v>21</v>
      </c>
      <c r="G12" s="45">
        <v>13.735704166666665</v>
      </c>
      <c r="H12" s="31">
        <v>24</v>
      </c>
      <c r="I12" s="32">
        <v>6.7056000000000004</v>
      </c>
      <c r="J12" s="33">
        <v>8.7582000000000007E-2</v>
      </c>
      <c r="K12" s="32">
        <v>0.18687900000000002</v>
      </c>
      <c r="L12" s="29" t="s">
        <v>129</v>
      </c>
      <c r="M12" s="29" t="s">
        <v>158</v>
      </c>
      <c r="N12" s="40"/>
      <c r="O12" s="40"/>
      <c r="P12" s="40"/>
      <c r="Q12" s="40"/>
      <c r="R12" s="40"/>
      <c r="S12" s="40"/>
      <c r="T12" s="40"/>
      <c r="U12" s="40"/>
      <c r="V12" s="40"/>
      <c r="W12" s="40"/>
      <c r="X12" s="40"/>
      <c r="Y12" s="40"/>
      <c r="Z12" s="40"/>
    </row>
    <row r="13" spans="1:26" ht="14.25" customHeight="1">
      <c r="A13" s="43" t="s">
        <v>159</v>
      </c>
      <c r="B13" s="44">
        <v>14</v>
      </c>
      <c r="C13" s="43" t="s">
        <v>156</v>
      </c>
      <c r="D13" s="29" t="s">
        <v>125</v>
      </c>
      <c r="E13" s="29" t="s">
        <v>157</v>
      </c>
      <c r="F13" s="29" t="s">
        <v>21</v>
      </c>
      <c r="G13" s="45">
        <v>153.83259166666664</v>
      </c>
      <c r="H13" s="31">
        <v>32</v>
      </c>
      <c r="I13" s="32">
        <v>22.1</v>
      </c>
      <c r="J13" s="33">
        <v>0.64300000000000002</v>
      </c>
      <c r="K13" s="32">
        <v>0.28699999999999998</v>
      </c>
      <c r="L13" s="29" t="s">
        <v>129</v>
      </c>
      <c r="M13" s="29"/>
      <c r="N13" s="40"/>
      <c r="O13" s="40"/>
      <c r="P13" s="40"/>
      <c r="Q13" s="40"/>
      <c r="R13" s="40"/>
      <c r="S13" s="40"/>
      <c r="T13" s="40"/>
      <c r="U13" s="40"/>
      <c r="V13" s="40"/>
      <c r="W13" s="40"/>
      <c r="X13" s="40"/>
      <c r="Y13" s="40"/>
      <c r="Z13" s="40"/>
    </row>
    <row r="14" spans="1:26" ht="14.25" customHeight="1">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4.25" customHeight="1">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4.2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4.25" customHeight="1">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4.25" customHeight="1">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14.25" customHeight="1">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14.25" customHeight="1">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14.25" customHeight="1">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14.25" customHeight="1">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4.25" customHeight="1">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row>
    <row r="24" spans="1:26" ht="14.2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row>
    <row r="25" spans="1:26" ht="14.2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4.2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4.2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4.2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4.2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4.2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4.2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4.2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4.2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4.2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4.2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4.2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4.2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4.2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4.2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4.2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4.2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4.2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4.2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4.2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4.2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4.2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4.2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4.2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4.2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4.2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4.2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4.2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4.2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4.2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4.2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4.2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4.2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4.2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4.2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4.2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4.2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4.2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4.2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4.2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4.2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4.2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4.2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4.2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4.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4.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4.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4.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4.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4.2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4.2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4.2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4.2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4.2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4.2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4.2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4.2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4.2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4.2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4.2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4.2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4.2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4.2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4.2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4.2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4.2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4.2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4.2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4.2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4.2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4.2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4.2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4.2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4.2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4.2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4.2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4.2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4.2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4.2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4.2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4.2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4.2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4.2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4.2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4.2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4.2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4.2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4.2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4.2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4.2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4.2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4.2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4.2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4.2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4.2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4.2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4.2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4.2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4.2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4.2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4.2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4.2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4.2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4.2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4.2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4.2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4.2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4.2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4.2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4.2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4.2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4.2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4.2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4.2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4.2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4.2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4.2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4.2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4.2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4.2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4.2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4.2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4.2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4.2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4.2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4.2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4.2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4.2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4.2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4.2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4.2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4.2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4.2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4.2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4.2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4.2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4.2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4.2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4.2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4.2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4.2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4.2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4.2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4.2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4.2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4.2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4.2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4.2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4.2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4.2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4.2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4.2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4.2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4.2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4.2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4.2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4.2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4.2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4.2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4.2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4.2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4.2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4.2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4.2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4.2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4.2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4.2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4.2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4.2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4.2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4.2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4.2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4.2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4.2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4.2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4.2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4.2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4.2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4.2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4.2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4.2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4.2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4.2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4.2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4.2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4.2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4.2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4.2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4.2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4.2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4.2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4.2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4.2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4.2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4.2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4.2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4.2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4.2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4.2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4.2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4.2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4.2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4.2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4.2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4.2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4.2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4.2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4.2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4.2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4.2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4.2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4.2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4.2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4.2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4.2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4.2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4.2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4.2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4.2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4.2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4.2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4.2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4.2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4.2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4.2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4.2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4.2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4.2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4.2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4.2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4.2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4.2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4.2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4.2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4.2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4.2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4.2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4.2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4.2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4.2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4.2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4.2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4.2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4.2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4.2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4.2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4.2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4.2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4.2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4.2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4.2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4.2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4.2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4.2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4.2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4.2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4.2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4.2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4.2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4.2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4.2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4.2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4.2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4.2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4.2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4.2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4.2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4.2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4.2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4.2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4.2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4.2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4.2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4.2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4.2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4.2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4.2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4.2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4.2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4.2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4.2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4.2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4.2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4.2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4.2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4.2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4.2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4.2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4.2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4.2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4.2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4.2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4.2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4.2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4.2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4.2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4.2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4.2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4.2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4.2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4.2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4.2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4.2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4.2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4.2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4.2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4.2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4.2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4.2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4.2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4.2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4.2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4.2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4.2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4.2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4.2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4.2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4.2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4.2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4.2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4.2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4.2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4.2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4.2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4.2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4.2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4.2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4.2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4.2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4.2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4.2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4.2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4.2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4.2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4.2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4.2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4.2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4.2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4.2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4.2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4.2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4.2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4.2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4.2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4.2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4.2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4.2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4.2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4.2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4.2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4.2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4.2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4.2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4.2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4.2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4.2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4.2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4.2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4.2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4.2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4.2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4.2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4.2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4.2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4.2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4.2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4.2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4.2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4.2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4.2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4.2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4.2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4.2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4.2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4.2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4.2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4.2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4.2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4.2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4.2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4.2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4.2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4.2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4.2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4.2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4.2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4.2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4.2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4.2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4.2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4.2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4.2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4.2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4.2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4.2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4.2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4.2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4.2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4.2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4.2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4.2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4.2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4.2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4.2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4.2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4.2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4.2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4.2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4.2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4.2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4.2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4.2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4.2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4.2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4.2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4.2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4.2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4.2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4.2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4.2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4.2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4.2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4.2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4.2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4.2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4.2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4.2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4.2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4.2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4.2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4.2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4.2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4.2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4.2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4.2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4.2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4.2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4.2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4.2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4.2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4.2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4.2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4.2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4.2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4.2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4.2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4.2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4.2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4.2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4.2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4.2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4.2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4.2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4.2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4.2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4.2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4.2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4.2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4.2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4.2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4.2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4.2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4.2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4.2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4.2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4.2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4.2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4.2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4.2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4.2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4.2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4.2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4.2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4.2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4.2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4.2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4.2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4.2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4.2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4.2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4.2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4.2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4.2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4.2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4.2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4.2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4.2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4.2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4.2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4.2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4.2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4.2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4.2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4.2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4.2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4.2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4.2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4.2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4.2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4.2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4.2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4.2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4.2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4.2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4.2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4.2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4.2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4.2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4.2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4.2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4.2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4.2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4.2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4.2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4.2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4.2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4.2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4.2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4.2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4.2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4.2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4.2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4.2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4.2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4.2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4.2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4.2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4.2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4.2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4.2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4.2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4.2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4.2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4.2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4.2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4.2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4.2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4.2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4.2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4.2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4.2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4.2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4.2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4.2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4.2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4.2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4.2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4.2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4.2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4.2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4.2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4.2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4.2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4.2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4.2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4.2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4.2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4.2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4.2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4.2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4.2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4.2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4.2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4.2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4.2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4.2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4.2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4.2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4.2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4.2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4.2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4.2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4.2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4.2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4.2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4.2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4.2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4.2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4.2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4.2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4.2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4.2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4.2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4.2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4.2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4.2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4.2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4.2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4.2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4.2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4.2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4.2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4.2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4.2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4.2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4.2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4.2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4.2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4.2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4.2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4.2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4.2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4.2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4.2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4.2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4.2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4.2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4.2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4.2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4.2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4.2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4.2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4.2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4.2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4.2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4.2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4.2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4.2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4.2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4.2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4.2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4.2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4.2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4.2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4.2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4.2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4.2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4.2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4.2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4.2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4.2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4.2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4.2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4.2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4.2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4.2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4.2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4.2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4.2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4.2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4.2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4.2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4.2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4.2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4.2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4.2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4.2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4.2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4.2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4.2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4.2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4.2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4.2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4.2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4.2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4.2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4.2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4.2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4.2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4.2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4.2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4.2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4.2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4.2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4.2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4.2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4.2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4.2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4.2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4.2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4.2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4.2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4.2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4.2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4.2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4.2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4.2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4.2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4.2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4.2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4.2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4.2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4.2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4.2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4.2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4.2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4.2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4.2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4.2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4.2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4.2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4.2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4.2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4.2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4.2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4.2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4.2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4.2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4.2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4.2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4.2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4.2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4.2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4.2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4.2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4.2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4.2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4.2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4.2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4.2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4.2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4.2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4.2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4.2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4.2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4.2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4.2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4.2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4.2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4.2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4.2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4.2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4.2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4.2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4.2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4.2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4.2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4.2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4.2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4.2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4.2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4.2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4.2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4.2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4.2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4.2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4.2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4.2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4.2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4.2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4.2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4.2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4.2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4.2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4.2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4.2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4.2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4.2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4.2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4.2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4.2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4.2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4.2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4.2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4.2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4.2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4.2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4.2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4.2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4.2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4.2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4.2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4.2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4.2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4.2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4.2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4.2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4.2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4.2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4.2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4.2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4.2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4.2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4.2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4.2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4.2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4.2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4.2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4.2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4.2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4.2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4.2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4.2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4.2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4.2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4.2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4.2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4.2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4.2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4.2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4.2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4.2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4.2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4.2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4.2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4.2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4.2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4.2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4.2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4.2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4.2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4.2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4.2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4.2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4.2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4.2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4.2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4.2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4.2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4.2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4.2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4.2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4.2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4.2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4.2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4.2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4.2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4.2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4.2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4.2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4.2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4.2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4.2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4.2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4.2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4.2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4.2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4.2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4.2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4.2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4.2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4.2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4.2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4.2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4.2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4.2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4.2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4.2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4.2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4.2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4.2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4.2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4.2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4.2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4.2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4.2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4.2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4.2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4.2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4.2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4.2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4.2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4.2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4.2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4.2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4.2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4.2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4.2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4.2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4.2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4.2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4.2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4.2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4.2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4.2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4.2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4.2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4.2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4.2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4.2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4.2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4.2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4.2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4.2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4.2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4.2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4.2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4.2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4.2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4.2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4.2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4.2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4.2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4.2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4.2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4.2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4.2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4.2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4.2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4.2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4.2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4.2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4.2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4.2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4.2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4.2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4.2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4.2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4.2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4.2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4.2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4.2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4.2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4.2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4.2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4.2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4.2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4.2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4.2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4.2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4.2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4.2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4.2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4.2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4.2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4.2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4.2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4.2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4.2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4.2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4.2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4.2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4.2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4.2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4.2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4.2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4.2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4.2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4.2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4.2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4.2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4.2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4.2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4.2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4.2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4.2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4.2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4.2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4.2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4.2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4.2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4.2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4.2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4.2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4.2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4.2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4.2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4.2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4.2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4.2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4.2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4.2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4.2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4.2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4.2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4.2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4.2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4.2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4.2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4.2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4.2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4.2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4.2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4.2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4.2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4.2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4.2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4.2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4.2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4.2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4.2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4.2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4.2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4.2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4.2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4.25" customHeight="1">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EyzF9n15W9XAS5PVLsFLyQZ+6T3ItUDhELQWJULF39JYhlX0D08r1HpGNmc6xZgFMvzt06UyvNVu2OpM3tEpUg==" saltValue="88lZrP7VFGrPdxC3xSkbgQ==" spinCount="100000" sheet="1" objects="1" scenarios="1"/>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topLeftCell="G1" zoomScale="74" zoomScaleNormal="74" workbookViewId="0">
      <pane ySplit="4" topLeftCell="A23" activePane="bottomLeft" state="frozen"/>
      <selection pane="bottomLeft" activeCell="S64" sqref="S64"/>
    </sheetView>
  </sheetViews>
  <sheetFormatPr defaultColWidth="14.42578125" defaultRowHeight="15" customHeight="1"/>
  <cols>
    <col min="1" max="1" width="5.42578125" customWidth="1"/>
    <col min="2" max="2" width="39.85546875" customWidth="1"/>
    <col min="3" max="3" width="13.42578125" customWidth="1"/>
    <col min="4" max="4" width="10.28515625" customWidth="1"/>
    <col min="5" max="5" width="8.42578125" customWidth="1"/>
    <col min="6" max="6" width="11.85546875" customWidth="1"/>
    <col min="7" max="7" width="10.85546875" customWidth="1"/>
    <col min="8" max="9" width="11.85546875" customWidth="1"/>
    <col min="10" max="11" width="12.5703125" customWidth="1"/>
    <col min="12" max="12" width="3.85546875" customWidth="1"/>
    <col min="13" max="15" width="8.7109375" customWidth="1"/>
    <col min="16" max="17" width="9.5703125" customWidth="1"/>
    <col min="18" max="18" width="13.7109375" customWidth="1"/>
    <col min="19" max="19" width="8.7109375" customWidth="1"/>
    <col min="20" max="20" width="11.5703125" customWidth="1"/>
    <col min="21" max="21" width="8.7109375" customWidth="1"/>
    <col min="22" max="22" width="14" customWidth="1"/>
    <col min="23" max="27" width="8.7109375" customWidth="1"/>
  </cols>
  <sheetData>
    <row r="1" spans="1:28" ht="12.75" customHeight="1">
      <c r="A1" s="51" t="s">
        <v>375</v>
      </c>
      <c r="D1" s="1"/>
      <c r="E1" s="52"/>
      <c r="F1" s="52"/>
      <c r="G1" s="113" t="s">
        <v>376</v>
      </c>
      <c r="H1" s="52"/>
      <c r="I1" s="1"/>
      <c r="J1" s="1"/>
      <c r="K1" s="1"/>
      <c r="V1" s="54"/>
      <c r="Z1" t="s">
        <v>1100</v>
      </c>
    </row>
    <row r="2" spans="1:28" ht="12.75" customHeight="1">
      <c r="D2" s="1"/>
      <c r="E2" s="52"/>
      <c r="F2" s="52"/>
      <c r="G2" s="113"/>
      <c r="H2" s="52"/>
      <c r="I2" s="1"/>
      <c r="J2" t="s">
        <v>377</v>
      </c>
      <c r="K2" s="1"/>
      <c r="S2" s="1" t="s">
        <v>378</v>
      </c>
      <c r="U2" s="1" t="s">
        <v>378</v>
      </c>
      <c r="V2" s="54"/>
      <c r="W2" s="1" t="s">
        <v>378</v>
      </c>
      <c r="Z2" t="s">
        <v>1101</v>
      </c>
    </row>
    <row r="3" spans="1:28" ht="54.95" customHeight="1">
      <c r="A3" s="56"/>
      <c r="B3" s="56" t="s">
        <v>379</v>
      </c>
      <c r="C3" s="56" t="s">
        <v>380</v>
      </c>
      <c r="D3" s="56"/>
      <c r="E3" s="56" t="s">
        <v>381</v>
      </c>
      <c r="F3" s="56" t="s">
        <v>382</v>
      </c>
      <c r="G3" s="114" t="s">
        <v>383</v>
      </c>
      <c r="H3" s="56" t="s">
        <v>384</v>
      </c>
      <c r="I3" s="56" t="s">
        <v>385</v>
      </c>
      <c r="J3" s="56" t="s">
        <v>386</v>
      </c>
      <c r="K3" s="56" t="s">
        <v>387</v>
      </c>
      <c r="L3" s="56"/>
      <c r="M3" s="57" t="s">
        <v>388</v>
      </c>
      <c r="N3" s="57" t="s">
        <v>389</v>
      </c>
      <c r="O3" s="58"/>
      <c r="P3" s="57" t="s">
        <v>390</v>
      </c>
      <c r="Q3" s="57" t="s">
        <v>950</v>
      </c>
      <c r="R3" s="59" t="s">
        <v>391</v>
      </c>
      <c r="S3" s="60" t="s">
        <v>392</v>
      </c>
      <c r="T3" s="59" t="s">
        <v>393</v>
      </c>
      <c r="U3" s="60" t="s">
        <v>394</v>
      </c>
      <c r="V3" s="61" t="s">
        <v>395</v>
      </c>
      <c r="W3" s="60" t="s">
        <v>396</v>
      </c>
      <c r="X3" s="56"/>
      <c r="Y3" s="56"/>
      <c r="Z3" s="56" t="s">
        <v>385</v>
      </c>
      <c r="AA3" s="56" t="s">
        <v>386</v>
      </c>
      <c r="AB3" s="56" t="s">
        <v>387</v>
      </c>
    </row>
    <row r="4" spans="1:28" ht="12.75" customHeight="1">
      <c r="A4" s="56"/>
      <c r="B4" s="56"/>
      <c r="C4" s="56"/>
      <c r="D4" s="56"/>
      <c r="E4" s="52"/>
      <c r="F4" s="52"/>
      <c r="G4" s="115"/>
      <c r="H4" s="52"/>
      <c r="L4" s="56"/>
      <c r="M4" s="62" t="s">
        <v>397</v>
      </c>
      <c r="N4" s="62" t="s">
        <v>397</v>
      </c>
      <c r="O4" s="63"/>
      <c r="P4" s="64" t="s">
        <v>398</v>
      </c>
      <c r="Q4" s="64" t="s">
        <v>584</v>
      </c>
      <c r="R4" s="65" t="s">
        <v>399</v>
      </c>
      <c r="S4" s="65" t="s">
        <v>399</v>
      </c>
      <c r="T4" s="65" t="s">
        <v>400</v>
      </c>
      <c r="U4" s="65" t="s">
        <v>400</v>
      </c>
      <c r="V4" s="66" t="s">
        <v>401</v>
      </c>
      <c r="W4" s="65" t="s">
        <v>401</v>
      </c>
      <c r="X4" s="56"/>
      <c r="Y4" s="56"/>
      <c r="Z4" s="56"/>
      <c r="AA4" s="56"/>
    </row>
    <row r="5" spans="1:28" ht="12.75" customHeight="1">
      <c r="A5" s="1">
        <v>1</v>
      </c>
      <c r="B5" s="67" t="s">
        <v>402</v>
      </c>
      <c r="C5" s="67" t="s">
        <v>403</v>
      </c>
      <c r="D5" s="1" t="s">
        <v>403</v>
      </c>
      <c r="E5">
        <f>Depr2019!B5</f>
        <v>50570</v>
      </c>
      <c r="F5">
        <f>Depr2019!C5</f>
        <v>11907.285764703429</v>
      </c>
      <c r="G5" s="116">
        <f>'VAR2019'!D5</f>
        <v>9745</v>
      </c>
      <c r="H5">
        <f>Depr2019!D5</f>
        <v>10272.973221899771</v>
      </c>
      <c r="I5">
        <f>'VAR2019'!G5</f>
        <v>7638867623.5687218</v>
      </c>
      <c r="J5">
        <f>'VAR2019'!H5</f>
        <v>27021818882.668148</v>
      </c>
      <c r="K5">
        <f>'VAR2019'!I5</f>
        <v>68931506898.473297</v>
      </c>
      <c r="L5" s="1"/>
      <c r="M5" s="63">
        <f t="shared" ref="M5:M63" si="0">F5/E5*100-N5</f>
        <v>3.2317827621191597</v>
      </c>
      <c r="N5" s="2">
        <f>Depr2019!E5</f>
        <v>20.314362708917876</v>
      </c>
      <c r="O5" s="1"/>
      <c r="P5" s="63">
        <f>'energy price2019'!J5</f>
        <v>201.50257308357081</v>
      </c>
      <c r="Q5" s="65">
        <f>'Energy use2019'!J3</f>
        <v>0.34043229296838645</v>
      </c>
      <c r="R5" s="68">
        <f t="shared" ref="R5:R63" si="1">I5/E5/1000000</f>
        <v>0.15105532180282227</v>
      </c>
      <c r="S5">
        <v>0.21440000000000001</v>
      </c>
      <c r="T5" s="68">
        <f t="shared" ref="T5:T43" si="2">J5/E5/1000000</f>
        <v>0.53434484640435342</v>
      </c>
      <c r="U5">
        <v>0.74875999999999998</v>
      </c>
      <c r="V5" s="66">
        <f t="shared" ref="V5:V63" si="3">K5/E5/1000000</f>
        <v>1.3630909016901978</v>
      </c>
      <c r="W5">
        <v>1.8286899999999999</v>
      </c>
      <c r="Z5">
        <f>+I5/1000/1000</f>
        <v>7638.8676235687217</v>
      </c>
      <c r="AA5">
        <f t="shared" ref="AA5:AA63" si="4">+J5/1000/1000</f>
        <v>27021.818882668147</v>
      </c>
      <c r="AB5">
        <f t="shared" ref="AB5:AB63" si="5">+K5/1000/1000</f>
        <v>68931.506898473293</v>
      </c>
    </row>
    <row r="6" spans="1:28" ht="12.75" customHeight="1">
      <c r="A6" s="1">
        <v>2</v>
      </c>
      <c r="B6" s="67" t="s">
        <v>404</v>
      </c>
      <c r="C6" s="67" t="s">
        <v>405</v>
      </c>
      <c r="D6" s="1" t="s">
        <v>405</v>
      </c>
      <c r="E6">
        <f>Depr2019!B6</f>
        <v>47123</v>
      </c>
      <c r="F6">
        <f>Depr2019!C6</f>
        <v>36082.026892309943</v>
      </c>
      <c r="G6" s="116">
        <f>'VAR2019'!D6</f>
        <v>6944</v>
      </c>
      <c r="H6">
        <f>Depr2019!D6</f>
        <v>5933.7396153436539</v>
      </c>
      <c r="I6">
        <f>'VAR2019'!G6</f>
        <v>895895670.00965977</v>
      </c>
      <c r="J6">
        <f>'VAR2019'!H6</f>
        <v>222068291412.90891</v>
      </c>
      <c r="K6">
        <f>'VAR2019'!I6</f>
        <v>0</v>
      </c>
      <c r="L6" s="1"/>
      <c r="M6" s="63">
        <f t="shared" si="0"/>
        <v>63.977860656083635</v>
      </c>
      <c r="N6" s="2">
        <f>Depr2019!E6</f>
        <v>12.592024309453247</v>
      </c>
      <c r="O6" s="1"/>
      <c r="P6" s="63">
        <f>'energy price2019'!J6</f>
        <v>93.508893589749277</v>
      </c>
      <c r="Q6" s="65">
        <f>'Energy use2019'!J4</f>
        <v>0.26484087034106829</v>
      </c>
      <c r="R6" s="68">
        <f t="shared" si="1"/>
        <v>1.901185556967213E-2</v>
      </c>
      <c r="S6">
        <v>2.895E-2</v>
      </c>
      <c r="T6" s="68">
        <f t="shared" si="2"/>
        <v>4.7125244872548206</v>
      </c>
      <c r="U6">
        <v>4.9642499999999998</v>
      </c>
      <c r="V6" s="66">
        <f t="shared" si="3"/>
        <v>0</v>
      </c>
      <c r="W6">
        <v>4.48E-2</v>
      </c>
      <c r="Z6">
        <f t="shared" ref="Z6:Z63" si="6">+I6/1000/1000</f>
        <v>895.89567000965974</v>
      </c>
      <c r="AA6">
        <f t="shared" si="4"/>
        <v>222068.2914129089</v>
      </c>
      <c r="AB6">
        <f t="shared" si="5"/>
        <v>0</v>
      </c>
    </row>
    <row r="7" spans="1:28" ht="12.75" customHeight="1">
      <c r="A7" s="1">
        <v>3</v>
      </c>
      <c r="B7" s="67" t="s">
        <v>406</v>
      </c>
      <c r="C7" s="67" t="s">
        <v>407</v>
      </c>
      <c r="D7" s="1" t="s">
        <v>407</v>
      </c>
      <c r="E7">
        <f>Depr2019!B7</f>
        <v>1908</v>
      </c>
      <c r="F7">
        <f>Depr2019!C7</f>
        <v>796.07681485698072</v>
      </c>
      <c r="G7" s="116">
        <f>'VAR2019'!D7</f>
        <v>221</v>
      </c>
      <c r="H7">
        <f>Depr2019!D7</f>
        <v>221.95657710973333</v>
      </c>
      <c r="I7">
        <f>'VAR2019'!G7</f>
        <v>134014393.54546344</v>
      </c>
      <c r="J7">
        <f>'VAR2019'!H7</f>
        <v>0</v>
      </c>
      <c r="K7">
        <f>'VAR2019'!I7</f>
        <v>0</v>
      </c>
      <c r="L7" s="1"/>
      <c r="M7" s="63">
        <f t="shared" si="0"/>
        <v>30.090159211071672</v>
      </c>
      <c r="N7" s="2">
        <f>Depr2019!E7</f>
        <v>11.632944292962963</v>
      </c>
      <c r="O7" s="1"/>
      <c r="P7" s="63">
        <f>'energy price2019'!J7</f>
        <v>113.45947940234267</v>
      </c>
      <c r="Q7" s="65">
        <f>'Energy use2019'!J5</f>
        <v>0.93310864391446025</v>
      </c>
      <c r="R7" s="68">
        <f t="shared" si="1"/>
        <v>7.0238151753387545E-2</v>
      </c>
      <c r="S7">
        <v>9.1240000000000002E-2</v>
      </c>
      <c r="T7" s="68">
        <f t="shared" si="2"/>
        <v>0</v>
      </c>
      <c r="U7">
        <v>0.21646000000000001</v>
      </c>
      <c r="V7" s="66">
        <f t="shared" si="3"/>
        <v>0</v>
      </c>
      <c r="W7">
        <v>7.9699999999999993E-2</v>
      </c>
      <c r="Z7">
        <f t="shared" si="6"/>
        <v>134.01439354546343</v>
      </c>
      <c r="AA7">
        <f t="shared" si="4"/>
        <v>0</v>
      </c>
      <c r="AB7">
        <f t="shared" si="5"/>
        <v>0</v>
      </c>
    </row>
    <row r="8" spans="1:28" ht="12.75" customHeight="1">
      <c r="A8" s="1">
        <v>4</v>
      </c>
      <c r="B8" s="67" t="s">
        <v>408</v>
      </c>
      <c r="C8" s="67" t="s">
        <v>409</v>
      </c>
      <c r="D8" s="1" t="s">
        <v>409</v>
      </c>
      <c r="E8">
        <f>Depr2019!B8</f>
        <v>44270</v>
      </c>
      <c r="F8">
        <f>Depr2019!C8</f>
        <v>18220.866855204229</v>
      </c>
      <c r="G8" s="116">
        <f>'VAR2019'!D8</f>
        <v>7078</v>
      </c>
      <c r="H8">
        <f>Depr2019!D8</f>
        <v>8324.939797381865</v>
      </c>
      <c r="I8">
        <f>'VAR2019'!G8</f>
        <v>1656601590.5042574</v>
      </c>
      <c r="J8">
        <f>'VAR2019'!H8</f>
        <v>0</v>
      </c>
      <c r="K8">
        <f>'VAR2019'!I8</f>
        <v>0</v>
      </c>
      <c r="L8" s="1"/>
      <c r="M8" s="63">
        <f t="shared" si="0"/>
        <v>22.353573656702874</v>
      </c>
      <c r="N8" s="2">
        <f>Depr2019!E8</f>
        <v>18.804923870300126</v>
      </c>
      <c r="O8" s="1"/>
      <c r="P8" s="63">
        <f>'energy price2019'!J8</f>
        <v>94.738240794873533</v>
      </c>
      <c r="Q8" s="65">
        <f>'Energy use2019'!J6</f>
        <v>0.37886898913598971</v>
      </c>
      <c r="R8" s="68">
        <f t="shared" si="1"/>
        <v>3.7420410899124859E-2</v>
      </c>
      <c r="S8">
        <v>6.2950000000000006E-2</v>
      </c>
      <c r="T8" s="68">
        <f t="shared" si="2"/>
        <v>0</v>
      </c>
      <c r="U8">
        <v>5.6419999999999998E-2</v>
      </c>
      <c r="V8" s="66">
        <f t="shared" si="3"/>
        <v>0</v>
      </c>
      <c r="W8">
        <v>7.7109999999999998E-2</v>
      </c>
      <c r="Z8">
        <f t="shared" si="6"/>
        <v>1656.6015905042575</v>
      </c>
      <c r="AA8">
        <f t="shared" si="4"/>
        <v>0</v>
      </c>
      <c r="AB8">
        <f t="shared" si="5"/>
        <v>0</v>
      </c>
    </row>
    <row r="9" spans="1:28" ht="12.75" customHeight="1">
      <c r="A9" s="1">
        <v>5</v>
      </c>
      <c r="B9" s="67" t="s">
        <v>410</v>
      </c>
      <c r="C9" s="67" t="s">
        <v>411</v>
      </c>
      <c r="D9" s="1" t="s">
        <v>412</v>
      </c>
      <c r="E9">
        <f>Depr2019!B9</f>
        <v>151244</v>
      </c>
      <c r="F9">
        <f>Depr2019!C9</f>
        <v>42441.377111320136</v>
      </c>
      <c r="G9" s="116">
        <f>'VAR2019'!D9</f>
        <v>7657</v>
      </c>
      <c r="H9">
        <f>Depr2019!D9</f>
        <v>6387.4367740363577</v>
      </c>
      <c r="I9">
        <f>'VAR2019'!G9</f>
        <v>569677418.40414178</v>
      </c>
      <c r="J9">
        <f>'VAR2019'!H9</f>
        <v>0</v>
      </c>
      <c r="K9">
        <f>'VAR2019'!I9</f>
        <v>11173760082.514378</v>
      </c>
      <c r="L9" s="1"/>
      <c r="M9" s="63">
        <f t="shared" si="0"/>
        <v>23.838261575522854</v>
      </c>
      <c r="N9" s="2">
        <f>Depr2019!E9</f>
        <v>4.2232662281058149</v>
      </c>
      <c r="O9" s="1"/>
      <c r="P9" s="63">
        <f>'energy price2019'!J9</f>
        <v>202.11191123272852</v>
      </c>
      <c r="Q9" s="65">
        <f>'Energy use2019'!J7</f>
        <v>9.1205852225914805E-2</v>
      </c>
      <c r="R9" s="68">
        <f t="shared" si="1"/>
        <v>3.7666116897473075E-3</v>
      </c>
      <c r="S9">
        <v>6.4339999999999994E-2</v>
      </c>
      <c r="T9" s="68">
        <f t="shared" si="2"/>
        <v>0</v>
      </c>
      <c r="U9">
        <v>0.21210000000000001</v>
      </c>
      <c r="V9" s="66">
        <f t="shared" si="3"/>
        <v>7.3879030457501632E-2</v>
      </c>
      <c r="W9">
        <v>0.55874000000000001</v>
      </c>
      <c r="Z9">
        <f t="shared" si="6"/>
        <v>569.6774184041418</v>
      </c>
      <c r="AA9">
        <f t="shared" si="4"/>
        <v>0</v>
      </c>
      <c r="AB9">
        <f t="shared" si="5"/>
        <v>11173.760082514378</v>
      </c>
    </row>
    <row r="10" spans="1:28" ht="12.75" customHeight="1">
      <c r="A10" s="1">
        <v>6</v>
      </c>
      <c r="B10" s="67" t="s">
        <v>413</v>
      </c>
      <c r="C10" s="67" t="s">
        <v>414</v>
      </c>
      <c r="D10" s="1" t="s">
        <v>415</v>
      </c>
      <c r="E10">
        <f>Depr2019!B10</f>
        <v>11903</v>
      </c>
      <c r="F10">
        <f>Depr2019!C10</f>
        <v>4594.29299227097</v>
      </c>
      <c r="G10" s="116">
        <f>'VAR2019'!D10</f>
        <v>489</v>
      </c>
      <c r="H10">
        <f>Depr2019!D10</f>
        <v>817.94856132164637</v>
      </c>
      <c r="I10">
        <f>Depr2019!F10</f>
        <v>27137064.730450343</v>
      </c>
      <c r="J10">
        <f>'VAR2019'!H10</f>
        <v>0</v>
      </c>
      <c r="K10">
        <f>'VAR2019'!I10</f>
        <v>633409808.04656506</v>
      </c>
      <c r="L10" s="1"/>
      <c r="M10" s="63">
        <f t="shared" si="0"/>
        <v>31.725988666296928</v>
      </c>
      <c r="N10" s="2">
        <f>Depr2019!E10</f>
        <v>6.8717849392728416</v>
      </c>
      <c r="O10" s="1"/>
      <c r="P10" s="63">
        <f>'energy price2019'!J10</f>
        <v>209.00336594731519</v>
      </c>
      <c r="Q10" s="65">
        <f>'Energy use2019'!J8</f>
        <v>9.0040584250449057E-2</v>
      </c>
      <c r="R10" s="68">
        <f t="shared" si="1"/>
        <v>2.2798508552844109E-3</v>
      </c>
      <c r="S10">
        <v>2.6429999999999999E-2</v>
      </c>
      <c r="T10" s="68">
        <f t="shared" si="2"/>
        <v>0</v>
      </c>
      <c r="U10">
        <v>7.5509999999999994E-2</v>
      </c>
      <c r="V10" s="66">
        <f t="shared" si="3"/>
        <v>5.3214299592251116E-2</v>
      </c>
      <c r="W10">
        <v>0.22275</v>
      </c>
      <c r="Z10">
        <f t="shared" si="6"/>
        <v>27.137064730450344</v>
      </c>
      <c r="AA10">
        <f t="shared" si="4"/>
        <v>0</v>
      </c>
      <c r="AB10">
        <f t="shared" si="5"/>
        <v>633.40980804656499</v>
      </c>
    </row>
    <row r="11" spans="1:28" ht="12.75" customHeight="1">
      <c r="A11" s="1">
        <v>7</v>
      </c>
      <c r="B11" s="67" t="s">
        <v>416</v>
      </c>
      <c r="C11" s="67" t="s">
        <v>417</v>
      </c>
      <c r="D11" s="1" t="s">
        <v>417</v>
      </c>
      <c r="E11">
        <f>Depr2019!B11</f>
        <v>86612</v>
      </c>
      <c r="F11">
        <f>Depr2019!C11</f>
        <v>20989.148989736648</v>
      </c>
      <c r="G11" s="116">
        <f>'VAR2019'!D11</f>
        <v>3992</v>
      </c>
      <c r="H11">
        <f>Depr2019!D11</f>
        <v>3749.8363608650961</v>
      </c>
      <c r="I11">
        <f>Depr2019!F11</f>
        <v>250674606.51386321</v>
      </c>
      <c r="J11">
        <f>'VAR2019'!H11</f>
        <v>0</v>
      </c>
      <c r="K11">
        <f>'VAR2019'!I11</f>
        <v>0</v>
      </c>
      <c r="L11" s="1"/>
      <c r="M11" s="63">
        <f t="shared" si="0"/>
        <v>19.904069446348718</v>
      </c>
      <c r="N11" s="2">
        <f>Depr2019!E11</f>
        <v>4.3294651559427058</v>
      </c>
      <c r="O11" s="1"/>
      <c r="P11" s="63">
        <f>'energy price2019'!J11</f>
        <v>271.29638749269549</v>
      </c>
      <c r="Q11" s="65">
        <f>'Energy use2019'!J9</f>
        <v>0.13222670482674526</v>
      </c>
      <c r="R11" s="68">
        <f t="shared" si="1"/>
        <v>2.8942248939392138E-3</v>
      </c>
      <c r="S11">
        <v>2.664E-2</v>
      </c>
      <c r="T11" s="68">
        <f t="shared" si="2"/>
        <v>0</v>
      </c>
      <c r="U11">
        <v>1.5517799999999999</v>
      </c>
      <c r="V11" s="66">
        <f t="shared" si="3"/>
        <v>0</v>
      </c>
      <c r="W11">
        <v>6.0679999999999998E-2</v>
      </c>
      <c r="Z11">
        <f t="shared" si="6"/>
        <v>250.67460651386321</v>
      </c>
      <c r="AA11">
        <f t="shared" si="4"/>
        <v>0</v>
      </c>
      <c r="AB11">
        <f t="shared" si="5"/>
        <v>0</v>
      </c>
    </row>
    <row r="12" spans="1:28" ht="12.75" customHeight="1">
      <c r="A12" s="1">
        <v>8</v>
      </c>
      <c r="B12" s="67" t="s">
        <v>418</v>
      </c>
      <c r="C12" s="67" t="s">
        <v>419</v>
      </c>
      <c r="D12" s="1" t="s">
        <v>419</v>
      </c>
      <c r="E12">
        <f>Depr2019!B12</f>
        <v>110114</v>
      </c>
      <c r="F12">
        <f>Depr2019!C12</f>
        <v>30843.632916042981</v>
      </c>
      <c r="G12" s="116">
        <f>'VAR2019'!D12</f>
        <v>14230</v>
      </c>
      <c r="H12">
        <f>Depr2019!D12</f>
        <v>9442.3873372550461</v>
      </c>
      <c r="I12">
        <f>Depr2019!F12</f>
        <v>877224039.25813055</v>
      </c>
      <c r="J12">
        <f>'VAR2019'!H12</f>
        <v>0</v>
      </c>
      <c r="K12">
        <f>'VAR2019'!I12</f>
        <v>35228469072.053406</v>
      </c>
      <c r="L12" s="1"/>
      <c r="M12" s="63">
        <f t="shared" si="0"/>
        <v>19.435535516635426</v>
      </c>
      <c r="N12" s="2">
        <f>Depr2019!E12</f>
        <v>8.5751015649736146</v>
      </c>
      <c r="O12" s="1"/>
      <c r="P12" s="63">
        <f>'energy price2019'!J12</f>
        <v>186.7736920525488</v>
      </c>
      <c r="Q12" s="65">
        <f>'Energy use2019'!J10</f>
        <v>0.30087730665010737</v>
      </c>
      <c r="R12" s="68">
        <f t="shared" si="1"/>
        <v>7.9665077942689434E-3</v>
      </c>
      <c r="S12">
        <v>3.2230000000000002E-2</v>
      </c>
      <c r="T12" s="68">
        <f t="shared" si="2"/>
        <v>0</v>
      </c>
      <c r="U12">
        <v>0.61604000000000003</v>
      </c>
      <c r="V12" s="66">
        <f t="shared" si="3"/>
        <v>0.31992724877902357</v>
      </c>
      <c r="W12">
        <v>0.42505999999999999</v>
      </c>
      <c r="Z12">
        <f t="shared" si="6"/>
        <v>877.22403925813057</v>
      </c>
      <c r="AA12">
        <f t="shared" si="4"/>
        <v>0</v>
      </c>
      <c r="AB12">
        <f t="shared" si="5"/>
        <v>35228.469072053405</v>
      </c>
    </row>
    <row r="13" spans="1:28" ht="12.75" customHeight="1">
      <c r="A13" s="1">
        <v>9</v>
      </c>
      <c r="B13" s="67" t="s">
        <v>420</v>
      </c>
      <c r="C13" s="67" t="s">
        <v>421</v>
      </c>
      <c r="D13" s="1" t="s">
        <v>421</v>
      </c>
      <c r="E13">
        <f>Depr2019!B13</f>
        <v>18276</v>
      </c>
      <c r="F13">
        <f>Depr2019!C13</f>
        <v>7434.057089111845</v>
      </c>
      <c r="G13" s="116">
        <f>'VAR2019'!D13</f>
        <v>980</v>
      </c>
      <c r="H13">
        <f>Depr2019!D13</f>
        <v>1374.2246202747531</v>
      </c>
      <c r="I13">
        <f>Depr2019!F13</f>
        <v>15876473.972636852</v>
      </c>
      <c r="J13">
        <f>'VAR2019'!H13</f>
        <v>0</v>
      </c>
      <c r="K13">
        <f>'VAR2019'!I13</f>
        <v>4781241146.4164934</v>
      </c>
      <c r="L13" s="1"/>
      <c r="M13" s="63">
        <f t="shared" si="0"/>
        <v>33.157323642137733</v>
      </c>
      <c r="N13" s="2">
        <f>Depr2019!E13</f>
        <v>7.5192855125561007</v>
      </c>
      <c r="O13" s="1"/>
      <c r="P13" s="63">
        <f>'energy price2019'!J13</f>
        <v>186.7736920525488</v>
      </c>
      <c r="Q13" s="65">
        <f>'Energy use2019'!J11</f>
        <v>0.30087730665010737</v>
      </c>
      <c r="R13" s="68">
        <f t="shared" si="1"/>
        <v>8.6870617053167278E-4</v>
      </c>
      <c r="S13">
        <v>1.5310000000000001E-2</v>
      </c>
      <c r="T13" s="68">
        <f t="shared" si="2"/>
        <v>0</v>
      </c>
      <c r="U13">
        <v>0.12956000000000001</v>
      </c>
      <c r="V13" s="66">
        <f t="shared" si="3"/>
        <v>0.26161310715782959</v>
      </c>
      <c r="W13">
        <v>0.40717999999999999</v>
      </c>
      <c r="Z13">
        <f t="shared" si="6"/>
        <v>15.876473972636852</v>
      </c>
      <c r="AA13">
        <f t="shared" si="4"/>
        <v>0</v>
      </c>
      <c r="AB13">
        <f t="shared" si="5"/>
        <v>4781.2411464164934</v>
      </c>
    </row>
    <row r="14" spans="1:28" ht="12.75" customHeight="1">
      <c r="A14" s="1">
        <v>10</v>
      </c>
      <c r="B14" s="67" t="s">
        <v>422</v>
      </c>
      <c r="C14" s="67" t="s">
        <v>423</v>
      </c>
      <c r="D14" s="1" t="s">
        <v>423</v>
      </c>
      <c r="E14">
        <f>Depr2019!B14</f>
        <v>72723</v>
      </c>
      <c r="F14">
        <f>Depr2019!C14</f>
        <v>7784.5341388858442</v>
      </c>
      <c r="G14" s="116">
        <f>'VAR2019'!D14</f>
        <v>1841</v>
      </c>
      <c r="H14">
        <f>Depr2019!D14</f>
        <v>1554.6328577444515</v>
      </c>
      <c r="I14">
        <f>Depr2019!F14</f>
        <v>2297607568.7940297</v>
      </c>
      <c r="J14">
        <f>'VAR2019'!H14</f>
        <v>0</v>
      </c>
      <c r="K14">
        <f>'VAR2019'!I14</f>
        <v>0</v>
      </c>
      <c r="L14" s="1"/>
      <c r="M14" s="63">
        <f t="shared" si="0"/>
        <v>8.5666175503504984</v>
      </c>
      <c r="N14" s="2">
        <f>Depr2019!E14</f>
        <v>2.1377457719627238</v>
      </c>
      <c r="O14" s="1"/>
      <c r="P14" s="63">
        <f>'energy price2019'!J14</f>
        <v>230.66562832918424</v>
      </c>
      <c r="Q14" s="65">
        <f>'Energy use2019'!J12</f>
        <v>0.5109481417818188</v>
      </c>
      <c r="R14" s="68">
        <f t="shared" si="1"/>
        <v>3.1593960216080602E-2</v>
      </c>
      <c r="S14">
        <v>8.7590000000000001E-2</v>
      </c>
      <c r="T14" s="68">
        <f t="shared" si="2"/>
        <v>0</v>
      </c>
      <c r="U14">
        <v>5.2760000000000001E-2</v>
      </c>
      <c r="V14" s="66">
        <f t="shared" si="3"/>
        <v>0</v>
      </c>
      <c r="W14">
        <v>7.6929999999999998E-2</v>
      </c>
      <c r="Z14">
        <f t="shared" si="6"/>
        <v>2297.6075687940297</v>
      </c>
      <c r="AA14">
        <f t="shared" si="4"/>
        <v>0</v>
      </c>
      <c r="AB14">
        <f t="shared" si="5"/>
        <v>0</v>
      </c>
    </row>
    <row r="15" spans="1:28" ht="12.75" customHeight="1">
      <c r="A15" s="1">
        <v>11</v>
      </c>
      <c r="B15" s="67" t="s">
        <v>424</v>
      </c>
      <c r="C15" s="67" t="s">
        <v>425</v>
      </c>
      <c r="D15" s="1" t="s">
        <v>426</v>
      </c>
      <c r="E15">
        <f>Depr2019!B15</f>
        <v>125397.99999999999</v>
      </c>
      <c r="F15">
        <f>Depr2019!C15</f>
        <v>54411.476731720744</v>
      </c>
      <c r="G15" s="116">
        <f>'VAR2019'!D15</f>
        <v>17082</v>
      </c>
      <c r="H15">
        <f>Depr2019!D15</f>
        <v>16066.501177796523</v>
      </c>
      <c r="I15">
        <f>Depr2019!F15</f>
        <v>1275409251.1925817</v>
      </c>
      <c r="J15">
        <f>'VAR2019'!H15</f>
        <v>0</v>
      </c>
      <c r="K15">
        <f>'VAR2019'!I15</f>
        <v>2861245407.1130033</v>
      </c>
      <c r="L15" s="1"/>
      <c r="M15" s="63">
        <f t="shared" si="0"/>
        <v>30.578618123035632</v>
      </c>
      <c r="N15" s="2">
        <f>Depr2019!E15</f>
        <v>12.812406240766618</v>
      </c>
      <c r="O15" s="1"/>
      <c r="P15" s="63">
        <f>'energy price2019'!J15</f>
        <v>258.3196390448208</v>
      </c>
      <c r="Q15" s="65">
        <f>'Energy use2019'!J13</f>
        <v>0.27808677940752546</v>
      </c>
      <c r="R15" s="68">
        <f t="shared" si="1"/>
        <v>1.0170889896111436E-2</v>
      </c>
      <c r="S15">
        <v>3.1449999999999999E-2</v>
      </c>
      <c r="T15" s="68">
        <f t="shared" si="2"/>
        <v>0</v>
      </c>
      <c r="U15">
        <v>5.7860000000000002E-2</v>
      </c>
      <c r="V15" s="66">
        <f t="shared" si="3"/>
        <v>2.2817312932526864E-2</v>
      </c>
      <c r="W15">
        <v>0.11651</v>
      </c>
      <c r="Z15">
        <f t="shared" si="6"/>
        <v>1275.4092511925817</v>
      </c>
      <c r="AA15">
        <f t="shared" si="4"/>
        <v>0</v>
      </c>
      <c r="AB15">
        <f t="shared" si="5"/>
        <v>2861.2454071130032</v>
      </c>
    </row>
    <row r="16" spans="1:28" ht="12.75" customHeight="1">
      <c r="A16" s="1">
        <v>12</v>
      </c>
      <c r="B16" s="67" t="s">
        <v>427</v>
      </c>
      <c r="C16" s="67" t="s">
        <v>428</v>
      </c>
      <c r="D16" s="1" t="s">
        <v>428</v>
      </c>
      <c r="E16">
        <f>Depr2019!B16</f>
        <v>40400</v>
      </c>
      <c r="F16">
        <f>Depr2019!C16</f>
        <v>13992.622449585126</v>
      </c>
      <c r="G16" s="116">
        <f>'VAR2019'!D16</f>
        <v>2874</v>
      </c>
      <c r="H16">
        <f>Depr2019!D16</f>
        <v>2457.3799207616294</v>
      </c>
      <c r="I16">
        <f>Depr2019!F16</f>
        <v>73130508.992036909</v>
      </c>
      <c r="J16">
        <f>'VAR2019'!H16</f>
        <v>0</v>
      </c>
      <c r="K16">
        <f>'VAR2019'!I16</f>
        <v>26685757260.911404</v>
      </c>
      <c r="L16" s="1"/>
      <c r="M16" s="63">
        <f t="shared" si="0"/>
        <v>28.55258051688984</v>
      </c>
      <c r="N16" s="2">
        <f>Depr2019!E16</f>
        <v>6.0826235662416561</v>
      </c>
      <c r="O16" s="1"/>
      <c r="P16" s="63">
        <f>'energy price2019'!J16</f>
        <v>195.60469561105415</v>
      </c>
      <c r="Q16" s="65">
        <f>'Energy use2019'!J14</f>
        <v>7.9595772903384265E-2</v>
      </c>
      <c r="R16" s="68">
        <f t="shared" si="1"/>
        <v>1.8101611136642798E-3</v>
      </c>
      <c r="S16">
        <v>1.883E-2</v>
      </c>
      <c r="T16" s="68">
        <f t="shared" si="2"/>
        <v>0</v>
      </c>
      <c r="U16">
        <v>5.5E-2</v>
      </c>
      <c r="V16" s="66">
        <f t="shared" si="3"/>
        <v>0.66053854606216345</v>
      </c>
      <c r="W16">
        <v>0.77961000000000003</v>
      </c>
      <c r="Z16">
        <f t="shared" si="6"/>
        <v>73.130508992036908</v>
      </c>
      <c r="AA16">
        <f t="shared" si="4"/>
        <v>0</v>
      </c>
      <c r="AB16">
        <f t="shared" si="5"/>
        <v>26685.757260911407</v>
      </c>
    </row>
    <row r="17" spans="1:28" ht="12.75" customHeight="1">
      <c r="A17" s="1">
        <v>13</v>
      </c>
      <c r="B17" s="67" t="s">
        <v>429</v>
      </c>
      <c r="C17" s="67" t="s">
        <v>430</v>
      </c>
      <c r="D17" s="1" t="s">
        <v>430</v>
      </c>
      <c r="E17">
        <f>Depr2019!B17</f>
        <v>37065</v>
      </c>
      <c r="F17">
        <f>Depr2019!C17</f>
        <v>11437.227705211317</v>
      </c>
      <c r="G17" s="116">
        <f>'VAR2019'!D17</f>
        <v>2418</v>
      </c>
      <c r="H17">
        <f>Depr2019!D17</f>
        <v>2022.036712513255</v>
      </c>
      <c r="I17">
        <f>Depr2019!F17</f>
        <v>2288559108.9298439</v>
      </c>
      <c r="J17">
        <f>'VAR2019'!H17</f>
        <v>0</v>
      </c>
      <c r="K17">
        <f>'VAR2019'!I17</f>
        <v>2211397328.5996819</v>
      </c>
      <c r="L17" s="1"/>
      <c r="M17" s="63">
        <f t="shared" si="0"/>
        <v>25.401837293128452</v>
      </c>
      <c r="N17" s="2">
        <f>Depr2019!E17</f>
        <v>5.455380311650492</v>
      </c>
      <c r="O17" s="1"/>
      <c r="P17" s="63">
        <f>'energy price2019'!J17</f>
        <v>142.45539785269037</v>
      </c>
      <c r="Q17" s="65">
        <f>'Energy use2019'!J15</f>
        <v>0.49127770697507334</v>
      </c>
      <c r="R17" s="68">
        <f t="shared" si="1"/>
        <v>6.1744478859566812E-2</v>
      </c>
      <c r="S17">
        <v>9.1800000000000007E-2</v>
      </c>
      <c r="T17" s="68">
        <f t="shared" si="2"/>
        <v>0</v>
      </c>
      <c r="U17">
        <v>5.126E-2</v>
      </c>
      <c r="V17" s="66">
        <f t="shared" si="3"/>
        <v>5.9662682546868524E-2</v>
      </c>
      <c r="W17">
        <v>0.14729999999999999</v>
      </c>
      <c r="Z17">
        <f t="shared" si="6"/>
        <v>2288.5591089298441</v>
      </c>
      <c r="AA17">
        <f t="shared" si="4"/>
        <v>0</v>
      </c>
      <c r="AB17">
        <f t="shared" si="5"/>
        <v>2211.3973285996822</v>
      </c>
    </row>
    <row r="18" spans="1:28" ht="12.75" customHeight="1">
      <c r="A18" s="1">
        <v>14</v>
      </c>
      <c r="B18" s="67" t="s">
        <v>431</v>
      </c>
      <c r="C18" s="67" t="s">
        <v>432</v>
      </c>
      <c r="D18" s="1" t="s">
        <v>432</v>
      </c>
      <c r="E18">
        <f>Depr2019!B18</f>
        <v>108939</v>
      </c>
      <c r="F18">
        <f>Depr2019!C18</f>
        <v>27864.202178622429</v>
      </c>
      <c r="G18" s="116">
        <f>'VAR2019'!D18</f>
        <v>8533</v>
      </c>
      <c r="H18">
        <f>Depr2019!D18</f>
        <v>7198.1571308737375</v>
      </c>
      <c r="I18">
        <f>Depr2019!F18</f>
        <v>4425909931.9603214</v>
      </c>
      <c r="J18">
        <f>'VAR2019'!H18</f>
        <v>0</v>
      </c>
      <c r="K18">
        <f>'VAR2019'!I18</f>
        <v>33843188599.980507</v>
      </c>
      <c r="L18" s="1"/>
      <c r="M18" s="63">
        <f t="shared" si="0"/>
        <v>18.970290756982063</v>
      </c>
      <c r="N18" s="2">
        <f>Depr2019!E18</f>
        <v>6.607511663292061</v>
      </c>
      <c r="O18" s="1"/>
      <c r="P18" s="63">
        <f>'energy price2019'!J18</f>
        <v>87.347110178682641</v>
      </c>
      <c r="Q18" s="65">
        <f>'Energy use2019'!J16</f>
        <v>0.41836972730038691</v>
      </c>
      <c r="R18" s="68">
        <f t="shared" si="1"/>
        <v>4.0627414717964376E-2</v>
      </c>
      <c r="S18">
        <v>7.9130000000000006E-2</v>
      </c>
      <c r="T18" s="68">
        <f t="shared" si="2"/>
        <v>0</v>
      </c>
      <c r="U18">
        <v>4.8320000000000002E-2</v>
      </c>
      <c r="V18" s="66">
        <f t="shared" si="3"/>
        <v>0.31066182542505905</v>
      </c>
      <c r="W18">
        <v>0.44921</v>
      </c>
      <c r="Z18">
        <f t="shared" si="6"/>
        <v>4425.909931960321</v>
      </c>
      <c r="AA18">
        <f t="shared" si="4"/>
        <v>0</v>
      </c>
      <c r="AB18">
        <f t="shared" si="5"/>
        <v>33843.188599980502</v>
      </c>
    </row>
    <row r="19" spans="1:28" ht="12.75" customHeight="1">
      <c r="A19" s="1">
        <v>15</v>
      </c>
      <c r="B19" s="67" t="s">
        <v>433</v>
      </c>
      <c r="C19" s="67" t="s">
        <v>434</v>
      </c>
      <c r="D19" s="1" t="s">
        <v>434</v>
      </c>
      <c r="E19">
        <f>Depr2019!B19</f>
        <v>121008</v>
      </c>
      <c r="F19">
        <f>Depr2019!C19</f>
        <v>48304.724644556831</v>
      </c>
      <c r="G19" s="116">
        <f>'VAR2019'!D19</f>
        <v>7994</v>
      </c>
      <c r="H19">
        <f>Depr2019!D19</f>
        <v>7044.3775443212571</v>
      </c>
      <c r="I19">
        <f>Depr2019!F19</f>
        <v>288114249.40518969</v>
      </c>
      <c r="J19">
        <f>'VAR2019'!H19</f>
        <v>0</v>
      </c>
      <c r="K19">
        <f>'VAR2019'!I19</f>
        <v>20254678430.039345</v>
      </c>
      <c r="L19" s="1"/>
      <c r="M19" s="63">
        <f t="shared" si="0"/>
        <v>34.097206052687071</v>
      </c>
      <c r="N19" s="2">
        <f>Depr2019!E19</f>
        <v>5.8214147364812714</v>
      </c>
      <c r="O19" s="1"/>
      <c r="P19" s="63">
        <f>'energy price2019'!J19</f>
        <v>195.46114958201562</v>
      </c>
      <c r="Q19" s="65">
        <f>'Energy use2019'!J17</f>
        <v>6.7857913999703492E-2</v>
      </c>
      <c r="R19" s="68">
        <f t="shared" si="1"/>
        <v>2.3809520808970456E-3</v>
      </c>
      <c r="S19">
        <v>2.3029999999999998E-2</v>
      </c>
      <c r="T19" s="68">
        <f t="shared" si="2"/>
        <v>0</v>
      </c>
      <c r="U19">
        <v>4.2790000000000002E-2</v>
      </c>
      <c r="V19" s="66">
        <f t="shared" si="3"/>
        <v>0.16738296996925281</v>
      </c>
      <c r="W19">
        <v>0.28644999999999998</v>
      </c>
      <c r="Z19">
        <f t="shared" si="6"/>
        <v>288.1142494051897</v>
      </c>
      <c r="AA19">
        <f t="shared" si="4"/>
        <v>0</v>
      </c>
      <c r="AB19">
        <f t="shared" si="5"/>
        <v>20254.678430039345</v>
      </c>
    </row>
    <row r="20" spans="1:28" ht="12.75" customHeight="1">
      <c r="A20" s="1">
        <v>16</v>
      </c>
      <c r="B20" s="67" t="s">
        <v>435</v>
      </c>
      <c r="C20" s="67" t="s">
        <v>436</v>
      </c>
      <c r="D20" s="1" t="s">
        <v>436</v>
      </c>
      <c r="E20">
        <f>Depr2019!B20</f>
        <v>42883</v>
      </c>
      <c r="F20">
        <f>Depr2019!C20</f>
        <v>19294.212811485988</v>
      </c>
      <c r="G20" s="116">
        <f>'VAR2019'!D20</f>
        <v>6117</v>
      </c>
      <c r="H20">
        <f>Depr2019!D20</f>
        <v>4281.1626293451391</v>
      </c>
      <c r="I20">
        <f>Depr2019!F20</f>
        <v>25391854.109651133</v>
      </c>
      <c r="J20">
        <f>'VAR2019'!H20</f>
        <v>0</v>
      </c>
      <c r="K20">
        <f>'VAR2019'!I20</f>
        <v>1023381527.1449488</v>
      </c>
      <c r="L20" s="1"/>
      <c r="M20" s="63">
        <f t="shared" si="0"/>
        <v>35.009328130356664</v>
      </c>
      <c r="N20" s="2">
        <f>Depr2019!E20</f>
        <v>9.9833561769119221</v>
      </c>
      <c r="O20" s="1"/>
      <c r="P20" s="63">
        <f>'energy price2019'!J20</f>
        <v>222.72212657237654</v>
      </c>
      <c r="Q20" s="65">
        <f>'Energy use2019'!J18</f>
        <v>3.1305645543475945E-2</v>
      </c>
      <c r="R20" s="68">
        <f t="shared" si="1"/>
        <v>5.9211935055036109E-4</v>
      </c>
      <c r="S20">
        <v>1.285E-2</v>
      </c>
      <c r="T20" s="68">
        <f t="shared" si="2"/>
        <v>0</v>
      </c>
      <c r="U20">
        <v>3.4410000000000003E-2</v>
      </c>
      <c r="V20" s="66">
        <f t="shared" si="3"/>
        <v>2.3864504049272411E-2</v>
      </c>
      <c r="W20">
        <v>0.10697</v>
      </c>
      <c r="Z20">
        <f t="shared" si="6"/>
        <v>25.391854109651131</v>
      </c>
      <c r="AA20">
        <f t="shared" si="4"/>
        <v>0</v>
      </c>
      <c r="AB20">
        <f t="shared" si="5"/>
        <v>1023.3815271449488</v>
      </c>
    </row>
    <row r="21" spans="1:28" ht="12.75" customHeight="1">
      <c r="A21" s="1">
        <v>17</v>
      </c>
      <c r="B21" s="67" t="s">
        <v>437</v>
      </c>
      <c r="C21" s="67" t="s">
        <v>438</v>
      </c>
      <c r="D21" s="1" t="s">
        <v>438</v>
      </c>
      <c r="E21">
        <f>Depr2019!B21</f>
        <v>49081</v>
      </c>
      <c r="F21">
        <f>Depr2019!C21</f>
        <v>17890.403419959403</v>
      </c>
      <c r="G21" s="116">
        <f>'VAR2019'!D21</f>
        <v>5313</v>
      </c>
      <c r="H21">
        <f>Depr2019!D21</f>
        <v>3837.4453914499691</v>
      </c>
      <c r="I21">
        <f>Depr2019!F21</f>
        <v>32902109.603535544</v>
      </c>
      <c r="J21">
        <f>'VAR2019'!H21</f>
        <v>0</v>
      </c>
      <c r="K21">
        <f>'VAR2019'!I21</f>
        <v>4927423077.5208759</v>
      </c>
      <c r="L21" s="1"/>
      <c r="M21" s="63">
        <f t="shared" si="0"/>
        <v>28.632175441636143</v>
      </c>
      <c r="N21" s="2">
        <f>Depr2019!E21</f>
        <v>7.8185965881908865</v>
      </c>
      <c r="O21" s="1"/>
      <c r="P21" s="63">
        <f>'energy price2019'!J21</f>
        <v>208.83562123182202</v>
      </c>
      <c r="Q21" s="65">
        <f>'Energy use2019'!J19</f>
        <v>3.1024810590195427E-2</v>
      </c>
      <c r="R21" s="68">
        <f t="shared" si="1"/>
        <v>6.70363472698917E-4</v>
      </c>
      <c r="S21">
        <v>1.942E-2</v>
      </c>
      <c r="T21" s="68">
        <f t="shared" si="2"/>
        <v>0</v>
      </c>
      <c r="U21">
        <v>4.5960000000000001E-2</v>
      </c>
      <c r="V21" s="66">
        <f t="shared" si="3"/>
        <v>0.10039369771440836</v>
      </c>
      <c r="W21">
        <v>0.22836000000000001</v>
      </c>
      <c r="Z21">
        <f t="shared" si="6"/>
        <v>32.902109603535543</v>
      </c>
      <c r="AA21">
        <f t="shared" si="4"/>
        <v>0</v>
      </c>
      <c r="AB21">
        <f t="shared" si="5"/>
        <v>4927.4230775208762</v>
      </c>
    </row>
    <row r="22" spans="1:28" ht="12.75" customHeight="1">
      <c r="A22" s="1">
        <v>18</v>
      </c>
      <c r="B22" s="67" t="s">
        <v>439</v>
      </c>
      <c r="C22" s="67" t="s">
        <v>440</v>
      </c>
      <c r="D22" s="1" t="s">
        <v>440</v>
      </c>
      <c r="E22">
        <f>Depr2019!B22</f>
        <v>162402</v>
      </c>
      <c r="F22">
        <f>Depr2019!C22</f>
        <v>63836.730080574926</v>
      </c>
      <c r="G22" s="116">
        <f>'VAR2019'!D22</f>
        <v>16090</v>
      </c>
      <c r="H22">
        <f>Depr2019!D22</f>
        <v>13130.886909807896</v>
      </c>
      <c r="I22">
        <f>Depr2019!F22</f>
        <v>143170954.96643502</v>
      </c>
      <c r="J22">
        <f>'VAR2019'!H22</f>
        <v>0</v>
      </c>
      <c r="K22">
        <f>'VAR2019'!I22</f>
        <v>11961107298.403349</v>
      </c>
      <c r="L22" s="1"/>
      <c r="M22" s="63">
        <f t="shared" si="0"/>
        <v>31.222425321589036</v>
      </c>
      <c r="N22" s="2">
        <f>Depr2019!E22</f>
        <v>8.0854219220255263</v>
      </c>
      <c r="O22" s="1"/>
      <c r="P22" s="63">
        <f>'energy price2019'!J22</f>
        <v>202.20761833460378</v>
      </c>
      <c r="Q22" s="65">
        <f>'Energy use2019'!J20</f>
        <v>2.9568571430520146E-2</v>
      </c>
      <c r="R22" s="68">
        <f t="shared" si="1"/>
        <v>8.815836933438936E-4</v>
      </c>
      <c r="S22">
        <v>1.7299999999999999E-2</v>
      </c>
      <c r="T22" s="68">
        <f t="shared" si="2"/>
        <v>0</v>
      </c>
      <c r="U22">
        <v>3.6049999999999999E-2</v>
      </c>
      <c r="V22" s="66">
        <f t="shared" si="3"/>
        <v>7.3651231502095724E-2</v>
      </c>
      <c r="W22">
        <v>0.18515999999999999</v>
      </c>
      <c r="Z22">
        <f t="shared" si="6"/>
        <v>143.170954966435</v>
      </c>
      <c r="AA22">
        <f t="shared" si="4"/>
        <v>0</v>
      </c>
      <c r="AB22">
        <f t="shared" si="5"/>
        <v>11961.107298403349</v>
      </c>
    </row>
    <row r="23" spans="1:28" ht="12.75" customHeight="1">
      <c r="A23" s="1">
        <v>19</v>
      </c>
      <c r="B23" s="67" t="s">
        <v>441</v>
      </c>
      <c r="C23" s="67" t="s">
        <v>442</v>
      </c>
      <c r="D23" s="1" t="s">
        <v>442</v>
      </c>
      <c r="E23">
        <f>Depr2019!B23</f>
        <v>210669</v>
      </c>
      <c r="F23">
        <f>Depr2019!C23</f>
        <v>64074.465311637301</v>
      </c>
      <c r="G23" s="116">
        <f>'VAR2019'!D23</f>
        <v>45843</v>
      </c>
      <c r="H23">
        <f>Depr2019!D23</f>
        <v>18540.128973213814</v>
      </c>
      <c r="I23">
        <f>Depr2019!F23</f>
        <v>101458143.70915769</v>
      </c>
      <c r="J23">
        <f>'VAR2019'!H23</f>
        <v>0</v>
      </c>
      <c r="K23">
        <f>'VAR2019'!I23</f>
        <v>182402234.98960981</v>
      </c>
      <c r="L23" s="1"/>
      <c r="M23" s="63">
        <f t="shared" si="0"/>
        <v>21.614160763293839</v>
      </c>
      <c r="N23" s="2">
        <f>Depr2019!E23</f>
        <v>8.8005966578916759</v>
      </c>
      <c r="O23" s="1"/>
      <c r="P23" s="63">
        <f>'energy price2019'!J23</f>
        <v>250.92881702893354</v>
      </c>
      <c r="Q23" s="65">
        <f>'Energy use2019'!J21</f>
        <v>2.7807769942282057E-2</v>
      </c>
      <c r="R23" s="68">
        <f t="shared" si="1"/>
        <v>4.8159977836870964E-4</v>
      </c>
      <c r="S23">
        <v>1.8120000000000001E-2</v>
      </c>
      <c r="T23" s="68">
        <f t="shared" si="2"/>
        <v>0</v>
      </c>
      <c r="U23">
        <v>3.6130000000000002E-2</v>
      </c>
      <c r="V23" s="66">
        <f t="shared" si="3"/>
        <v>8.6582380411740596E-4</v>
      </c>
      <c r="W23">
        <v>0.11264</v>
      </c>
      <c r="X23" s="1"/>
      <c r="Z23">
        <f t="shared" si="6"/>
        <v>101.4581437091577</v>
      </c>
      <c r="AA23">
        <f t="shared" si="4"/>
        <v>0</v>
      </c>
      <c r="AB23">
        <f t="shared" si="5"/>
        <v>182.40223498960981</v>
      </c>
    </row>
    <row r="24" spans="1:28" ht="12.75" customHeight="1">
      <c r="A24" s="1">
        <v>20</v>
      </c>
      <c r="B24" s="67" t="s">
        <v>443</v>
      </c>
      <c r="C24" s="67" t="s">
        <v>444</v>
      </c>
      <c r="D24" s="1" t="s">
        <v>444</v>
      </c>
      <c r="E24">
        <f>Depr2019!B24</f>
        <v>30671</v>
      </c>
      <c r="F24">
        <f>Depr2019!C24</f>
        <v>15229.242684426239</v>
      </c>
      <c r="G24" s="116">
        <f>'VAR2019'!D24</f>
        <v>11172</v>
      </c>
      <c r="H24">
        <f>Depr2019!D24</f>
        <v>5267.3887581576746</v>
      </c>
      <c r="I24">
        <f>Depr2019!F24</f>
        <v>15649856.993743544</v>
      </c>
      <c r="J24">
        <f>'VAR2019'!H24</f>
        <v>0</v>
      </c>
      <c r="K24">
        <f>'VAR2019'!I24</f>
        <v>24129246.43130064</v>
      </c>
      <c r="L24" s="1"/>
      <c r="M24" s="63">
        <f t="shared" si="0"/>
        <v>32.47971675611673</v>
      </c>
      <c r="N24" s="2">
        <f>Depr2019!E24</f>
        <v>17.173840951249307</v>
      </c>
      <c r="O24" s="1"/>
      <c r="P24" s="63">
        <f>'energy price2019'!J24</f>
        <v>222.68885693724491</v>
      </c>
      <c r="Q24" s="65">
        <f>'Energy use2019'!J22</f>
        <v>3.4845807654086729E-2</v>
      </c>
      <c r="R24" s="68">
        <f t="shared" si="1"/>
        <v>5.1024932326117656E-4</v>
      </c>
      <c r="S24">
        <v>1.312E-2</v>
      </c>
      <c r="T24" s="68">
        <f t="shared" si="2"/>
        <v>0</v>
      </c>
      <c r="U24">
        <v>4.573E-2</v>
      </c>
      <c r="V24" s="66">
        <f t="shared" si="3"/>
        <v>7.8671208735615525E-4</v>
      </c>
      <c r="W24">
        <v>7.8490000000000004E-2</v>
      </c>
      <c r="Z24">
        <f t="shared" si="6"/>
        <v>15.649856993743544</v>
      </c>
      <c r="AA24">
        <f t="shared" si="4"/>
        <v>0</v>
      </c>
      <c r="AB24">
        <f t="shared" si="5"/>
        <v>24.12924643130064</v>
      </c>
    </row>
    <row r="25" spans="1:28" ht="12.75" customHeight="1">
      <c r="A25" s="1">
        <v>21</v>
      </c>
      <c r="B25" s="67" t="s">
        <v>445</v>
      </c>
      <c r="C25" s="67" t="s">
        <v>446</v>
      </c>
      <c r="D25" s="1" t="s">
        <v>447</v>
      </c>
      <c r="E25">
        <f>Depr2019!B25</f>
        <v>44633</v>
      </c>
      <c r="F25">
        <f>Depr2019!C25</f>
        <v>19142.31715813281</v>
      </c>
      <c r="G25" s="116">
        <f>'VAR2019'!D25</f>
        <v>3191</v>
      </c>
      <c r="H25">
        <f>Depr2019!D25</f>
        <v>2920.0132154747444</v>
      </c>
      <c r="I25">
        <f>Depr2019!F25</f>
        <v>42120542.982477754</v>
      </c>
      <c r="J25">
        <f>'VAR2019'!H25</f>
        <v>0</v>
      </c>
      <c r="K25">
        <f>'VAR2019'!I25</f>
        <v>7096813417.1836843</v>
      </c>
      <c r="L25" s="1"/>
      <c r="M25" s="63">
        <f t="shared" si="0"/>
        <v>36.345986025268445</v>
      </c>
      <c r="N25" s="2">
        <f>Depr2019!E25</f>
        <v>6.5422741367928303</v>
      </c>
      <c r="O25" s="1"/>
      <c r="P25" s="63">
        <f>'energy price2019'!J25</f>
        <v>251.93432283973343</v>
      </c>
      <c r="Q25" s="65">
        <f>'Energy use2019'!J23</f>
        <v>4.0197127312430539E-2</v>
      </c>
      <c r="R25" s="68">
        <f t="shared" si="1"/>
        <v>9.4370853365173199E-4</v>
      </c>
      <c r="S25">
        <v>1.7059999999999999E-2</v>
      </c>
      <c r="T25" s="68">
        <f t="shared" si="2"/>
        <v>0</v>
      </c>
      <c r="U25">
        <v>0.14557</v>
      </c>
      <c r="V25" s="66">
        <f t="shared" si="3"/>
        <v>0.15900372856818237</v>
      </c>
      <c r="W25">
        <v>0.26445999999999997</v>
      </c>
      <c r="Z25">
        <f t="shared" si="6"/>
        <v>42.120542982477751</v>
      </c>
      <c r="AA25">
        <f t="shared" si="4"/>
        <v>0</v>
      </c>
      <c r="AB25">
        <f t="shared" si="5"/>
        <v>7096.8134171836846</v>
      </c>
    </row>
    <row r="26" spans="1:28" ht="12.75" customHeight="1">
      <c r="A26" s="1">
        <v>22</v>
      </c>
      <c r="B26" s="67" t="s">
        <v>448</v>
      </c>
      <c r="C26" s="67" t="s">
        <v>449</v>
      </c>
      <c r="D26" s="1" t="s">
        <v>449</v>
      </c>
      <c r="E26">
        <f>Depr2019!B26</f>
        <v>43767</v>
      </c>
      <c r="F26">
        <f>Depr2019!C26</f>
        <v>18995.724149852922</v>
      </c>
      <c r="G26" s="116">
        <f>'VAR2019'!D26</f>
        <v>1242</v>
      </c>
      <c r="H26">
        <f>Depr2019!D26</f>
        <v>3190.0090975214584</v>
      </c>
      <c r="I26">
        <f>Depr2019!F26</f>
        <v>106755151.77131067</v>
      </c>
      <c r="J26">
        <f>'VAR2019'!H26</f>
        <v>0</v>
      </c>
      <c r="K26">
        <f>'VAR2019'!I26</f>
        <v>944566308.33556163</v>
      </c>
      <c r="L26" s="1"/>
      <c r="M26" s="63">
        <f t="shared" si="0"/>
        <v>36.113316088220486</v>
      </c>
      <c r="N26" s="2">
        <f>Depr2019!E26</f>
        <v>7.2886172173588744</v>
      </c>
      <c r="O26" s="1"/>
      <c r="P26" s="63">
        <f>'energy price2019'!J26</f>
        <v>159.75686042320314</v>
      </c>
      <c r="Q26" s="65">
        <f>'Energy use2019'!J24</f>
        <v>3.7613994124709324E-2</v>
      </c>
      <c r="R26" s="68">
        <f t="shared" si="1"/>
        <v>2.4391699630157576E-3</v>
      </c>
      <c r="S26">
        <v>1.7090000000000001E-2</v>
      </c>
      <c r="T26" s="68">
        <f t="shared" si="2"/>
        <v>0</v>
      </c>
      <c r="U26">
        <v>3.8039999999999997E-2</v>
      </c>
      <c r="V26" s="66">
        <f t="shared" si="3"/>
        <v>2.1581701015275474E-2</v>
      </c>
      <c r="W26">
        <v>0.11255</v>
      </c>
      <c r="Z26">
        <f t="shared" si="6"/>
        <v>106.75515177131068</v>
      </c>
      <c r="AA26">
        <f t="shared" si="4"/>
        <v>0</v>
      </c>
      <c r="AB26">
        <f t="shared" si="5"/>
        <v>944.56630833556164</v>
      </c>
    </row>
    <row r="27" spans="1:28" ht="12.75" customHeight="1">
      <c r="A27" s="1">
        <v>23</v>
      </c>
      <c r="B27" s="67" t="s">
        <v>450</v>
      </c>
      <c r="C27" s="67" t="s">
        <v>451</v>
      </c>
      <c r="D27" s="1" t="s">
        <v>451</v>
      </c>
      <c r="E27">
        <f>Depr2019!B27</f>
        <v>123248</v>
      </c>
      <c r="F27">
        <f>Depr2019!C27</f>
        <v>72281.088108559372</v>
      </c>
      <c r="G27" s="116">
        <f>'VAR2019'!D27</f>
        <v>36989</v>
      </c>
      <c r="H27">
        <f>Depr2019!D27</f>
        <v>26291.042463631777</v>
      </c>
      <c r="I27">
        <f>Depr2019!F27</f>
        <v>6164968840.7076015</v>
      </c>
      <c r="J27">
        <f>'VAR2019'!H27</f>
        <v>0</v>
      </c>
      <c r="K27">
        <f>'VAR2019'!I27</f>
        <v>17653198953.518581</v>
      </c>
      <c r="L27" s="1"/>
      <c r="M27" s="63">
        <f t="shared" si="0"/>
        <v>37.315044175100276</v>
      </c>
      <c r="N27" s="2">
        <f>Depr2019!E27</f>
        <v>21.331820770829367</v>
      </c>
      <c r="O27" s="1"/>
      <c r="P27" s="63">
        <f>'energy price2019'!J27</f>
        <v>95.477014936522522</v>
      </c>
      <c r="Q27" s="65">
        <f>'Energy use2019'!J25</f>
        <v>0.85159352206115069</v>
      </c>
      <c r="R27" s="68">
        <f t="shared" si="1"/>
        <v>5.0020842859175012E-2</v>
      </c>
      <c r="S27">
        <v>6.5329999999999999E-2</v>
      </c>
      <c r="T27" s="68">
        <f t="shared" si="2"/>
        <v>0</v>
      </c>
      <c r="U27">
        <v>9.8619999999999999E-2</v>
      </c>
      <c r="V27" s="66">
        <f t="shared" si="3"/>
        <v>0.14323314742242133</v>
      </c>
      <c r="W27">
        <v>0.19686000000000001</v>
      </c>
      <c r="X27" s="1"/>
      <c r="Z27">
        <f t="shared" si="6"/>
        <v>6164.9688407076019</v>
      </c>
      <c r="AA27">
        <f t="shared" si="4"/>
        <v>0</v>
      </c>
      <c r="AB27">
        <f t="shared" si="5"/>
        <v>17653.198953518582</v>
      </c>
    </row>
    <row r="28" spans="1:28" ht="12.75" customHeight="1">
      <c r="A28" s="1">
        <v>24</v>
      </c>
      <c r="B28" s="67" t="s">
        <v>452</v>
      </c>
      <c r="C28" s="67" t="s">
        <v>453</v>
      </c>
      <c r="D28" s="1" t="s">
        <v>453</v>
      </c>
      <c r="E28">
        <f>Depr2019!B28</f>
        <v>22749</v>
      </c>
      <c r="F28">
        <f>Depr2019!C28</f>
        <v>10616.620241798062</v>
      </c>
      <c r="G28" s="116">
        <f>'VAR2019'!D28</f>
        <v>11209</v>
      </c>
      <c r="H28">
        <f>Depr2019!D28</f>
        <v>5972.0792377278112</v>
      </c>
      <c r="I28">
        <f>Depr2019!F28</f>
        <v>381977477.3627947</v>
      </c>
      <c r="J28">
        <f>'VAR2019'!H28</f>
        <v>0</v>
      </c>
      <c r="K28">
        <f>'VAR2019'!I28</f>
        <v>0</v>
      </c>
      <c r="L28" s="1"/>
      <c r="M28" s="63">
        <f t="shared" si="0"/>
        <v>20.416462279969458</v>
      </c>
      <c r="N28" s="2">
        <f>Depr2019!E28</f>
        <v>26.252051684591898</v>
      </c>
      <c r="O28" s="1"/>
      <c r="P28" s="63">
        <f>'energy price2019'!J28</f>
        <v>394.68445416989476</v>
      </c>
      <c r="Q28" s="65">
        <f>'Energy use2019'!J26</f>
        <v>9.2781348640406033E-2</v>
      </c>
      <c r="R28" s="68">
        <f t="shared" si="1"/>
        <v>1.6790956849215114E-2</v>
      </c>
      <c r="S28">
        <v>3.551E-2</v>
      </c>
      <c r="T28" s="68">
        <f t="shared" si="2"/>
        <v>0</v>
      </c>
      <c r="U28">
        <v>5.91E-2</v>
      </c>
      <c r="V28" s="66">
        <f t="shared" si="3"/>
        <v>0</v>
      </c>
      <c r="W28">
        <v>8.8419999999999999E-2</v>
      </c>
      <c r="Z28">
        <f t="shared" si="6"/>
        <v>381.97747736279467</v>
      </c>
      <c r="AA28">
        <f t="shared" si="4"/>
        <v>0</v>
      </c>
      <c r="AB28">
        <f t="shared" si="5"/>
        <v>0</v>
      </c>
    </row>
    <row r="29" spans="1:28" ht="12.75" customHeight="1">
      <c r="A29" s="1">
        <v>25</v>
      </c>
      <c r="B29" s="67" t="s">
        <v>454</v>
      </c>
      <c r="C29" s="67" t="s">
        <v>455</v>
      </c>
      <c r="D29" s="1" t="s">
        <v>456</v>
      </c>
      <c r="E29">
        <f>Depr2019!B29</f>
        <v>47214</v>
      </c>
      <c r="F29">
        <f>Depr2019!C29</f>
        <v>16655.004819047452</v>
      </c>
      <c r="G29" s="116">
        <f>'VAR2019'!D29</f>
        <v>6614</v>
      </c>
      <c r="H29">
        <f>Depr2019!D29</f>
        <v>5914.0063284191137</v>
      </c>
      <c r="I29">
        <f>Depr2019!F29</f>
        <v>1553699273.3124039</v>
      </c>
      <c r="J29">
        <f>'VAR2019'!H29</f>
        <v>0</v>
      </c>
      <c r="K29">
        <f>'VAR2019'!I29</f>
        <v>0</v>
      </c>
      <c r="L29" s="1"/>
      <c r="M29" s="63">
        <f t="shared" si="0"/>
        <v>22.749604970195996</v>
      </c>
      <c r="N29" s="2">
        <f>Depr2019!E29</f>
        <v>12.525959097765735</v>
      </c>
      <c r="O29" s="1"/>
      <c r="P29" s="63">
        <f>'energy price2019'!J29</f>
        <v>394.68445416989476</v>
      </c>
      <c r="Q29" s="65">
        <f>'Energy use2019'!J27</f>
        <v>9.2781348640406033E-2</v>
      </c>
      <c r="R29" s="68">
        <f t="shared" si="1"/>
        <v>3.2907596757580461E-2</v>
      </c>
      <c r="S29">
        <v>5.1249999999999997E-2</v>
      </c>
      <c r="T29" s="68">
        <f t="shared" si="2"/>
        <v>0</v>
      </c>
      <c r="U29">
        <v>6.7640000000000006E-2</v>
      </c>
      <c r="V29" s="66">
        <f t="shared" si="3"/>
        <v>0</v>
      </c>
      <c r="W29">
        <v>6.9430000000000006E-2</v>
      </c>
      <c r="Z29">
        <f t="shared" si="6"/>
        <v>1553.6992733124039</v>
      </c>
      <c r="AA29">
        <f t="shared" si="4"/>
        <v>0</v>
      </c>
      <c r="AB29">
        <f t="shared" si="5"/>
        <v>0</v>
      </c>
    </row>
    <row r="30" spans="1:28" ht="12.75" customHeight="1">
      <c r="A30" s="1">
        <v>26</v>
      </c>
      <c r="B30" s="67" t="s">
        <v>457</v>
      </c>
      <c r="C30" s="67" t="s">
        <v>458</v>
      </c>
      <c r="D30" s="1" t="s">
        <v>458</v>
      </c>
      <c r="E30">
        <f>Depr2019!B30</f>
        <v>521435</v>
      </c>
      <c r="F30">
        <f>Depr2019!C30</f>
        <v>246191.07435275477</v>
      </c>
      <c r="G30" s="116">
        <f>'VAR2019'!D30</f>
        <v>28357</v>
      </c>
      <c r="H30">
        <f>Depr2019!D30</f>
        <v>25289.886487030297</v>
      </c>
      <c r="I30">
        <f>Depr2019!F30</f>
        <v>2485133452.0144281</v>
      </c>
      <c r="J30">
        <f>'VAR2019'!H30</f>
        <v>0</v>
      </c>
      <c r="K30">
        <f>'VAR2019'!I30</f>
        <v>0</v>
      </c>
      <c r="L30" s="1"/>
      <c r="M30" s="63">
        <f t="shared" si="0"/>
        <v>42.364089074520216</v>
      </c>
      <c r="N30" s="2">
        <f>Depr2019!E30</f>
        <v>4.8500554214869149</v>
      </c>
      <c r="O30" s="1"/>
      <c r="P30" s="63">
        <f>'energy price2019'!J30</f>
        <v>334.35341126393405</v>
      </c>
      <c r="Q30" s="65">
        <f>'Energy use2019'!J28</f>
        <v>5.502927320369852E-2</v>
      </c>
      <c r="R30" s="68">
        <f t="shared" si="1"/>
        <v>4.7659506017325801E-3</v>
      </c>
      <c r="S30">
        <v>2.043E-2</v>
      </c>
      <c r="T30" s="68">
        <f t="shared" si="2"/>
        <v>0</v>
      </c>
      <c r="U30">
        <v>0.10788</v>
      </c>
      <c r="V30" s="66">
        <f t="shared" si="3"/>
        <v>0</v>
      </c>
      <c r="W30">
        <v>6.2100000000000002E-2</v>
      </c>
      <c r="Z30">
        <f t="shared" si="6"/>
        <v>2485.1334520144283</v>
      </c>
      <c r="AA30">
        <f t="shared" si="4"/>
        <v>0</v>
      </c>
      <c r="AB30">
        <f t="shared" si="5"/>
        <v>0</v>
      </c>
    </row>
    <row r="31" spans="1:28" ht="12.75" customHeight="1">
      <c r="A31" s="1">
        <v>27</v>
      </c>
      <c r="B31" s="67" t="s">
        <v>463</v>
      </c>
      <c r="C31" s="67" t="s">
        <v>464</v>
      </c>
      <c r="D31" s="1" t="s">
        <v>465</v>
      </c>
      <c r="E31">
        <f>Depr2019!B31</f>
        <v>696463</v>
      </c>
      <c r="F31">
        <f>Depr2019!C31</f>
        <v>414964.96495863609</v>
      </c>
      <c r="G31" s="116">
        <f>'VAR2019'!D31</f>
        <v>56544</v>
      </c>
      <c r="H31">
        <f>Depr2019!D31</f>
        <v>55285.267923294639</v>
      </c>
      <c r="I31">
        <f>Depr2019!F31</f>
        <v>1848692874.5045354</v>
      </c>
      <c r="J31">
        <f>'VAR2019'!H31</f>
        <v>0</v>
      </c>
      <c r="K31">
        <f>'VAR2019'!I31</f>
        <v>0</v>
      </c>
      <c r="L31" s="1"/>
      <c r="M31" s="63">
        <f t="shared" si="0"/>
        <v>51.643762415999333</v>
      </c>
      <c r="N31" s="2">
        <f>Depr2019!E31</f>
        <v>7.9380050229939911</v>
      </c>
      <c r="O31" s="1"/>
      <c r="P31" s="63">
        <f>'energy price2019'!J31</f>
        <v>222.54246890172706</v>
      </c>
      <c r="Q31" s="65">
        <f>'Energy use2019'!J29</f>
        <v>5.4821973730833064E-2</v>
      </c>
      <c r="R31" s="68">
        <f t="shared" si="1"/>
        <v>2.6544021355111983E-3</v>
      </c>
      <c r="S31">
        <v>1.282E-2</v>
      </c>
      <c r="T31" s="68">
        <f t="shared" si="2"/>
        <v>0</v>
      </c>
      <c r="U31">
        <v>3.3459999999999997E-2</v>
      </c>
      <c r="V31" s="66">
        <f t="shared" si="3"/>
        <v>0</v>
      </c>
      <c r="W31">
        <v>4.7759999999999997E-2</v>
      </c>
      <c r="Z31">
        <f t="shared" si="6"/>
        <v>1848.6928745045354</v>
      </c>
      <c r="AA31">
        <f t="shared" si="4"/>
        <v>0</v>
      </c>
      <c r="AB31">
        <f t="shared" si="5"/>
        <v>0</v>
      </c>
    </row>
    <row r="32" spans="1:28" ht="12.75" customHeight="1">
      <c r="A32" s="1">
        <v>28</v>
      </c>
      <c r="B32" s="67" t="s">
        <v>470</v>
      </c>
      <c r="C32" s="67" t="s">
        <v>471</v>
      </c>
      <c r="D32" s="1" t="s">
        <v>471</v>
      </c>
      <c r="E32">
        <f>Depr2019!B32</f>
        <v>208782</v>
      </c>
      <c r="F32">
        <f>Depr2019!C32</f>
        <v>92403.808296674048</v>
      </c>
      <c r="G32" s="116">
        <f>'VAR2019'!D32</f>
        <v>25605</v>
      </c>
      <c r="H32">
        <f>Depr2019!D32</f>
        <v>18819.251903816526</v>
      </c>
      <c r="I32">
        <f>Depr2019!F32</f>
        <v>2689233758.5593247</v>
      </c>
      <c r="J32">
        <f>'VAR2019'!H32</f>
        <v>0</v>
      </c>
      <c r="K32">
        <f>'VAR2019'!I32</f>
        <v>0</v>
      </c>
      <c r="L32" s="1"/>
      <c r="M32" s="63">
        <f t="shared" si="0"/>
        <v>35.244684116857549</v>
      </c>
      <c r="N32" s="2">
        <f>Depr2019!E32</f>
        <v>9.0138287322741064</v>
      </c>
      <c r="O32" s="1"/>
      <c r="P32" s="63">
        <f>'energy price2019'!J32</f>
        <v>606.13770379879065</v>
      </c>
      <c r="Q32" s="65">
        <f>'Energy use2019'!J30</f>
        <v>0.20419493395208202</v>
      </c>
      <c r="R32" s="68">
        <f t="shared" si="1"/>
        <v>1.2880582418787657E-2</v>
      </c>
      <c r="S32">
        <v>2.8500000000000001E-2</v>
      </c>
      <c r="T32" s="68">
        <f t="shared" si="2"/>
        <v>0</v>
      </c>
      <c r="U32">
        <v>3.0859999999999999E-2</v>
      </c>
      <c r="V32" s="66">
        <f t="shared" si="3"/>
        <v>0</v>
      </c>
      <c r="W32">
        <v>4.1869999999999997E-2</v>
      </c>
      <c r="Z32">
        <f t="shared" si="6"/>
        <v>2689.233758559325</v>
      </c>
      <c r="AA32">
        <f t="shared" si="4"/>
        <v>0</v>
      </c>
      <c r="AB32">
        <f t="shared" si="5"/>
        <v>0</v>
      </c>
    </row>
    <row r="33" spans="1:28" ht="12.75" customHeight="1">
      <c r="A33" s="1">
        <v>29</v>
      </c>
      <c r="B33" s="67" t="s">
        <v>477</v>
      </c>
      <c r="C33" s="67" t="s">
        <v>479</v>
      </c>
      <c r="D33" s="1" t="s">
        <v>479</v>
      </c>
      <c r="E33">
        <f>Depr2019!B33</f>
        <v>27908</v>
      </c>
      <c r="F33">
        <f>Depr2019!C33</f>
        <v>6553.7199849579183</v>
      </c>
      <c r="G33" s="116">
        <f>'VAR2019'!D33</f>
        <v>1367</v>
      </c>
      <c r="H33">
        <f>Depr2019!D33</f>
        <v>2249.0321725844447</v>
      </c>
      <c r="I33">
        <f>Depr2019!F33</f>
        <v>5893963540.6095781</v>
      </c>
      <c r="J33">
        <f>'VAR2019'!H33</f>
        <v>0</v>
      </c>
      <c r="K33">
        <f>'VAR2019'!I33</f>
        <v>0</v>
      </c>
      <c r="L33" s="1"/>
      <c r="M33" s="63">
        <f t="shared" si="0"/>
        <v>15.424565760260405</v>
      </c>
      <c r="N33" s="2">
        <f>Depr2019!E33</f>
        <v>8.0587364647572191</v>
      </c>
      <c r="O33" s="1"/>
      <c r="P33" s="63">
        <f>'energy price2019'!J33</f>
        <v>17.776509396391507</v>
      </c>
      <c r="Q33" s="65">
        <f>'Energy use2019'!J31</f>
        <v>3.245268803718377</v>
      </c>
      <c r="R33" s="68">
        <f t="shared" si="1"/>
        <v>0.21119261647590576</v>
      </c>
      <c r="S33">
        <v>0.24973999999999999</v>
      </c>
      <c r="T33" s="68">
        <f t="shared" si="2"/>
        <v>0</v>
      </c>
      <c r="U33">
        <v>4.4110000000000003E-2</v>
      </c>
      <c r="V33" s="66">
        <f t="shared" si="3"/>
        <v>0</v>
      </c>
      <c r="W33">
        <v>6.2489999999999997E-2</v>
      </c>
      <c r="Z33">
        <f t="shared" si="6"/>
        <v>5893.9635406095776</v>
      </c>
      <c r="AA33">
        <f t="shared" si="4"/>
        <v>0</v>
      </c>
      <c r="AB33">
        <f t="shared" si="5"/>
        <v>0</v>
      </c>
    </row>
    <row r="34" spans="1:28" ht="12.75" customHeight="1">
      <c r="A34" s="1">
        <v>30</v>
      </c>
      <c r="B34" s="67" t="s">
        <v>488</v>
      </c>
      <c r="C34" s="67" t="s">
        <v>489</v>
      </c>
      <c r="D34" s="1" t="s">
        <v>489</v>
      </c>
      <c r="E34">
        <f>Depr2019!B34</f>
        <v>26662</v>
      </c>
      <c r="F34">
        <f>Depr2019!C34</f>
        <v>5675.1226783968723</v>
      </c>
      <c r="G34" s="116">
        <f>'VAR2019'!D34</f>
        <v>2569</v>
      </c>
      <c r="H34">
        <f>Depr2019!D34</f>
        <v>3026.049504259182</v>
      </c>
      <c r="I34">
        <f>Depr2019!F34</f>
        <v>2900043713.7165451</v>
      </c>
      <c r="J34">
        <f>'VAR2019'!H34</f>
        <v>0</v>
      </c>
      <c r="K34">
        <f>'VAR2019'!I34</f>
        <v>0</v>
      </c>
      <c r="L34" s="1"/>
      <c r="M34" s="63">
        <f t="shared" si="0"/>
        <v>9.9357631615696107</v>
      </c>
      <c r="N34" s="2">
        <f>Depr2019!E34</f>
        <v>11.349671833542804</v>
      </c>
      <c r="O34" s="1"/>
      <c r="P34" s="63">
        <f>'energy price2019'!J34</f>
        <v>85.517988275364516</v>
      </c>
      <c r="Q34" s="65">
        <f>'Energy use2019'!J32</f>
        <v>1.6231882304883354</v>
      </c>
      <c r="R34" s="68">
        <f t="shared" si="1"/>
        <v>0.10877067413234361</v>
      </c>
      <c r="S34">
        <v>0.13450999999999999</v>
      </c>
      <c r="T34" s="68">
        <f t="shared" si="2"/>
        <v>0</v>
      </c>
      <c r="U34">
        <v>4.3139999999999998E-2</v>
      </c>
      <c r="V34" s="66">
        <f t="shared" si="3"/>
        <v>0</v>
      </c>
      <c r="W34">
        <v>5.6160000000000002E-2</v>
      </c>
      <c r="Z34">
        <f t="shared" si="6"/>
        <v>2900.043713716545</v>
      </c>
      <c r="AA34">
        <f t="shared" si="4"/>
        <v>0</v>
      </c>
      <c r="AB34">
        <f t="shared" si="5"/>
        <v>0</v>
      </c>
    </row>
    <row r="35" spans="1:28" ht="12.75" customHeight="1">
      <c r="A35" s="1">
        <v>31</v>
      </c>
      <c r="B35" s="67" t="s">
        <v>496</v>
      </c>
      <c r="C35" s="67" t="s">
        <v>498</v>
      </c>
      <c r="D35" s="1" t="s">
        <v>499</v>
      </c>
      <c r="E35">
        <f>Depr2019!B35</f>
        <v>254293</v>
      </c>
      <c r="F35">
        <f>Depr2019!C35</f>
        <v>93564.634658523486</v>
      </c>
      <c r="G35" s="116">
        <f>'VAR2019'!D35</f>
        <v>55302</v>
      </c>
      <c r="H35">
        <f>Depr2019!D35</f>
        <v>35543.849215164722</v>
      </c>
      <c r="I35">
        <f>Depr2019!F35</f>
        <v>683070571.70892167</v>
      </c>
      <c r="J35">
        <f>'VAR2019'!H35</f>
        <v>0</v>
      </c>
      <c r="K35">
        <f>'VAR2019'!I35</f>
        <v>0</v>
      </c>
      <c r="L35" s="1"/>
      <c r="M35" s="63">
        <f t="shared" si="0"/>
        <v>22.816509083363975</v>
      </c>
      <c r="N35" s="2">
        <f>Depr2019!E35</f>
        <v>13.977517751241569</v>
      </c>
      <c r="O35" s="1"/>
      <c r="P35" s="63">
        <f>'energy price2019'!J35</f>
        <v>531.92178731011848</v>
      </c>
      <c r="Q35" s="65">
        <f>'Energy use2019'!J33</f>
        <v>3.1493970365490766E-2</v>
      </c>
      <c r="R35" s="68">
        <f t="shared" si="1"/>
        <v>2.6861556224863511E-3</v>
      </c>
      <c r="S35">
        <v>2.707E-2</v>
      </c>
      <c r="T35" s="68">
        <f t="shared" si="2"/>
        <v>0</v>
      </c>
      <c r="U35">
        <v>3.925E-2</v>
      </c>
      <c r="V35" s="66">
        <f t="shared" si="3"/>
        <v>0</v>
      </c>
      <c r="W35">
        <v>4.5809999999999997E-2</v>
      </c>
      <c r="Z35">
        <f t="shared" si="6"/>
        <v>683.07057170892165</v>
      </c>
      <c r="AA35">
        <f t="shared" si="4"/>
        <v>0</v>
      </c>
      <c r="AB35">
        <f t="shared" si="5"/>
        <v>0</v>
      </c>
    </row>
    <row r="36" spans="1:28" ht="12.75" customHeight="1">
      <c r="A36" s="1">
        <v>32</v>
      </c>
      <c r="B36" s="67" t="s">
        <v>504</v>
      </c>
      <c r="C36" s="67" t="s">
        <v>505</v>
      </c>
      <c r="D36" s="1" t="s">
        <v>505</v>
      </c>
      <c r="E36">
        <f>Depr2019!B36</f>
        <v>165766</v>
      </c>
      <c r="F36">
        <f>Depr2019!C36</f>
        <v>78366.349724264757</v>
      </c>
      <c r="G36" s="116">
        <f>'VAR2019'!D36</f>
        <v>8143</v>
      </c>
      <c r="H36">
        <f>Depr2019!D36</f>
        <v>6991.5772362495118</v>
      </c>
      <c r="I36">
        <f>Depr2019!F36</f>
        <v>366490701.02242035</v>
      </c>
      <c r="J36">
        <f>'VAR2019'!H36</f>
        <v>0</v>
      </c>
      <c r="K36">
        <f>'VAR2019'!I36</f>
        <v>0</v>
      </c>
      <c r="L36" s="1"/>
      <c r="M36" s="63">
        <f t="shared" si="0"/>
        <v>43.057546473954403</v>
      </c>
      <c r="N36" s="2">
        <f>Depr2019!E36</f>
        <v>4.2177390033236684</v>
      </c>
      <c r="O36" s="1"/>
      <c r="P36" s="63">
        <f>'energy price2019'!J36</f>
        <v>236.01233725825981</v>
      </c>
      <c r="Q36" s="65">
        <f>'Energy use2019'!J34</f>
        <v>4.7312539025895127E-2</v>
      </c>
      <c r="R36" s="68">
        <f t="shared" si="1"/>
        <v>2.2108918657771821E-3</v>
      </c>
      <c r="S36">
        <v>1.883E-2</v>
      </c>
      <c r="T36" s="68">
        <f t="shared" si="2"/>
        <v>0</v>
      </c>
      <c r="U36">
        <v>5.3109999999999997E-2</v>
      </c>
      <c r="V36" s="66">
        <f t="shared" si="3"/>
        <v>0</v>
      </c>
      <c r="W36">
        <v>0.1081</v>
      </c>
      <c r="Z36">
        <f t="shared" si="6"/>
        <v>366.49070102242035</v>
      </c>
      <c r="AA36">
        <f t="shared" si="4"/>
        <v>0</v>
      </c>
      <c r="AB36">
        <f t="shared" si="5"/>
        <v>0</v>
      </c>
    </row>
    <row r="37" spans="1:28" ht="12.75" customHeight="1">
      <c r="A37" s="1">
        <v>33</v>
      </c>
      <c r="B37" s="67" t="s">
        <v>510</v>
      </c>
      <c r="C37" s="67" t="s">
        <v>511</v>
      </c>
      <c r="D37" s="1" t="s">
        <v>511</v>
      </c>
      <c r="E37">
        <f>Depr2019!B37</f>
        <v>105611</v>
      </c>
      <c r="F37">
        <f>Depr2019!C37</f>
        <v>61950.957980524377</v>
      </c>
      <c r="G37" s="116">
        <f>'VAR2019'!D37</f>
        <v>39510</v>
      </c>
      <c r="H37">
        <f>Depr2019!D37</f>
        <v>33884.125288134921</v>
      </c>
      <c r="I37">
        <f>Depr2019!F37</f>
        <v>11820528.667161657</v>
      </c>
      <c r="J37">
        <f>'VAR2019'!H37</f>
        <v>0</v>
      </c>
      <c r="K37">
        <f>'VAR2019'!I37</f>
        <v>0</v>
      </c>
      <c r="L37" s="1"/>
      <c r="M37" s="63">
        <f t="shared" si="0"/>
        <v>26.575671750470548</v>
      </c>
      <c r="N37" s="2">
        <f>Depr2019!E37</f>
        <v>32.083897783502593</v>
      </c>
      <c r="O37" s="1"/>
      <c r="P37" s="63">
        <f>'energy price2019'!J37</f>
        <v>255.79849751536031</v>
      </c>
      <c r="Q37" s="65">
        <f>'Energy use2019'!J35</f>
        <v>7.9214854577165702E-3</v>
      </c>
      <c r="R37" s="68">
        <f t="shared" si="1"/>
        <v>1.119251656282173E-4</v>
      </c>
      <c r="S37">
        <v>1.295E-2</v>
      </c>
      <c r="T37" s="68">
        <f t="shared" si="2"/>
        <v>0</v>
      </c>
      <c r="U37">
        <v>5.2729999999999999E-2</v>
      </c>
      <c r="V37" s="66">
        <f t="shared" si="3"/>
        <v>0</v>
      </c>
      <c r="W37">
        <v>6.4729999999999996E-2</v>
      </c>
      <c r="Z37">
        <f t="shared" si="6"/>
        <v>11.820528667161655</v>
      </c>
      <c r="AA37">
        <f t="shared" si="4"/>
        <v>0</v>
      </c>
      <c r="AB37">
        <f t="shared" si="5"/>
        <v>0</v>
      </c>
    </row>
    <row r="38" spans="1:28" ht="12.75" customHeight="1">
      <c r="A38" s="1">
        <v>34</v>
      </c>
      <c r="B38" s="67" t="s">
        <v>517</v>
      </c>
      <c r="C38" s="67" t="s">
        <v>518</v>
      </c>
      <c r="D38" s="1" t="s">
        <v>519</v>
      </c>
      <c r="E38">
        <f>Depr2019!B38</f>
        <v>49311</v>
      </c>
      <c r="F38">
        <f>Depr2019!C38</f>
        <v>19703.246969359578</v>
      </c>
      <c r="G38" s="116">
        <f>'VAR2019'!D38</f>
        <v>1752</v>
      </c>
      <c r="H38">
        <f>Depr2019!D38</f>
        <v>3854.8878350472896</v>
      </c>
      <c r="I38">
        <f>Depr2019!F38</f>
        <v>19144263.865606774</v>
      </c>
      <c r="J38">
        <f>'VAR2019'!H38</f>
        <v>0</v>
      </c>
      <c r="K38">
        <f>'VAR2019'!I38</f>
        <v>0</v>
      </c>
      <c r="L38" s="1"/>
      <c r="M38" s="63">
        <f t="shared" si="0"/>
        <v>32.139601983963601</v>
      </c>
      <c r="N38" s="2">
        <f>Depr2019!E38</f>
        <v>7.8175008315533852</v>
      </c>
      <c r="O38" s="1"/>
      <c r="P38" s="63">
        <f>'energy price2019'!J38</f>
        <v>251.25267463350164</v>
      </c>
      <c r="Q38" s="65">
        <f>'Energy use2019'!J36</f>
        <v>3.147821545064379E-2</v>
      </c>
      <c r="R38" s="68">
        <f t="shared" si="1"/>
        <v>3.8823515778643253E-4</v>
      </c>
      <c r="S38">
        <v>9.2399999999999999E-3</v>
      </c>
      <c r="T38" s="68">
        <f t="shared" si="2"/>
        <v>0</v>
      </c>
      <c r="U38">
        <v>3.2239999999999998E-2</v>
      </c>
      <c r="V38" s="66">
        <f t="shared" si="3"/>
        <v>0</v>
      </c>
      <c r="W38">
        <v>3.5110000000000002E-2</v>
      </c>
      <c r="Z38">
        <f t="shared" si="6"/>
        <v>19.144263865606771</v>
      </c>
      <c r="AA38">
        <f t="shared" si="4"/>
        <v>0</v>
      </c>
      <c r="AB38">
        <f t="shared" si="5"/>
        <v>0</v>
      </c>
    </row>
    <row r="39" spans="1:28" ht="12.75" customHeight="1">
      <c r="A39" s="1">
        <v>35</v>
      </c>
      <c r="B39" s="67" t="s">
        <v>522</v>
      </c>
      <c r="C39" s="67" t="s">
        <v>523</v>
      </c>
      <c r="D39" s="1" t="s">
        <v>523</v>
      </c>
      <c r="E39">
        <f>Depr2019!B39</f>
        <v>116564</v>
      </c>
      <c r="F39">
        <f>Depr2019!C39</f>
        <v>46042.285578616509</v>
      </c>
      <c r="G39" s="116">
        <f>'VAR2019'!D39</f>
        <v>2402</v>
      </c>
      <c r="H39">
        <f>Depr2019!D39</f>
        <v>14419.732135037477</v>
      </c>
      <c r="I39">
        <f>Depr2019!F39</f>
        <v>113120702.51199166</v>
      </c>
      <c r="J39">
        <f>'VAR2019'!H39</f>
        <v>0</v>
      </c>
      <c r="K39">
        <f>'VAR2019'!I39</f>
        <v>0</v>
      </c>
      <c r="L39" s="1"/>
      <c r="M39" s="63">
        <f t="shared" si="0"/>
        <v>27.128919257728825</v>
      </c>
      <c r="N39" s="2">
        <f>Depr2019!E39</f>
        <v>12.370656579250435</v>
      </c>
      <c r="O39" s="1"/>
      <c r="P39" s="63">
        <f>'energy price2019'!J39</f>
        <v>419.16129509648482</v>
      </c>
      <c r="Q39" s="65">
        <f>'Energy use2019'!J37</f>
        <v>1.4306439412636958E-2</v>
      </c>
      <c r="R39" s="68">
        <f t="shared" si="1"/>
        <v>9.7046002635454911E-4</v>
      </c>
      <c r="S39">
        <v>1.1339999999999999E-2</v>
      </c>
      <c r="T39" s="68">
        <f t="shared" si="2"/>
        <v>0</v>
      </c>
      <c r="U39">
        <v>3.5639999999999998E-2</v>
      </c>
      <c r="V39" s="66">
        <f t="shared" si="3"/>
        <v>0</v>
      </c>
      <c r="W39">
        <v>4.811E-2</v>
      </c>
      <c r="Z39">
        <f t="shared" si="6"/>
        <v>113.12070251199167</v>
      </c>
      <c r="AA39">
        <f t="shared" si="4"/>
        <v>0</v>
      </c>
      <c r="AB39">
        <f t="shared" si="5"/>
        <v>0</v>
      </c>
    </row>
    <row r="40" spans="1:28" ht="12.75" customHeight="1">
      <c r="A40" s="1">
        <v>36</v>
      </c>
      <c r="B40" s="67" t="s">
        <v>525</v>
      </c>
      <c r="C40" s="67" t="s">
        <v>526</v>
      </c>
      <c r="D40" s="1" t="s">
        <v>527</v>
      </c>
      <c r="E40">
        <f>Depr2019!B40</f>
        <v>295039</v>
      </c>
      <c r="F40">
        <f>Depr2019!C40</f>
        <v>149172.15141209328</v>
      </c>
      <c r="G40" s="116">
        <f>'VAR2019'!D40</f>
        <v>48769</v>
      </c>
      <c r="H40">
        <f>Depr2019!D40</f>
        <v>22776.606691544104</v>
      </c>
      <c r="I40">
        <f>Depr2019!F40</f>
        <v>268432609.18066114</v>
      </c>
      <c r="J40">
        <f>'VAR2019'!H40</f>
        <v>0</v>
      </c>
      <c r="K40">
        <f>'VAR2019'!I40</f>
        <v>0</v>
      </c>
      <c r="L40" s="1"/>
      <c r="M40" s="63">
        <f t="shared" si="0"/>
        <v>42.840283732167343</v>
      </c>
      <c r="N40" s="2">
        <f>Depr2019!E40</f>
        <v>7.7198630321903563</v>
      </c>
      <c r="O40" s="1"/>
      <c r="P40" s="63">
        <f>'energy price2019'!J40</f>
        <v>233.73747629160334</v>
      </c>
      <c r="Q40" s="65">
        <f>'Energy use2019'!J38</f>
        <v>5.5538097171950723E-3</v>
      </c>
      <c r="R40" s="68">
        <f t="shared" si="1"/>
        <v>9.0982076668054434E-4</v>
      </c>
      <c r="S40">
        <v>9.1199999999999996E-3</v>
      </c>
      <c r="T40" s="68">
        <f t="shared" si="2"/>
        <v>0</v>
      </c>
      <c r="U40">
        <v>2.8320000000000001E-2</v>
      </c>
      <c r="V40" s="66">
        <f t="shared" si="3"/>
        <v>0</v>
      </c>
      <c r="W40">
        <v>3.6450000000000003E-2</v>
      </c>
      <c r="Z40">
        <f t="shared" si="6"/>
        <v>268.43260918066113</v>
      </c>
      <c r="AA40">
        <f t="shared" si="4"/>
        <v>0</v>
      </c>
      <c r="AB40">
        <f t="shared" si="5"/>
        <v>0</v>
      </c>
    </row>
    <row r="41" spans="1:28" ht="12.75" customHeight="1">
      <c r="A41" s="1">
        <v>37</v>
      </c>
      <c r="B41" s="67" t="s">
        <v>528</v>
      </c>
      <c r="C41" s="67" t="s">
        <v>529</v>
      </c>
      <c r="D41" s="1" t="s">
        <v>529</v>
      </c>
      <c r="E41">
        <f>Depr2019!B41</f>
        <v>161803</v>
      </c>
      <c r="F41">
        <f>Depr2019!C41</f>
        <v>119566.95913908744</v>
      </c>
      <c r="G41" s="116">
        <f>'VAR2019'!D41</f>
        <v>11541</v>
      </c>
      <c r="H41">
        <f>Depr2019!D41</f>
        <v>11363.282262802311</v>
      </c>
      <c r="I41">
        <f>Depr2019!F41</f>
        <v>62536176.687879927</v>
      </c>
      <c r="J41">
        <f>'VAR2019'!H41</f>
        <v>0</v>
      </c>
      <c r="K41">
        <f>'VAR2019'!I41</f>
        <v>0</v>
      </c>
      <c r="L41" s="1"/>
      <c r="M41" s="63">
        <f t="shared" si="0"/>
        <v>66.873714873200825</v>
      </c>
      <c r="N41" s="2">
        <f>Depr2019!E41</f>
        <v>7.0229119749339084</v>
      </c>
      <c r="O41" s="1"/>
      <c r="P41" s="63">
        <f>'energy price2019'!J41</f>
        <v>257.31805879609902</v>
      </c>
      <c r="Q41" s="65">
        <f>'Energy use2019'!J39</f>
        <v>7.2535416128217756E-3</v>
      </c>
      <c r="R41" s="68">
        <f t="shared" si="1"/>
        <v>3.8649577997861554E-4</v>
      </c>
      <c r="S41">
        <v>4.6899999999999997E-3</v>
      </c>
      <c r="T41" s="68">
        <f t="shared" si="2"/>
        <v>0</v>
      </c>
      <c r="U41">
        <v>1.5779999999999999E-2</v>
      </c>
      <c r="V41" s="66">
        <f t="shared" si="3"/>
        <v>0</v>
      </c>
      <c r="W41">
        <v>1.805E-2</v>
      </c>
      <c r="Z41">
        <f t="shared" si="6"/>
        <v>62.536176687879923</v>
      </c>
      <c r="AA41">
        <f t="shared" si="4"/>
        <v>0</v>
      </c>
      <c r="AB41">
        <f t="shared" si="5"/>
        <v>0</v>
      </c>
    </row>
    <row r="42" spans="1:28" ht="12.75" customHeight="1">
      <c r="A42" s="1">
        <v>38</v>
      </c>
      <c r="B42" s="67" t="s">
        <v>530</v>
      </c>
      <c r="C42" s="67" t="s">
        <v>531</v>
      </c>
      <c r="D42" s="1" t="s">
        <v>531</v>
      </c>
      <c r="E42">
        <f>Depr2019!B42</f>
        <v>53251</v>
      </c>
      <c r="F42">
        <f>Depr2019!C42</f>
        <v>36299.505524830201</v>
      </c>
      <c r="G42" s="116">
        <f>'VAR2019'!D42</f>
        <v>8021</v>
      </c>
      <c r="H42">
        <f>Depr2019!D42</f>
        <v>6292.5068703172319</v>
      </c>
      <c r="I42">
        <f>Depr2019!F42</f>
        <v>8465745.9015465081</v>
      </c>
      <c r="J42">
        <f>'VAR2019'!H42</f>
        <v>0</v>
      </c>
      <c r="K42">
        <f>'VAR2019'!I42</f>
        <v>0</v>
      </c>
      <c r="L42" s="1"/>
      <c r="M42" s="63">
        <f t="shared" si="0"/>
        <v>56.350112964100148</v>
      </c>
      <c r="N42" s="2">
        <f>Depr2019!E42</f>
        <v>11.81669240073845</v>
      </c>
      <c r="O42" s="1"/>
      <c r="P42" s="63">
        <f>'energy price2019'!J42</f>
        <v>196.92487419110356</v>
      </c>
      <c r="Q42" s="65">
        <f>'Energy use2019'!J40</f>
        <v>3.9860976830862843E-2</v>
      </c>
      <c r="R42" s="68">
        <f t="shared" si="1"/>
        <v>1.589781581856962E-4</v>
      </c>
      <c r="S42">
        <v>5.5900000000000004E-3</v>
      </c>
      <c r="T42" s="68">
        <f t="shared" si="2"/>
        <v>0</v>
      </c>
      <c r="U42">
        <v>2.137E-2</v>
      </c>
      <c r="V42" s="66">
        <f t="shared" si="3"/>
        <v>0</v>
      </c>
      <c r="W42">
        <v>2.1680000000000001E-2</v>
      </c>
      <c r="Z42">
        <f t="shared" si="6"/>
        <v>8.4657459015465086</v>
      </c>
      <c r="AA42">
        <f t="shared" si="4"/>
        <v>0</v>
      </c>
      <c r="AB42">
        <f t="shared" si="5"/>
        <v>0</v>
      </c>
    </row>
    <row r="43" spans="1:28" ht="12.75" customHeight="1">
      <c r="A43" s="1">
        <v>39</v>
      </c>
      <c r="B43" s="67" t="s">
        <v>532</v>
      </c>
      <c r="C43" s="67" t="s">
        <v>533</v>
      </c>
      <c r="D43" s="1" t="s">
        <v>533</v>
      </c>
      <c r="E43">
        <f>Depr2019!B43</f>
        <v>14838</v>
      </c>
      <c r="F43">
        <f>Depr2019!C43</f>
        <v>9051.5174699597192</v>
      </c>
      <c r="G43" s="116">
        <f>'VAR2019'!D43</f>
        <v>2388</v>
      </c>
      <c r="H43">
        <f>Depr2019!D43</f>
        <v>2157.3056852870322</v>
      </c>
      <c r="I43">
        <f>Depr2019!F43</f>
        <v>8282446.2220689384</v>
      </c>
      <c r="J43">
        <f>'VAR2019'!H43</f>
        <v>0</v>
      </c>
      <c r="K43">
        <f>'VAR2019'!I43</f>
        <v>0</v>
      </c>
      <c r="L43" s="1"/>
      <c r="M43" s="63">
        <f t="shared" si="0"/>
        <v>46.463214615667113</v>
      </c>
      <c r="N43" s="2">
        <f>Depr2019!E43</f>
        <v>14.539059747183124</v>
      </c>
      <c r="O43" s="1"/>
      <c r="P43" s="63">
        <f>'energy price2019'!J43</f>
        <v>255.36270455714967</v>
      </c>
      <c r="Q43" s="65">
        <f>'Energy use2019'!J41</f>
        <v>7.6535894415587676E-3</v>
      </c>
      <c r="R43" s="68">
        <f t="shared" si="1"/>
        <v>5.5819155021356913E-4</v>
      </c>
      <c r="S43">
        <v>7.8499999999999993E-3</v>
      </c>
      <c r="T43" s="68">
        <f t="shared" si="2"/>
        <v>0</v>
      </c>
      <c r="U43">
        <v>2.6599999999999999E-2</v>
      </c>
      <c r="V43" s="66">
        <f t="shared" si="3"/>
        <v>0</v>
      </c>
      <c r="W43">
        <v>2.894E-2</v>
      </c>
      <c r="Z43">
        <f t="shared" si="6"/>
        <v>8.2824462220689377</v>
      </c>
      <c r="AA43">
        <f t="shared" si="4"/>
        <v>0</v>
      </c>
      <c r="AB43">
        <f t="shared" si="5"/>
        <v>0</v>
      </c>
    </row>
    <row r="44" spans="1:28" ht="12.75" customHeight="1">
      <c r="A44" s="1">
        <v>40</v>
      </c>
      <c r="B44" s="67" t="s">
        <v>534</v>
      </c>
      <c r="C44" s="67" t="s">
        <v>535</v>
      </c>
      <c r="D44" s="1" t="s">
        <v>535</v>
      </c>
      <c r="E44">
        <f>Depr2019!B44</f>
        <v>436265</v>
      </c>
      <c r="F44">
        <f>Depr2019!C44</f>
        <v>236494.28596894286</v>
      </c>
      <c r="G44" s="116">
        <f>'VAR2019'!D44</f>
        <v>302172</v>
      </c>
      <c r="H44">
        <f>Depr2019!D44</f>
        <v>70078.730323371521</v>
      </c>
      <c r="I44">
        <f>Depr2019!F44</f>
        <v>328436981.55564153</v>
      </c>
      <c r="J44">
        <f>'VAR2019'!H44</f>
        <v>0</v>
      </c>
      <c r="K44">
        <f>'VAR2019'!I44</f>
        <v>0</v>
      </c>
      <c r="L44" s="1"/>
      <c r="M44" s="63">
        <f t="shared" si="0"/>
        <v>38.145520645839419</v>
      </c>
      <c r="N44" s="2">
        <f>Depr2019!E44</f>
        <v>16.063340016588889</v>
      </c>
      <c r="O44" s="1"/>
      <c r="P44" s="63">
        <f>'energy price2019'!J44</f>
        <v>302.03948576468275</v>
      </c>
      <c r="Q44" s="65">
        <f>'Energy use2019'!J42</f>
        <v>3.974585679605374E-2</v>
      </c>
      <c r="R44" s="68">
        <f t="shared" si="1"/>
        <v>7.5283825554569249E-4</v>
      </c>
      <c r="S44">
        <v>1.2070000000000001E-2</v>
      </c>
      <c r="T44" s="68">
        <f>J44/(E44+E45)/1000000</f>
        <v>0</v>
      </c>
      <c r="U44">
        <v>4.4409999999999998E-2</v>
      </c>
      <c r="V44" s="66">
        <f t="shared" si="3"/>
        <v>0</v>
      </c>
      <c r="W44">
        <v>4.1099999999999998E-2</v>
      </c>
      <c r="Z44">
        <f t="shared" si="6"/>
        <v>328.43698155564152</v>
      </c>
      <c r="AA44">
        <f t="shared" si="4"/>
        <v>0</v>
      </c>
      <c r="AB44">
        <f t="shared" si="5"/>
        <v>0</v>
      </c>
    </row>
    <row r="45" spans="1:28" ht="12.75" customHeight="1">
      <c r="A45" s="1">
        <v>41</v>
      </c>
      <c r="B45" s="67" t="s">
        <v>536</v>
      </c>
      <c r="C45" s="67" t="s">
        <v>537</v>
      </c>
      <c r="D45" s="1" t="s">
        <v>537</v>
      </c>
      <c r="E45">
        <f>Depr2019!B45</f>
        <v>229551</v>
      </c>
      <c r="F45">
        <f>Depr2019!C45</f>
        <v>119650</v>
      </c>
      <c r="G45" s="116">
        <f>'VAR2019'!D45</f>
        <v>0</v>
      </c>
      <c r="H45">
        <f>Depr2019!D45</f>
        <v>46137</v>
      </c>
      <c r="I45">
        <f>Depr2019!F45</f>
        <v>3080277.9385789898</v>
      </c>
      <c r="J45">
        <f>'VAR2019'!H45</f>
        <v>0</v>
      </c>
      <c r="K45">
        <f>'VAR2019'!I45</f>
        <v>0</v>
      </c>
      <c r="L45" s="1"/>
      <c r="M45" s="63">
        <f t="shared" si="0"/>
        <v>32.024691680715833</v>
      </c>
      <c r="N45" s="2">
        <f>Depr2019!E45</f>
        <v>20.098801573506542</v>
      </c>
      <c r="O45" s="1"/>
      <c r="P45" s="63">
        <f>'energy price2019'!J45</f>
        <v>302.03948576468275</v>
      </c>
      <c r="Q45" s="65">
        <f>'Energy use2019'!J43</f>
        <v>3.974585679605374E-2</v>
      </c>
      <c r="R45" s="68">
        <f t="shared" si="1"/>
        <v>1.3418708428972166E-5</v>
      </c>
      <c r="S45">
        <v>1.214E-2</v>
      </c>
      <c r="T45" s="68">
        <f>T44</f>
        <v>0</v>
      </c>
      <c r="U45">
        <v>5.7910000000000003E-2</v>
      </c>
      <c r="V45" s="66">
        <f t="shared" si="3"/>
        <v>0</v>
      </c>
      <c r="W45">
        <v>4.1149999999999999E-2</v>
      </c>
      <c r="Z45">
        <f t="shared" si="6"/>
        <v>3.0802779385789898</v>
      </c>
      <c r="AA45">
        <f t="shared" si="4"/>
        <v>0</v>
      </c>
      <c r="AB45">
        <f t="shared" si="5"/>
        <v>0</v>
      </c>
    </row>
    <row r="46" spans="1:28" ht="12.75" customHeight="1">
      <c r="A46" s="1">
        <v>42</v>
      </c>
      <c r="B46" s="67" t="s">
        <v>538</v>
      </c>
      <c r="C46" s="67" t="s">
        <v>539</v>
      </c>
      <c r="D46" s="1" t="s">
        <v>540</v>
      </c>
      <c r="E46">
        <f>Depr2019!B46</f>
        <v>240963</v>
      </c>
      <c r="F46">
        <f>Depr2019!C46</f>
        <v>138926.85429994302</v>
      </c>
      <c r="G46" s="116">
        <f>'VAR2019'!D46</f>
        <v>10967</v>
      </c>
      <c r="H46">
        <f>Depr2019!D46</f>
        <v>14080.695599954812</v>
      </c>
      <c r="I46">
        <f>Depr2019!F46</f>
        <v>845765663.12364137</v>
      </c>
      <c r="J46">
        <f>'VAR2019'!H46</f>
        <v>0</v>
      </c>
      <c r="K46">
        <f>'VAR2019'!I46</f>
        <v>0</v>
      </c>
      <c r="L46" s="1"/>
      <c r="M46" s="63">
        <f t="shared" si="0"/>
        <v>51.811339790751369</v>
      </c>
      <c r="N46" s="2">
        <f>Depr2019!E46</f>
        <v>5.8435094184396821</v>
      </c>
      <c r="O46" s="1"/>
      <c r="P46" s="63">
        <f>'energy price2019'!J46</f>
        <v>153.15482335666113</v>
      </c>
      <c r="Q46" s="65">
        <f>'Energy use2019'!J44</f>
        <v>1.7423280668196279E-2</v>
      </c>
      <c r="R46" s="68">
        <f t="shared" si="1"/>
        <v>3.5099399622499777E-3</v>
      </c>
      <c r="S46">
        <v>1.242E-2</v>
      </c>
      <c r="T46" s="68">
        <f t="shared" ref="T46:T63" si="7">J46/E46/1000000</f>
        <v>0</v>
      </c>
      <c r="U46">
        <v>3.168E-2</v>
      </c>
      <c r="V46" s="66">
        <f t="shared" si="3"/>
        <v>0</v>
      </c>
      <c r="W46">
        <v>3.7089999999999998E-2</v>
      </c>
      <c r="Z46">
        <f t="shared" si="6"/>
        <v>845.76566312364139</v>
      </c>
      <c r="AA46">
        <f t="shared" si="4"/>
        <v>0</v>
      </c>
      <c r="AB46">
        <f t="shared" si="5"/>
        <v>0</v>
      </c>
    </row>
    <row r="47" spans="1:28" ht="12.75" customHeight="1">
      <c r="A47" s="1">
        <v>43</v>
      </c>
      <c r="B47" s="67" t="s">
        <v>541</v>
      </c>
      <c r="C47" s="67" t="s">
        <v>542</v>
      </c>
      <c r="D47" s="1" t="s">
        <v>543</v>
      </c>
      <c r="E47">
        <f>Depr2019!B47</f>
        <v>345211</v>
      </c>
      <c r="F47">
        <f>Depr2019!C47</f>
        <v>188529.74653436328</v>
      </c>
      <c r="G47" s="116">
        <f>'VAR2019'!D47</f>
        <v>50351</v>
      </c>
      <c r="H47">
        <f>Depr2019!D47</f>
        <v>51070.973678648617</v>
      </c>
      <c r="I47">
        <f>Depr2019!F47</f>
        <v>429633653.56685221</v>
      </c>
      <c r="J47">
        <f>'VAR2019'!H47</f>
        <v>0</v>
      </c>
      <c r="K47">
        <f>'VAR2019'!I47</f>
        <v>0</v>
      </c>
      <c r="L47" s="1"/>
      <c r="M47" s="63">
        <f t="shared" si="0"/>
        <v>39.818769638196542</v>
      </c>
      <c r="N47" s="2">
        <f>Depr2019!E47</f>
        <v>14.794132770580489</v>
      </c>
      <c r="O47" s="1"/>
      <c r="P47" s="63">
        <f>'energy price2019'!J47</f>
        <v>182.97925992019816</v>
      </c>
      <c r="Q47" s="65">
        <f>'Energy use2019'!J45</f>
        <v>8.438023225709957E-3</v>
      </c>
      <c r="R47" s="68">
        <f t="shared" si="1"/>
        <v>1.2445537760003367E-3</v>
      </c>
      <c r="S47">
        <v>1.2529999999999999E-2</v>
      </c>
      <c r="T47" s="68">
        <f t="shared" si="7"/>
        <v>0</v>
      </c>
      <c r="U47">
        <v>4.1759999999999999E-2</v>
      </c>
      <c r="V47" s="66">
        <f t="shared" si="3"/>
        <v>0</v>
      </c>
      <c r="W47">
        <v>5.8439999999999999E-2</v>
      </c>
      <c r="Z47">
        <f t="shared" si="6"/>
        <v>429.63365356685222</v>
      </c>
      <c r="AA47">
        <f t="shared" si="4"/>
        <v>0</v>
      </c>
      <c r="AB47">
        <f t="shared" si="5"/>
        <v>0</v>
      </c>
    </row>
    <row r="48" spans="1:28" ht="12.75" customHeight="1">
      <c r="A48" s="1">
        <v>44</v>
      </c>
      <c r="B48" s="67" t="s">
        <v>544</v>
      </c>
      <c r="C48" s="67" t="s">
        <v>545</v>
      </c>
      <c r="D48" s="1" t="s">
        <v>545</v>
      </c>
      <c r="E48">
        <f>Depr2019!B48</f>
        <v>60048</v>
      </c>
      <c r="F48">
        <f>Depr2019!C48</f>
        <v>19582.903715648397</v>
      </c>
      <c r="G48" s="116">
        <f>'VAR2019'!D48</f>
        <v>1735</v>
      </c>
      <c r="H48">
        <f>Depr2019!D48</f>
        <v>2382.201380286474</v>
      </c>
      <c r="I48">
        <f>Depr2019!F48</f>
        <v>23732759.843400404</v>
      </c>
      <c r="J48">
        <f>'VAR2019'!H48</f>
        <v>0</v>
      </c>
      <c r="K48">
        <f>'VAR2019'!I48</f>
        <v>0</v>
      </c>
      <c r="L48" s="1"/>
      <c r="M48" s="63">
        <f t="shared" si="0"/>
        <v>28.644921288572348</v>
      </c>
      <c r="N48" s="2">
        <f>Depr2019!E48</f>
        <v>3.96716190428736</v>
      </c>
      <c r="O48" s="1"/>
      <c r="P48" s="63">
        <f>'energy price2019'!J48</f>
        <v>241.79382532955859</v>
      </c>
      <c r="Q48" s="65">
        <f>'Energy use2019'!J46</f>
        <v>1.5522584819001454E-2</v>
      </c>
      <c r="R48" s="68">
        <f t="shared" si="1"/>
        <v>3.952298135391754E-4</v>
      </c>
      <c r="S48">
        <v>9.2899999999999996E-3</v>
      </c>
      <c r="T48" s="68">
        <f t="shared" si="7"/>
        <v>0</v>
      </c>
      <c r="U48">
        <v>3.1949999999999999E-2</v>
      </c>
      <c r="V48" s="66">
        <f t="shared" si="3"/>
        <v>0</v>
      </c>
      <c r="W48">
        <v>4.1779999999999998E-2</v>
      </c>
      <c r="Z48">
        <f t="shared" si="6"/>
        <v>23.732759843400402</v>
      </c>
      <c r="AA48">
        <f t="shared" si="4"/>
        <v>0</v>
      </c>
      <c r="AB48">
        <f t="shared" si="5"/>
        <v>0</v>
      </c>
    </row>
    <row r="49" spans="1:28" ht="12.75" customHeight="1">
      <c r="A49" s="1">
        <v>45</v>
      </c>
      <c r="B49" s="67" t="s">
        <v>546</v>
      </c>
      <c r="C49" s="67" t="s">
        <v>547</v>
      </c>
      <c r="D49" s="1" t="s">
        <v>548</v>
      </c>
      <c r="E49">
        <f>Depr2019!B49</f>
        <v>52121</v>
      </c>
      <c r="F49">
        <f>Depr2019!C49</f>
        <v>23994.635584605367</v>
      </c>
      <c r="G49" s="116">
        <f>'VAR2019'!D49</f>
        <v>3424</v>
      </c>
      <c r="H49">
        <f>Depr2019!D49</f>
        <v>2177.2624892360468</v>
      </c>
      <c r="I49">
        <f>Depr2019!F49</f>
        <v>44787265.147807859</v>
      </c>
      <c r="J49">
        <f>'VAR2019'!H49</f>
        <v>0</v>
      </c>
      <c r="K49">
        <f>'VAR2019'!I49</f>
        <v>0</v>
      </c>
      <c r="L49" s="1"/>
      <c r="M49" s="63">
        <f t="shared" si="0"/>
        <v>41.859083853666121</v>
      </c>
      <c r="N49" s="2">
        <f>Depr2019!E49</f>
        <v>4.1773229393834477</v>
      </c>
      <c r="O49" s="1"/>
      <c r="P49" s="63">
        <f>'energy price2019'!J49</f>
        <v>241.79382532955859</v>
      </c>
      <c r="Q49" s="65">
        <f>'Energy use2019'!J47</f>
        <v>1.5522584819001454E-2</v>
      </c>
      <c r="R49" s="68">
        <f t="shared" si="1"/>
        <v>8.5929404938139831E-4</v>
      </c>
      <c r="S49">
        <v>9.3799999999999994E-3</v>
      </c>
      <c r="T49" s="68">
        <f t="shared" si="7"/>
        <v>0</v>
      </c>
      <c r="U49">
        <v>3.1370000000000002E-2</v>
      </c>
      <c r="V49" s="66">
        <f t="shared" si="3"/>
        <v>0</v>
      </c>
      <c r="W49">
        <v>4.1419999999999998E-2</v>
      </c>
      <c r="Z49">
        <f t="shared" si="6"/>
        <v>44.787265147807865</v>
      </c>
      <c r="AA49">
        <f t="shared" si="4"/>
        <v>0</v>
      </c>
      <c r="AB49">
        <f t="shared" si="5"/>
        <v>0</v>
      </c>
    </row>
    <row r="50" spans="1:28" ht="12.75" customHeight="1">
      <c r="A50" s="1">
        <v>46</v>
      </c>
      <c r="B50" s="67" t="s">
        <v>549</v>
      </c>
      <c r="C50" s="67" t="s">
        <v>550</v>
      </c>
      <c r="D50" s="1" t="s">
        <v>550</v>
      </c>
      <c r="E50">
        <f>Depr2019!B50</f>
        <v>146565</v>
      </c>
      <c r="F50">
        <f>Depr2019!C50</f>
        <v>73117.9751328532</v>
      </c>
      <c r="G50" s="116">
        <f>'VAR2019'!D50</f>
        <v>17548</v>
      </c>
      <c r="H50">
        <f>Depr2019!D50</f>
        <v>22943.905623158287</v>
      </c>
      <c r="I50">
        <f>Depr2019!F50</f>
        <v>515128079.86106163</v>
      </c>
      <c r="J50">
        <f>'VAR2019'!H50</f>
        <v>0</v>
      </c>
      <c r="K50">
        <f>'VAR2019'!I50</f>
        <v>0</v>
      </c>
      <c r="L50" s="1"/>
      <c r="M50" s="63">
        <f t="shared" si="0"/>
        <v>34.23332276443552</v>
      </c>
      <c r="N50" s="2">
        <f>Depr2019!E50</f>
        <v>15.654423377449108</v>
      </c>
      <c r="O50" s="1"/>
      <c r="P50" s="63">
        <f>'energy price2019'!J50</f>
        <v>86.000578042763564</v>
      </c>
      <c r="Q50" s="65">
        <f>'Energy use2019'!J48</f>
        <v>2.8005482713205739E-2</v>
      </c>
      <c r="R50" s="68">
        <f t="shared" si="1"/>
        <v>3.5146732157135853E-3</v>
      </c>
      <c r="S50">
        <v>1.5949999999999999E-2</v>
      </c>
      <c r="T50" s="68">
        <f t="shared" si="7"/>
        <v>0</v>
      </c>
      <c r="U50">
        <v>4.5359999999999998E-2</v>
      </c>
      <c r="V50" s="66">
        <f t="shared" si="3"/>
        <v>0</v>
      </c>
      <c r="W50">
        <v>6.0519999999999997E-2</v>
      </c>
      <c r="Z50">
        <f t="shared" si="6"/>
        <v>515.12807986106168</v>
      </c>
      <c r="AA50">
        <f t="shared" si="4"/>
        <v>0</v>
      </c>
      <c r="AB50">
        <f t="shared" si="5"/>
        <v>0</v>
      </c>
    </row>
    <row r="51" spans="1:28" ht="12.75" customHeight="1">
      <c r="A51" s="1">
        <v>47</v>
      </c>
      <c r="B51" s="67" t="s">
        <v>551</v>
      </c>
      <c r="C51" s="67" t="s">
        <v>552</v>
      </c>
      <c r="D51" s="1" t="s">
        <v>552</v>
      </c>
      <c r="E51">
        <f>Depr2019!B51</f>
        <v>65405</v>
      </c>
      <c r="F51">
        <f>Depr2019!C51</f>
        <v>45665.054844068298</v>
      </c>
      <c r="G51" s="116">
        <f>'VAR2019'!D51</f>
        <v>1849</v>
      </c>
      <c r="H51">
        <f>Depr2019!D51</f>
        <v>2361.0456213624857</v>
      </c>
      <c r="I51">
        <f>Depr2019!F51</f>
        <v>374919855.95629328</v>
      </c>
      <c r="J51">
        <f>'VAR2019'!H51</f>
        <v>0</v>
      </c>
      <c r="K51">
        <f>'VAR2019'!I51</f>
        <v>0</v>
      </c>
      <c r="L51" s="1"/>
      <c r="M51" s="63">
        <f t="shared" si="0"/>
        <v>66.209019528638194</v>
      </c>
      <c r="N51" s="2">
        <f>Depr2019!E51</f>
        <v>3.6098855154231106</v>
      </c>
      <c r="O51" s="1"/>
      <c r="P51" s="63">
        <f>'energy price2019'!J51</f>
        <v>266.34496886242778</v>
      </c>
      <c r="Q51" s="65">
        <f>'Energy use2019'!J49</f>
        <v>1.9415230971483056E-2</v>
      </c>
      <c r="R51" s="68">
        <f t="shared" si="1"/>
        <v>5.7322812622321428E-3</v>
      </c>
      <c r="S51">
        <v>1.1780000000000001E-2</v>
      </c>
      <c r="T51" s="68">
        <f t="shared" si="7"/>
        <v>0</v>
      </c>
      <c r="U51">
        <v>1.772E-2</v>
      </c>
      <c r="V51" s="66">
        <f t="shared" si="3"/>
        <v>0</v>
      </c>
      <c r="W51">
        <v>2.197E-2</v>
      </c>
      <c r="Z51">
        <f t="shared" si="6"/>
        <v>374.9198559562933</v>
      </c>
      <c r="AA51">
        <f t="shared" si="4"/>
        <v>0</v>
      </c>
      <c r="AB51">
        <f t="shared" si="5"/>
        <v>0</v>
      </c>
    </row>
    <row r="52" spans="1:28" ht="12.75" customHeight="1">
      <c r="A52" s="1">
        <v>48</v>
      </c>
      <c r="B52" s="67" t="s">
        <v>553</v>
      </c>
      <c r="C52" s="67" t="s">
        <v>554</v>
      </c>
      <c r="D52" s="1" t="s">
        <v>554</v>
      </c>
      <c r="E52">
        <f>Depr2019!B52</f>
        <v>40120</v>
      </c>
      <c r="F52">
        <f>Depr2019!C52</f>
        <v>7340.4263268885015</v>
      </c>
      <c r="G52" s="116">
        <f>'VAR2019'!D52</f>
        <v>679</v>
      </c>
      <c r="H52">
        <f>Depr2019!D52</f>
        <v>539.15161822603227</v>
      </c>
      <c r="I52">
        <f>Depr2019!F52</f>
        <v>60817216.258449063</v>
      </c>
      <c r="J52">
        <f>'VAR2019'!H52</f>
        <v>0</v>
      </c>
      <c r="K52">
        <f>'VAR2019'!I52</f>
        <v>0</v>
      </c>
      <c r="L52" s="1"/>
      <c r="M52" s="63">
        <f t="shared" si="0"/>
        <v>16.952329782309246</v>
      </c>
      <c r="N52" s="2">
        <f>Depr2019!E52</f>
        <v>1.3438475030559129</v>
      </c>
      <c r="O52" s="1"/>
      <c r="P52" s="63">
        <f>'energy price2019'!J52</f>
        <v>266.34496886242778</v>
      </c>
      <c r="Q52" s="65">
        <f>'Energy use2019'!J50</f>
        <v>1.9415230971483056E-2</v>
      </c>
      <c r="R52" s="68">
        <f t="shared" si="1"/>
        <v>1.5158827581866665E-3</v>
      </c>
      <c r="S52">
        <v>3.0669999999999999E-2</v>
      </c>
      <c r="T52" s="68">
        <f t="shared" si="7"/>
        <v>0</v>
      </c>
      <c r="U52">
        <v>1.9400000000000001E-2</v>
      </c>
      <c r="V52" s="66">
        <f t="shared" si="3"/>
        <v>0</v>
      </c>
      <c r="W52">
        <v>2.8080000000000001E-2</v>
      </c>
      <c r="Z52">
        <f t="shared" si="6"/>
        <v>60.817216258449065</v>
      </c>
      <c r="AA52">
        <f t="shared" si="4"/>
        <v>0</v>
      </c>
      <c r="AB52">
        <f t="shared" si="5"/>
        <v>0</v>
      </c>
    </row>
    <row r="53" spans="1:28" ht="12.75" customHeight="1">
      <c r="A53" s="1">
        <v>49</v>
      </c>
      <c r="B53" s="67" t="s">
        <v>555</v>
      </c>
      <c r="C53" s="67" t="s">
        <v>556</v>
      </c>
      <c r="D53" s="1" t="s">
        <v>557</v>
      </c>
      <c r="E53">
        <f>Depr2019!B53</f>
        <v>113962</v>
      </c>
      <c r="F53">
        <f>Depr2019!C53</f>
        <v>69583.762808017884</v>
      </c>
      <c r="G53" s="116">
        <f>'VAR2019'!D53</f>
        <v>6052</v>
      </c>
      <c r="H53">
        <f>Depr2019!D53</f>
        <v>6915.7636763727442</v>
      </c>
      <c r="I53">
        <f>Depr2019!F53</f>
        <v>354154499.01888406</v>
      </c>
      <c r="J53">
        <f>'VAR2019'!H53</f>
        <v>0</v>
      </c>
      <c r="K53">
        <f>'VAR2019'!I53</f>
        <v>0</v>
      </c>
      <c r="L53" s="1"/>
      <c r="M53" s="63">
        <f t="shared" si="0"/>
        <v>54.990259149229693</v>
      </c>
      <c r="N53" s="2">
        <f>Depr2019!E53</f>
        <v>6.0684821926367949</v>
      </c>
      <c r="O53" s="1"/>
      <c r="P53" s="63">
        <f>'energy price2019'!J53</f>
        <v>266.34496886242778</v>
      </c>
      <c r="Q53" s="65">
        <f>'Energy use2019'!J51</f>
        <v>1.9415230971483056E-2</v>
      </c>
      <c r="R53" s="68">
        <f t="shared" si="1"/>
        <v>3.1076542972120888E-3</v>
      </c>
      <c r="S53">
        <v>1.069E-2</v>
      </c>
      <c r="T53" s="68">
        <f t="shared" si="7"/>
        <v>0</v>
      </c>
      <c r="U53">
        <v>2.571E-2</v>
      </c>
      <c r="V53" s="66">
        <f t="shared" si="3"/>
        <v>0</v>
      </c>
      <c r="W53">
        <v>3.2410000000000001E-2</v>
      </c>
      <c r="Z53">
        <f t="shared" si="6"/>
        <v>354.15449901888411</v>
      </c>
      <c r="AA53">
        <f t="shared" si="4"/>
        <v>0</v>
      </c>
      <c r="AB53">
        <f t="shared" si="5"/>
        <v>0</v>
      </c>
    </row>
    <row r="54" spans="1:28" ht="12.75" customHeight="1">
      <c r="A54" s="1">
        <v>50</v>
      </c>
      <c r="B54" s="67" t="s">
        <v>558</v>
      </c>
      <c r="C54" s="67" t="s">
        <v>559</v>
      </c>
      <c r="D54" s="1" t="s">
        <v>559</v>
      </c>
      <c r="E54">
        <f>Depr2019!B54</f>
        <v>270296</v>
      </c>
      <c r="F54">
        <f>Depr2019!C54</f>
        <v>158730.14531259789</v>
      </c>
      <c r="G54" s="116">
        <f>'VAR2019'!D54</f>
        <v>52133</v>
      </c>
      <c r="H54">
        <f>Depr2019!D54</f>
        <v>36438.460197381544</v>
      </c>
      <c r="I54">
        <f>Depr2019!F54</f>
        <v>306343670.30562443</v>
      </c>
      <c r="J54">
        <f>'VAR2019'!H54</f>
        <v>0</v>
      </c>
      <c r="K54">
        <f>'VAR2019'!I54</f>
        <v>0</v>
      </c>
      <c r="L54" s="1"/>
      <c r="M54" s="63">
        <f t="shared" si="0"/>
        <v>45.243616300358255</v>
      </c>
      <c r="N54" s="2">
        <f>Depr2019!E54</f>
        <v>13.480946886887541</v>
      </c>
      <c r="O54" s="1"/>
      <c r="P54" s="63">
        <f>'energy price2019'!J54</f>
        <v>0</v>
      </c>
      <c r="Q54" s="65">
        <f>'Energy use2019'!J52</f>
        <v>0</v>
      </c>
      <c r="R54" s="68">
        <f t="shared" si="1"/>
        <v>1.1333636839081023E-3</v>
      </c>
      <c r="S54">
        <v>0.01</v>
      </c>
      <c r="T54" s="68">
        <f t="shared" si="7"/>
        <v>0</v>
      </c>
      <c r="U54">
        <v>3.1140000000000001E-2</v>
      </c>
      <c r="V54" s="66">
        <f t="shared" si="3"/>
        <v>0</v>
      </c>
      <c r="W54">
        <v>3.8980000000000001E-2</v>
      </c>
      <c r="Z54">
        <f t="shared" si="6"/>
        <v>306.34367030562441</v>
      </c>
      <c r="AA54">
        <f t="shared" si="4"/>
        <v>0</v>
      </c>
      <c r="AB54">
        <f t="shared" si="5"/>
        <v>0</v>
      </c>
    </row>
    <row r="55" spans="1:28" ht="12.75" customHeight="1">
      <c r="A55" s="1">
        <v>51</v>
      </c>
      <c r="B55" s="67" t="s">
        <v>560</v>
      </c>
      <c r="C55" s="67" t="s">
        <v>561</v>
      </c>
      <c r="D55" s="1" t="s">
        <v>561</v>
      </c>
      <c r="E55">
        <f>Depr2019!B55</f>
        <v>308893</v>
      </c>
      <c r="F55">
        <f>Depr2019!C55</f>
        <v>215407.97496477218</v>
      </c>
      <c r="G55" s="116">
        <f>'VAR2019'!D55</f>
        <v>25449</v>
      </c>
      <c r="H55">
        <f>Depr2019!D55</f>
        <v>13814.833585092087</v>
      </c>
      <c r="I55">
        <f>Depr2019!F55</f>
        <v>111846814.95889424</v>
      </c>
      <c r="J55">
        <f>'VAR2019'!H55</f>
        <v>0</v>
      </c>
      <c r="K55">
        <f>'VAR2019'!I55</f>
        <v>0</v>
      </c>
      <c r="L55" s="1"/>
      <c r="M55" s="63">
        <f t="shared" si="0"/>
        <v>65.263098024131352</v>
      </c>
      <c r="N55" s="2">
        <f>Depr2019!E55</f>
        <v>4.4723686147281052</v>
      </c>
      <c r="O55" s="1"/>
      <c r="P55" s="63">
        <f>'energy price2019'!J55</f>
        <v>1455.9043893723958</v>
      </c>
      <c r="Q55" s="65">
        <f>'Energy use2019'!J53</f>
        <v>6.1660770542759577E-3</v>
      </c>
      <c r="R55" s="68">
        <f t="shared" si="1"/>
        <v>3.6208918608998664E-4</v>
      </c>
      <c r="S55">
        <v>6.1900000000000002E-3</v>
      </c>
      <c r="T55" s="68">
        <f t="shared" si="7"/>
        <v>0</v>
      </c>
      <c r="U55">
        <v>1.9720000000000001E-2</v>
      </c>
      <c r="V55" s="66">
        <f t="shared" si="3"/>
        <v>0</v>
      </c>
      <c r="W55">
        <v>2.605E-2</v>
      </c>
      <c r="Z55">
        <f t="shared" si="6"/>
        <v>111.84681495889423</v>
      </c>
      <c r="AA55">
        <f t="shared" si="4"/>
        <v>0</v>
      </c>
      <c r="AB55">
        <f t="shared" si="5"/>
        <v>0</v>
      </c>
    </row>
    <row r="56" spans="1:28" ht="12.75" customHeight="1">
      <c r="A56" s="1">
        <v>52</v>
      </c>
      <c r="B56" s="67" t="s">
        <v>562</v>
      </c>
      <c r="C56" s="67" t="s">
        <v>563</v>
      </c>
      <c r="D56" s="1" t="s">
        <v>563</v>
      </c>
      <c r="E56">
        <f>Depr2019!B56</f>
        <v>317584</v>
      </c>
      <c r="F56">
        <f>Depr2019!C56</f>
        <v>211016.76811081122</v>
      </c>
      <c r="G56" s="116">
        <f>'VAR2019'!D56</f>
        <v>20677</v>
      </c>
      <c r="H56">
        <f>Depr2019!D56</f>
        <v>15690.865282954852</v>
      </c>
      <c r="I56">
        <f>Depr2019!F56</f>
        <v>175227602.42533517</v>
      </c>
      <c r="J56">
        <f>'VAR2019'!H56</f>
        <v>0</v>
      </c>
      <c r="K56">
        <f>'VAR2019'!I56</f>
        <v>0</v>
      </c>
      <c r="L56" s="1"/>
      <c r="M56" s="63">
        <f t="shared" si="0"/>
        <v>61.503697550209196</v>
      </c>
      <c r="N56" s="2">
        <f>Depr2019!E56</f>
        <v>4.9406976683192019</v>
      </c>
      <c r="O56" s="1"/>
      <c r="P56" s="63">
        <f>'energy price2019'!J56</f>
        <v>1109.8615082285778</v>
      </c>
      <c r="Q56" s="65">
        <f>'Energy use2019'!J54</f>
        <v>8.4942373480982221E-3</v>
      </c>
      <c r="R56" s="68">
        <f t="shared" si="1"/>
        <v>5.5175198506642389E-4</v>
      </c>
      <c r="S56">
        <v>7.3000000000000001E-3</v>
      </c>
      <c r="T56" s="68">
        <f t="shared" si="7"/>
        <v>0</v>
      </c>
      <c r="U56">
        <v>2.4109999999999999E-2</v>
      </c>
      <c r="V56" s="66">
        <f t="shared" si="3"/>
        <v>0</v>
      </c>
      <c r="W56">
        <v>4.0849999999999997E-2</v>
      </c>
      <c r="Z56">
        <f t="shared" si="6"/>
        <v>175.22760242533519</v>
      </c>
      <c r="AA56">
        <f t="shared" si="4"/>
        <v>0</v>
      </c>
      <c r="AB56">
        <f t="shared" si="5"/>
        <v>0</v>
      </c>
    </row>
    <row r="57" spans="1:28" ht="12.75" customHeight="1">
      <c r="A57" s="1">
        <v>53</v>
      </c>
      <c r="B57" s="67" t="s">
        <v>566</v>
      </c>
      <c r="C57" s="67" t="s">
        <v>567</v>
      </c>
      <c r="D57" s="1" t="s">
        <v>568</v>
      </c>
      <c r="E57">
        <f>Depr2019!B57</f>
        <v>285377</v>
      </c>
      <c r="F57">
        <f>Depr2019!C57</f>
        <v>218962.13611825547</v>
      </c>
      <c r="G57" s="116">
        <f>'VAR2019'!D57</f>
        <v>6426</v>
      </c>
      <c r="H57">
        <f>Depr2019!D57</f>
        <v>3316.5946743664244</v>
      </c>
      <c r="I57">
        <f>Depr2019!F57</f>
        <v>264304082.06459886</v>
      </c>
      <c r="J57">
        <f>'VAR2019'!H57</f>
        <v>0</v>
      </c>
      <c r="K57">
        <f>'VAR2019'!I57</f>
        <v>0</v>
      </c>
      <c r="L57" s="1"/>
      <c r="M57" s="63">
        <f t="shared" si="0"/>
        <v>75.565144158039743</v>
      </c>
      <c r="N57" s="2">
        <f>Depr2019!E57</f>
        <v>1.1621800896240497</v>
      </c>
      <c r="O57" s="1"/>
      <c r="P57" s="63">
        <f>'energy price2019'!J57</f>
        <v>1643.3324665784105</v>
      </c>
      <c r="Q57" s="65">
        <f>'Energy use2019'!J55</f>
        <v>4.9811364053568164E-3</v>
      </c>
      <c r="R57" s="68">
        <f t="shared" si="1"/>
        <v>9.2615761629212881E-4</v>
      </c>
      <c r="S57">
        <v>5.0400000000000002E-3</v>
      </c>
      <c r="T57" s="68">
        <f t="shared" si="7"/>
        <v>0</v>
      </c>
      <c r="U57">
        <v>1.3610000000000001E-2</v>
      </c>
      <c r="V57" s="66">
        <f t="shared" si="3"/>
        <v>0</v>
      </c>
      <c r="W57">
        <v>2.069E-2</v>
      </c>
      <c r="Z57">
        <f t="shared" si="6"/>
        <v>264.30408206459884</v>
      </c>
      <c r="AA57">
        <f t="shared" si="4"/>
        <v>0</v>
      </c>
      <c r="AB57">
        <f t="shared" si="5"/>
        <v>0</v>
      </c>
    </row>
    <row r="58" spans="1:28" ht="12.75" customHeight="1">
      <c r="A58" s="1">
        <v>54</v>
      </c>
      <c r="B58" s="67" t="s">
        <v>570</v>
      </c>
      <c r="C58" s="67" t="s">
        <v>571</v>
      </c>
      <c r="D58" s="1" t="s">
        <v>572</v>
      </c>
      <c r="E58">
        <f>Depr2019!B58</f>
        <v>55486</v>
      </c>
      <c r="F58">
        <f>Depr2019!C58</f>
        <v>28154.246046059594</v>
      </c>
      <c r="G58" s="116">
        <f>'VAR2019'!D58</f>
        <v>6007</v>
      </c>
      <c r="H58">
        <f>Depr2019!D58</f>
        <v>4976.9919050561448</v>
      </c>
      <c r="I58">
        <f>Depr2019!F58</f>
        <v>64844491.567572378</v>
      </c>
      <c r="J58">
        <f>'VAR2019'!H58</f>
        <v>0</v>
      </c>
      <c r="K58">
        <f>'VAR2019'!I58</f>
        <v>0</v>
      </c>
      <c r="L58" s="1"/>
      <c r="M58" s="63">
        <f t="shared" si="0"/>
        <v>41.771355190504721</v>
      </c>
      <c r="N58" s="2">
        <f>Depr2019!E58</f>
        <v>8.9698156382801884</v>
      </c>
      <c r="O58" s="1"/>
      <c r="P58" s="63">
        <f>'energy price2019'!J58</f>
        <v>811.52311497089727</v>
      </c>
      <c r="Q58" s="65">
        <f>'Energy use2019'!J56</f>
        <v>2.6458749328697208E-2</v>
      </c>
      <c r="R58" s="68">
        <f t="shared" si="1"/>
        <v>1.1686640155637886E-3</v>
      </c>
      <c r="S58">
        <v>1.042E-2</v>
      </c>
      <c r="T58" s="68">
        <f t="shared" si="7"/>
        <v>0</v>
      </c>
      <c r="U58">
        <v>3.5180000000000003E-2</v>
      </c>
      <c r="V58" s="66">
        <f t="shared" si="3"/>
        <v>0</v>
      </c>
      <c r="W58">
        <v>4.045E-2</v>
      </c>
      <c r="Z58">
        <f t="shared" si="6"/>
        <v>64.844491567572376</v>
      </c>
      <c r="AA58">
        <f t="shared" si="4"/>
        <v>0</v>
      </c>
      <c r="AB58">
        <f t="shared" si="5"/>
        <v>0</v>
      </c>
    </row>
    <row r="59" spans="1:28" ht="12.75" customHeight="1">
      <c r="A59" s="1">
        <v>55</v>
      </c>
      <c r="B59" s="67" t="s">
        <v>573</v>
      </c>
      <c r="C59" s="67" t="s">
        <v>574</v>
      </c>
      <c r="D59" s="1" t="s">
        <v>574</v>
      </c>
      <c r="E59">
        <f>Depr2019!B59</f>
        <v>47579</v>
      </c>
      <c r="F59">
        <f>Depr2019!C59</f>
        <v>22498.45856685927</v>
      </c>
      <c r="G59" s="116">
        <f>'VAR2019'!D59</f>
        <v>10617</v>
      </c>
      <c r="H59">
        <f>Depr2019!D59</f>
        <v>4434.1514688369016</v>
      </c>
      <c r="I59">
        <f>Depr2019!F59</f>
        <v>43045677.32487338</v>
      </c>
      <c r="J59">
        <f>'VAR2019'!H59</f>
        <v>0</v>
      </c>
      <c r="K59">
        <f>'VAR2019'!I59</f>
        <v>0</v>
      </c>
      <c r="L59" s="1"/>
      <c r="M59" s="63">
        <f t="shared" si="0"/>
        <v>37.966975131932927</v>
      </c>
      <c r="N59" s="2">
        <f>Depr2019!E59</f>
        <v>9.3195558310113746</v>
      </c>
      <c r="O59" s="1"/>
      <c r="P59" s="63">
        <f>'energy price2019'!J59</f>
        <v>811.52311497089727</v>
      </c>
      <c r="Q59" s="65">
        <f>'Energy use2019'!J57</f>
        <v>2.6458749328697208E-2</v>
      </c>
      <c r="R59" s="68">
        <f t="shared" si="1"/>
        <v>9.0472009342090786E-4</v>
      </c>
      <c r="S59">
        <v>1.4250000000000001E-2</v>
      </c>
      <c r="T59" s="68">
        <f t="shared" si="7"/>
        <v>0</v>
      </c>
      <c r="U59">
        <v>4.9000000000000002E-2</v>
      </c>
      <c r="V59" s="66">
        <f t="shared" si="3"/>
        <v>0</v>
      </c>
      <c r="W59">
        <v>6.9540000000000005E-2</v>
      </c>
      <c r="Z59">
        <f t="shared" si="6"/>
        <v>43.045677324873381</v>
      </c>
      <c r="AA59">
        <f t="shared" si="4"/>
        <v>0</v>
      </c>
      <c r="AB59">
        <f t="shared" si="5"/>
        <v>0</v>
      </c>
    </row>
    <row r="60" spans="1:28" ht="12.75" customHeight="1">
      <c r="A60" s="1">
        <v>56</v>
      </c>
      <c r="B60" s="67" t="s">
        <v>575</v>
      </c>
      <c r="C60" s="67" t="s">
        <v>576</v>
      </c>
      <c r="D60" s="1" t="s">
        <v>576</v>
      </c>
      <c r="E60">
        <f>Depr2019!B60</f>
        <v>52923</v>
      </c>
      <c r="F60">
        <f>Depr2019!C60</f>
        <v>33170.203296096901</v>
      </c>
      <c r="G60" s="116">
        <f>'VAR2019'!D60</f>
        <v>3988</v>
      </c>
      <c r="H60">
        <f>Depr2019!D60</f>
        <v>2772.1447745813953</v>
      </c>
      <c r="I60">
        <f>Depr2019!F60</f>
        <v>22659677.877627369</v>
      </c>
      <c r="J60">
        <f>'VAR2019'!H60</f>
        <v>0</v>
      </c>
      <c r="K60">
        <f>'VAR2019'!I60</f>
        <v>0</v>
      </c>
      <c r="L60" s="1"/>
      <c r="M60" s="63">
        <f t="shared" si="0"/>
        <v>57.43827545965933</v>
      </c>
      <c r="N60" s="2">
        <f>Depr2019!E60</f>
        <v>5.2380718677727929</v>
      </c>
      <c r="O60" s="1"/>
      <c r="P60" s="70">
        <f>'energy price2019'!J60</f>
        <v>746.62789918386898</v>
      </c>
      <c r="Q60" s="65">
        <f>'Energy use2019'!J58</f>
        <v>2.1814127892034189E-2</v>
      </c>
      <c r="R60" s="68">
        <f t="shared" si="1"/>
        <v>4.2816314036670953E-4</v>
      </c>
      <c r="S60">
        <v>8.3899999999999999E-3</v>
      </c>
      <c r="T60" s="68">
        <f t="shared" si="7"/>
        <v>0</v>
      </c>
      <c r="U60">
        <v>2.462E-2</v>
      </c>
      <c r="V60" s="66">
        <f t="shared" si="3"/>
        <v>0</v>
      </c>
      <c r="W60">
        <v>3.0169999999999999E-2</v>
      </c>
      <c r="Z60">
        <f t="shared" si="6"/>
        <v>22.659677877627367</v>
      </c>
      <c r="AA60">
        <f t="shared" si="4"/>
        <v>0</v>
      </c>
      <c r="AB60">
        <f t="shared" si="5"/>
        <v>0</v>
      </c>
    </row>
    <row r="61" spans="1:28" ht="12.75" customHeight="1">
      <c r="A61" s="1">
        <v>57</v>
      </c>
      <c r="B61" s="67" t="s">
        <v>577</v>
      </c>
      <c r="C61" s="67" t="s">
        <v>578</v>
      </c>
      <c r="D61" s="1" t="s">
        <v>578</v>
      </c>
      <c r="E61">
        <f>Depr2019!B61</f>
        <v>8864</v>
      </c>
      <c r="F61">
        <f>Depr2019!C61</f>
        <v>4821.5732160618736</v>
      </c>
      <c r="G61" s="116">
        <f>'VAR2019'!D61</f>
        <v>247</v>
      </c>
      <c r="H61">
        <f>Depr2019!D61</f>
        <v>493.91717525524979</v>
      </c>
      <c r="I61">
        <f>Depr2019!F61</f>
        <v>17616223.780771304</v>
      </c>
      <c r="J61">
        <f>'VAR2019'!H61</f>
        <v>0</v>
      </c>
      <c r="K61">
        <f>'VAR2019'!I61</f>
        <v>0</v>
      </c>
      <c r="L61" s="1"/>
      <c r="M61" s="63">
        <f t="shared" si="0"/>
        <v>48.822834395381584</v>
      </c>
      <c r="N61" s="2">
        <f>Depr2019!E61</f>
        <v>5.5721702984572401</v>
      </c>
      <c r="O61" s="1"/>
      <c r="P61" s="70">
        <f>'energy price2019'!J61</f>
        <v>746.62789918386898</v>
      </c>
      <c r="Q61" s="65">
        <f>'Energy use2019'!J59</f>
        <v>2.1814127892034189E-2</v>
      </c>
      <c r="R61" s="68">
        <f t="shared" si="1"/>
        <v>1.9873898669642716E-3</v>
      </c>
      <c r="S61">
        <v>1.0959999999999999E-2</v>
      </c>
      <c r="T61" s="68">
        <f t="shared" si="7"/>
        <v>0</v>
      </c>
      <c r="U61">
        <v>2.5499999999999998E-2</v>
      </c>
      <c r="V61" s="66">
        <f t="shared" si="3"/>
        <v>0</v>
      </c>
      <c r="W61">
        <v>5.4129999999999998E-2</v>
      </c>
      <c r="Z61">
        <f t="shared" si="6"/>
        <v>17.616223780771303</v>
      </c>
      <c r="AA61">
        <f t="shared" si="4"/>
        <v>0</v>
      </c>
      <c r="AB61">
        <f t="shared" si="5"/>
        <v>0</v>
      </c>
    </row>
    <row r="62" spans="1:28" ht="12.75" customHeight="1">
      <c r="A62" s="1">
        <v>58</v>
      </c>
      <c r="B62" s="67" t="s">
        <v>579</v>
      </c>
      <c r="C62" s="67" t="s">
        <v>580</v>
      </c>
      <c r="D62" s="1" t="s">
        <v>580</v>
      </c>
      <c r="E62">
        <f>Depr2019!B62</f>
        <v>36105</v>
      </c>
      <c r="F62">
        <f>Depr2019!C62</f>
        <v>24161.188364861759</v>
      </c>
      <c r="G62" s="116">
        <f>'VAR2019'!D62</f>
        <v>1352</v>
      </c>
      <c r="H62">
        <f>Depr2019!D62</f>
        <v>1157.2585010405235</v>
      </c>
      <c r="I62">
        <f>Depr2019!F62</f>
        <v>104002476.05518943</v>
      </c>
      <c r="J62">
        <f>'VAR2019'!H62</f>
        <v>0</v>
      </c>
      <c r="K62">
        <f>'VAR2019'!I62</f>
        <v>0</v>
      </c>
      <c r="L62" s="1"/>
      <c r="M62" s="63">
        <f t="shared" si="0"/>
        <v>63.713972756740709</v>
      </c>
      <c r="N62" s="2">
        <f>Depr2019!E62</f>
        <v>3.2052582773591567</v>
      </c>
      <c r="O62" s="1"/>
      <c r="P62" s="70">
        <f>'energy price2019'!J62</f>
        <v>746.62789918386898</v>
      </c>
      <c r="Q62" s="65">
        <f>'Energy use2019'!J60</f>
        <v>2.1814127892034189E-2</v>
      </c>
      <c r="R62" s="68">
        <f t="shared" si="1"/>
        <v>2.8805560463977132E-3</v>
      </c>
      <c r="S62">
        <v>1.004E-2</v>
      </c>
      <c r="T62" s="68">
        <f t="shared" si="7"/>
        <v>0</v>
      </c>
      <c r="U62">
        <v>3.4689999999999999E-2</v>
      </c>
      <c r="V62" s="66">
        <f t="shared" si="3"/>
        <v>0</v>
      </c>
      <c r="W62">
        <v>3.6729999999999999E-2</v>
      </c>
      <c r="Z62">
        <f t="shared" si="6"/>
        <v>104.00247605518943</v>
      </c>
      <c r="AA62">
        <f t="shared" si="4"/>
        <v>0</v>
      </c>
      <c r="AB62">
        <f t="shared" si="5"/>
        <v>0</v>
      </c>
    </row>
    <row r="63" spans="1:28" ht="12.75" customHeight="1">
      <c r="A63" s="1">
        <v>59</v>
      </c>
      <c r="B63" s="67" t="s">
        <v>389</v>
      </c>
      <c r="C63" s="67"/>
      <c r="D63" s="1"/>
      <c r="E63" s="163">
        <f>+IOtotal2019!BI61</f>
        <v>1049801</v>
      </c>
      <c r="G63" s="116">
        <f>'VAR2019'!D63</f>
        <v>0</v>
      </c>
      <c r="H63">
        <f>Depr2019!D63</f>
        <v>0</v>
      </c>
      <c r="I63">
        <v>0</v>
      </c>
      <c r="J63">
        <f>'VAR2019'!H63</f>
        <v>0</v>
      </c>
      <c r="K63">
        <f>'VAR2019'!I63</f>
        <v>0</v>
      </c>
      <c r="L63" s="1"/>
      <c r="M63" s="63">
        <f t="shared" si="0"/>
        <v>0</v>
      </c>
      <c r="N63" s="2">
        <f>Depr2019!E63</f>
        <v>0</v>
      </c>
      <c r="O63" s="1"/>
      <c r="P63" s="70">
        <f>'energy price2019'!J63</f>
        <v>746.62789918386898</v>
      </c>
      <c r="Q63" s="65">
        <f>'Energy use2019'!J61</f>
        <v>2.1814127892034189E-2</v>
      </c>
      <c r="R63" s="68">
        <f t="shared" si="1"/>
        <v>0</v>
      </c>
      <c r="S63">
        <v>2.077E-2</v>
      </c>
      <c r="T63" s="68">
        <f t="shared" si="7"/>
        <v>0</v>
      </c>
      <c r="U63">
        <v>9.7850000000000006E-2</v>
      </c>
      <c r="V63" s="66">
        <f t="shared" si="3"/>
        <v>0</v>
      </c>
      <c r="W63">
        <v>9.2880000000000004E-2</v>
      </c>
      <c r="Z63">
        <f t="shared" si="6"/>
        <v>0</v>
      </c>
      <c r="AA63">
        <f t="shared" si="4"/>
        <v>0</v>
      </c>
      <c r="AB63">
        <f t="shared" si="5"/>
        <v>0</v>
      </c>
    </row>
    <row r="64" spans="1:28" ht="12.75" customHeight="1">
      <c r="A64" s="1"/>
      <c r="B64" s="67"/>
      <c r="C64" s="67"/>
      <c r="D64" s="1"/>
      <c r="E64" s="1"/>
      <c r="F64" s="1"/>
      <c r="G64" s="1"/>
      <c r="H64" s="1"/>
      <c r="I64" s="1"/>
      <c r="L64" s="1"/>
      <c r="M64" s="1"/>
      <c r="N64" s="1"/>
      <c r="O64" s="1"/>
      <c r="R64">
        <v>0</v>
      </c>
      <c r="S64">
        <v>7.9000000000000001E-4</v>
      </c>
      <c r="T64">
        <v>0</v>
      </c>
      <c r="U64">
        <v>1.92E-3</v>
      </c>
      <c r="V64" s="54">
        <v>0</v>
      </c>
      <c r="W64">
        <v>7.1000000000000002E-4</v>
      </c>
    </row>
    <row r="65" spans="1:27" ht="12.75" customHeight="1">
      <c r="A65" s="69"/>
      <c r="B65" s="71"/>
      <c r="C65" s="72" t="s">
        <v>581</v>
      </c>
      <c r="D65" t="s">
        <v>582</v>
      </c>
      <c r="G65" s="116"/>
      <c r="I65">
        <f>Depr2019!F65</f>
        <v>9510667909.1934395</v>
      </c>
      <c r="J65">
        <f>'VAR2019'!H65</f>
        <v>9542951528.7292347</v>
      </c>
      <c r="K65">
        <f>'VAR2019'!I65</f>
        <v>94967301100.846207</v>
      </c>
      <c r="L65" s="69"/>
      <c r="M65" s="69"/>
      <c r="N65" s="69"/>
      <c r="O65" s="69"/>
      <c r="P65" s="69"/>
      <c r="Q65" s="69"/>
      <c r="R65" s="69"/>
      <c r="S65" s="69"/>
      <c r="T65" s="69"/>
      <c r="U65" s="69"/>
      <c r="V65" s="73"/>
      <c r="W65" s="69"/>
      <c r="X65" s="69"/>
      <c r="Y65" s="69"/>
      <c r="Z65" s="69"/>
      <c r="AA65" s="69"/>
    </row>
    <row r="66" spans="1:27" ht="12.75" customHeight="1">
      <c r="A66" s="69"/>
      <c r="B66" s="71"/>
      <c r="C66" s="72"/>
      <c r="D66" t="s">
        <v>583</v>
      </c>
      <c r="E66">
        <f>Depr2019!B66</f>
        <v>7617856</v>
      </c>
      <c r="F66">
        <f>Depr2019!C66</f>
        <v>3876376.0000000005</v>
      </c>
      <c r="G66" s="116">
        <f>'VAR2019'!D66</f>
        <v>1049801</v>
      </c>
      <c r="H66">
        <f>Depr2019!D66</f>
        <v>715948.00000000023</v>
      </c>
      <c r="I66">
        <f>Depr2019!F66</f>
        <v>62242276981.928436</v>
      </c>
      <c r="J66">
        <f>'VAR2019'!H66</f>
        <v>258633061824.3063</v>
      </c>
      <c r="K66">
        <f>'VAR2019'!I66</f>
        <v>345384977198.52222</v>
      </c>
      <c r="L66" s="69"/>
      <c r="M66" s="69"/>
      <c r="N66" s="69"/>
      <c r="O66" s="69"/>
      <c r="P66" s="69"/>
      <c r="Q66" s="69"/>
      <c r="R66" s="69"/>
      <c r="S66" s="69"/>
      <c r="T66" s="69"/>
      <c r="U66" s="69"/>
      <c r="V66" s="73"/>
      <c r="W66" s="69"/>
      <c r="X66" s="69"/>
      <c r="Y66" s="69"/>
      <c r="Z66" s="69"/>
      <c r="AA66" s="69"/>
    </row>
    <row r="67" spans="1:27" ht="12.75" customHeight="1">
      <c r="G67" s="113"/>
      <c r="V67" s="54"/>
    </row>
    <row r="68" spans="1:27" ht="12.75" customHeight="1">
      <c r="G68" s="113"/>
      <c r="V68" s="54"/>
    </row>
    <row r="69" spans="1:27" ht="12.75" customHeight="1">
      <c r="G69" s="113"/>
      <c r="V69" s="54"/>
    </row>
    <row r="70" spans="1:27" ht="12.75" customHeight="1">
      <c r="G70" s="113"/>
      <c r="V70" s="54"/>
    </row>
    <row r="71" spans="1:27" ht="12.75" customHeight="1">
      <c r="G71" s="113"/>
      <c r="V71" s="54"/>
    </row>
    <row r="72" spans="1:27" ht="12.75" customHeight="1">
      <c r="G72" s="113"/>
      <c r="V72" s="54"/>
    </row>
    <row r="73" spans="1:27" ht="12.75" customHeight="1">
      <c r="G73" s="113"/>
      <c r="V73" s="54"/>
    </row>
    <row r="74" spans="1:27" ht="12.75" customHeight="1">
      <c r="G74" s="113"/>
      <c r="V74" s="54"/>
    </row>
    <row r="75" spans="1:27" ht="12.75" customHeight="1">
      <c r="G75" s="113"/>
      <c r="V75" s="54"/>
    </row>
    <row r="76" spans="1:27" ht="12.75" customHeight="1">
      <c r="G76" s="113"/>
      <c r="V76" s="54"/>
    </row>
    <row r="77" spans="1:27" ht="12.75" customHeight="1">
      <c r="G77" s="113"/>
      <c r="V77" s="54"/>
    </row>
    <row r="78" spans="1:27" ht="12.75" customHeight="1">
      <c r="G78" s="113"/>
      <c r="V78" s="54"/>
    </row>
    <row r="79" spans="1:27" ht="12.75" customHeight="1">
      <c r="G79" s="113"/>
      <c r="V79" s="54"/>
    </row>
    <row r="80" spans="1:27" ht="12.75" customHeight="1">
      <c r="G80" s="113"/>
      <c r="V80" s="54"/>
    </row>
    <row r="81" spans="7:22" ht="12.75" customHeight="1">
      <c r="G81" s="113"/>
      <c r="V81" s="54"/>
    </row>
    <row r="82" spans="7:22" ht="12.75" customHeight="1">
      <c r="G82" s="113"/>
      <c r="V82" s="54"/>
    </row>
    <row r="83" spans="7:22" ht="12.75" customHeight="1">
      <c r="G83" s="113"/>
      <c r="V83" s="54"/>
    </row>
    <row r="84" spans="7:22" ht="12.75" customHeight="1">
      <c r="G84" s="113"/>
      <c r="V84" s="54"/>
    </row>
    <row r="85" spans="7:22" ht="12.75" customHeight="1">
      <c r="G85" s="113"/>
      <c r="V85" s="54"/>
    </row>
    <row r="86" spans="7:22" ht="12.75" customHeight="1">
      <c r="G86" s="113"/>
      <c r="V86" s="54"/>
    </row>
    <row r="87" spans="7:22" ht="12.75" customHeight="1">
      <c r="G87" s="113"/>
      <c r="V87" s="54"/>
    </row>
    <row r="88" spans="7:22" ht="12.75" customHeight="1">
      <c r="G88" s="113"/>
      <c r="V88" s="54"/>
    </row>
    <row r="89" spans="7:22" ht="12.75" customHeight="1">
      <c r="G89" s="113"/>
      <c r="V89" s="54"/>
    </row>
    <row r="90" spans="7:22" ht="12.75" customHeight="1">
      <c r="G90" s="113"/>
      <c r="V90" s="54"/>
    </row>
    <row r="91" spans="7:22" ht="12.75" customHeight="1">
      <c r="G91" s="113"/>
      <c r="V91" s="54"/>
    </row>
    <row r="92" spans="7:22" ht="12.75" customHeight="1">
      <c r="G92" s="113"/>
      <c r="V92" s="54"/>
    </row>
    <row r="93" spans="7:22" ht="12.75" customHeight="1">
      <c r="G93" s="113"/>
      <c r="V93" s="54"/>
    </row>
    <row r="94" spans="7:22" ht="12.75" customHeight="1">
      <c r="G94" s="113"/>
      <c r="V94" s="54"/>
    </row>
    <row r="95" spans="7:22" ht="12.75" customHeight="1">
      <c r="G95" s="113"/>
      <c r="V95" s="54"/>
    </row>
    <row r="96" spans="7:22" ht="12.75" customHeight="1">
      <c r="G96" s="113"/>
      <c r="V96" s="54"/>
    </row>
    <row r="97" spans="7:22" ht="12.75" customHeight="1">
      <c r="G97" s="113"/>
      <c r="V97" s="54"/>
    </row>
    <row r="98" spans="7:22" ht="12.75" customHeight="1">
      <c r="G98" s="113"/>
      <c r="V98" s="54"/>
    </row>
    <row r="99" spans="7:22" ht="12.75" customHeight="1">
      <c r="G99" s="113"/>
      <c r="V99" s="54"/>
    </row>
    <row r="100" spans="7:22" ht="12.75" customHeight="1">
      <c r="G100" s="113"/>
      <c r="V100" s="54"/>
    </row>
    <row r="101" spans="7:22" ht="12.75" customHeight="1">
      <c r="G101" s="113"/>
      <c r="V101" s="54"/>
    </row>
    <row r="102" spans="7:22" ht="12.75" customHeight="1">
      <c r="G102" s="113"/>
      <c r="V102" s="54"/>
    </row>
    <row r="103" spans="7:22" ht="12.75" customHeight="1">
      <c r="G103" s="113"/>
      <c r="V103" s="54"/>
    </row>
    <row r="104" spans="7:22" ht="12.75" customHeight="1">
      <c r="G104" s="113"/>
      <c r="V104" s="54"/>
    </row>
    <row r="105" spans="7:22" ht="12.75" customHeight="1">
      <c r="G105" s="113"/>
      <c r="V105" s="54"/>
    </row>
    <row r="106" spans="7:22" ht="12.75" customHeight="1">
      <c r="G106" s="113"/>
      <c r="V106" s="54"/>
    </row>
    <row r="107" spans="7:22" ht="12.75" customHeight="1">
      <c r="G107" s="113"/>
      <c r="V107" s="54"/>
    </row>
    <row r="108" spans="7:22" ht="12.75" customHeight="1">
      <c r="G108" s="113"/>
      <c r="V108" s="54"/>
    </row>
    <row r="109" spans="7:22" ht="12.75" customHeight="1">
      <c r="G109" s="113"/>
      <c r="V109" s="54"/>
    </row>
    <row r="110" spans="7:22" ht="12.75" customHeight="1">
      <c r="G110" s="113"/>
      <c r="V110" s="54"/>
    </row>
    <row r="111" spans="7:22" ht="12.75" customHeight="1">
      <c r="G111" s="113"/>
      <c r="V111" s="54"/>
    </row>
    <row r="112" spans="7:22" ht="12.75" customHeight="1">
      <c r="G112" s="113"/>
      <c r="V112" s="54"/>
    </row>
    <row r="113" spans="7:22" ht="12.75" customHeight="1">
      <c r="G113" s="113"/>
      <c r="V113" s="54"/>
    </row>
    <row r="114" spans="7:22" ht="12.75" customHeight="1">
      <c r="G114" s="113"/>
      <c r="V114" s="54"/>
    </row>
    <row r="115" spans="7:22" ht="12.75" customHeight="1">
      <c r="G115" s="113"/>
      <c r="V115" s="54"/>
    </row>
    <row r="116" spans="7:22" ht="12.75" customHeight="1">
      <c r="G116" s="113"/>
      <c r="V116" s="54"/>
    </row>
    <row r="117" spans="7:22" ht="12.75" customHeight="1">
      <c r="G117" s="113"/>
      <c r="V117" s="54"/>
    </row>
    <row r="118" spans="7:22" ht="12.75" customHeight="1">
      <c r="G118" s="113"/>
      <c r="V118" s="54"/>
    </row>
    <row r="119" spans="7:22" ht="12.75" customHeight="1">
      <c r="G119" s="113"/>
      <c r="V119" s="54"/>
    </row>
    <row r="120" spans="7:22" ht="12.75" customHeight="1">
      <c r="G120" s="113"/>
      <c r="V120" s="54"/>
    </row>
    <row r="121" spans="7:22" ht="12.75" customHeight="1">
      <c r="G121" s="113"/>
      <c r="V121" s="54"/>
    </row>
    <row r="122" spans="7:22" ht="12.75" customHeight="1">
      <c r="G122" s="113"/>
      <c r="V122" s="54"/>
    </row>
    <row r="123" spans="7:22" ht="12.75" customHeight="1">
      <c r="G123" s="113"/>
      <c r="V123" s="54"/>
    </row>
    <row r="124" spans="7:22" ht="12.75" customHeight="1">
      <c r="G124" s="113"/>
      <c r="V124" s="54"/>
    </row>
    <row r="125" spans="7:22" ht="12.75" customHeight="1">
      <c r="G125" s="113"/>
      <c r="V125" s="54"/>
    </row>
    <row r="126" spans="7:22" ht="12.75" customHeight="1">
      <c r="G126" s="113"/>
      <c r="V126" s="54"/>
    </row>
    <row r="127" spans="7:22" ht="12.75" customHeight="1">
      <c r="G127" s="113"/>
      <c r="V127" s="54"/>
    </row>
    <row r="128" spans="7:22" ht="12.75" customHeight="1">
      <c r="G128" s="113"/>
      <c r="V128" s="54"/>
    </row>
    <row r="129" spans="7:22" ht="12.75" customHeight="1">
      <c r="G129" s="113"/>
      <c r="V129" s="54"/>
    </row>
    <row r="130" spans="7:22" ht="12.75" customHeight="1">
      <c r="G130" s="113"/>
      <c r="V130" s="54"/>
    </row>
    <row r="131" spans="7:22" ht="12.75" customHeight="1">
      <c r="G131" s="113"/>
      <c r="V131" s="54"/>
    </row>
    <row r="132" spans="7:22" ht="12.75" customHeight="1">
      <c r="G132" s="113"/>
      <c r="V132" s="54"/>
    </row>
    <row r="133" spans="7:22" ht="12.75" customHeight="1">
      <c r="G133" s="113"/>
      <c r="V133" s="54"/>
    </row>
    <row r="134" spans="7:22" ht="12.75" customHeight="1">
      <c r="G134" s="113"/>
      <c r="V134" s="54"/>
    </row>
    <row r="135" spans="7:22" ht="12.75" customHeight="1">
      <c r="G135" s="113"/>
      <c r="V135" s="54"/>
    </row>
    <row r="136" spans="7:22" ht="12.75" customHeight="1">
      <c r="G136" s="113"/>
      <c r="V136" s="54"/>
    </row>
    <row r="137" spans="7:22" ht="12.75" customHeight="1">
      <c r="G137" s="113"/>
      <c r="V137" s="54"/>
    </row>
    <row r="138" spans="7:22" ht="12.75" customHeight="1">
      <c r="G138" s="113"/>
      <c r="V138" s="54"/>
    </row>
    <row r="139" spans="7:22" ht="12.75" customHeight="1">
      <c r="G139" s="113"/>
      <c r="V139" s="54"/>
    </row>
    <row r="140" spans="7:22" ht="12.75" customHeight="1">
      <c r="G140" s="113"/>
      <c r="V140" s="54"/>
    </row>
    <row r="141" spans="7:22" ht="12.75" customHeight="1">
      <c r="G141" s="113"/>
      <c r="V141" s="54"/>
    </row>
    <row r="142" spans="7:22" ht="12.75" customHeight="1">
      <c r="G142" s="113"/>
      <c r="V142" s="54"/>
    </row>
    <row r="143" spans="7:22" ht="12.75" customHeight="1">
      <c r="G143" s="113"/>
      <c r="V143" s="54"/>
    </row>
    <row r="144" spans="7:22" ht="12.75" customHeight="1">
      <c r="G144" s="113"/>
      <c r="V144" s="54"/>
    </row>
    <row r="145" spans="7:22" ht="12.75" customHeight="1">
      <c r="G145" s="113"/>
      <c r="V145" s="54"/>
    </row>
    <row r="146" spans="7:22" ht="12.75" customHeight="1">
      <c r="G146" s="113"/>
      <c r="V146" s="54"/>
    </row>
    <row r="147" spans="7:22" ht="12.75" customHeight="1">
      <c r="G147" s="113"/>
      <c r="V147" s="54"/>
    </row>
    <row r="148" spans="7:22" ht="12.75" customHeight="1">
      <c r="G148" s="113"/>
      <c r="V148" s="54"/>
    </row>
    <row r="149" spans="7:22" ht="12.75" customHeight="1">
      <c r="G149" s="113"/>
      <c r="V149" s="54"/>
    </row>
    <row r="150" spans="7:22" ht="12.75" customHeight="1">
      <c r="G150" s="113"/>
      <c r="V150" s="54"/>
    </row>
    <row r="151" spans="7:22" ht="12.75" customHeight="1">
      <c r="G151" s="113"/>
      <c r="V151" s="54"/>
    </row>
    <row r="152" spans="7:22" ht="12.75" customHeight="1">
      <c r="G152" s="113"/>
      <c r="V152" s="54"/>
    </row>
    <row r="153" spans="7:22" ht="12.75" customHeight="1">
      <c r="G153" s="113"/>
      <c r="V153" s="54"/>
    </row>
    <row r="154" spans="7:22" ht="12.75" customHeight="1">
      <c r="G154" s="113"/>
      <c r="V154" s="54"/>
    </row>
    <row r="155" spans="7:22" ht="12.75" customHeight="1">
      <c r="G155" s="113"/>
      <c r="V155" s="54"/>
    </row>
    <row r="156" spans="7:22" ht="12.75" customHeight="1">
      <c r="G156" s="113"/>
      <c r="V156" s="54"/>
    </row>
    <row r="157" spans="7:22" ht="12.75" customHeight="1">
      <c r="G157" s="113"/>
      <c r="V157" s="54"/>
    </row>
    <row r="158" spans="7:22" ht="12.75" customHeight="1">
      <c r="G158" s="113"/>
      <c r="V158" s="54"/>
    </row>
    <row r="159" spans="7:22" ht="12.75" customHeight="1">
      <c r="G159" s="113"/>
      <c r="V159" s="54"/>
    </row>
    <row r="160" spans="7:22" ht="12.75" customHeight="1">
      <c r="G160" s="113"/>
      <c r="V160" s="54"/>
    </row>
    <row r="161" spans="7:22" ht="12.75" customHeight="1">
      <c r="G161" s="113"/>
      <c r="V161" s="54"/>
    </row>
    <row r="162" spans="7:22" ht="12.75" customHeight="1">
      <c r="G162" s="113"/>
      <c r="V162" s="54"/>
    </row>
    <row r="163" spans="7:22" ht="12.75" customHeight="1">
      <c r="G163" s="113"/>
      <c r="V163" s="54"/>
    </row>
    <row r="164" spans="7:22" ht="12.75" customHeight="1">
      <c r="G164" s="113"/>
      <c r="V164" s="54"/>
    </row>
    <row r="165" spans="7:22" ht="12.75" customHeight="1">
      <c r="G165" s="113"/>
      <c r="V165" s="54"/>
    </row>
    <row r="166" spans="7:22" ht="12.75" customHeight="1">
      <c r="G166" s="113"/>
      <c r="V166" s="54"/>
    </row>
    <row r="167" spans="7:22" ht="12.75" customHeight="1">
      <c r="G167" s="113"/>
      <c r="V167" s="54"/>
    </row>
    <row r="168" spans="7:22" ht="12.75" customHeight="1">
      <c r="G168" s="113"/>
      <c r="V168" s="54"/>
    </row>
    <row r="169" spans="7:22" ht="12.75" customHeight="1">
      <c r="G169" s="113"/>
      <c r="V169" s="54"/>
    </row>
    <row r="170" spans="7:22" ht="12.75" customHeight="1">
      <c r="G170" s="113"/>
      <c r="V170" s="54"/>
    </row>
    <row r="171" spans="7:22" ht="12.75" customHeight="1">
      <c r="G171" s="113"/>
      <c r="V171" s="54"/>
    </row>
    <row r="172" spans="7:22" ht="12.75" customHeight="1">
      <c r="G172" s="113"/>
      <c r="V172" s="54"/>
    </row>
    <row r="173" spans="7:22" ht="12.75" customHeight="1">
      <c r="G173" s="113"/>
      <c r="V173" s="54"/>
    </row>
    <row r="174" spans="7:22" ht="12.75" customHeight="1">
      <c r="G174" s="113"/>
      <c r="V174" s="54"/>
    </row>
    <row r="175" spans="7:22" ht="12.75" customHeight="1">
      <c r="G175" s="113"/>
      <c r="V175" s="54"/>
    </row>
    <row r="176" spans="7:22" ht="12.75" customHeight="1">
      <c r="G176" s="113"/>
      <c r="V176" s="54"/>
    </row>
    <row r="177" spans="7:22" ht="12.75" customHeight="1">
      <c r="G177" s="113"/>
      <c r="V177" s="54"/>
    </row>
    <row r="178" spans="7:22" ht="12.75" customHeight="1">
      <c r="G178" s="113"/>
      <c r="V178" s="54"/>
    </row>
    <row r="179" spans="7:22" ht="12.75" customHeight="1">
      <c r="G179" s="113"/>
      <c r="V179" s="54"/>
    </row>
    <row r="180" spans="7:22" ht="12.75" customHeight="1">
      <c r="G180" s="113"/>
      <c r="V180" s="54"/>
    </row>
    <row r="181" spans="7:22" ht="12.75" customHeight="1">
      <c r="G181" s="113"/>
      <c r="V181" s="54"/>
    </row>
    <row r="182" spans="7:22" ht="12.75" customHeight="1">
      <c r="G182" s="113"/>
      <c r="V182" s="54"/>
    </row>
    <row r="183" spans="7:22" ht="12.75" customHeight="1">
      <c r="G183" s="113"/>
      <c r="V183" s="54"/>
    </row>
    <row r="184" spans="7:22" ht="12.75" customHeight="1">
      <c r="G184" s="113"/>
      <c r="V184" s="54"/>
    </row>
    <row r="185" spans="7:22" ht="12.75" customHeight="1">
      <c r="G185" s="113"/>
      <c r="V185" s="54"/>
    </row>
    <row r="186" spans="7:22" ht="12.75" customHeight="1">
      <c r="G186" s="113"/>
      <c r="V186" s="54"/>
    </row>
    <row r="187" spans="7:22" ht="12.75" customHeight="1">
      <c r="G187" s="113"/>
      <c r="V187" s="54"/>
    </row>
    <row r="188" spans="7:22" ht="12.75" customHeight="1">
      <c r="G188" s="113"/>
      <c r="V188" s="54"/>
    </row>
    <row r="189" spans="7:22" ht="12.75" customHeight="1">
      <c r="G189" s="113"/>
      <c r="V189" s="54"/>
    </row>
    <row r="190" spans="7:22" ht="12.75" customHeight="1">
      <c r="G190" s="113"/>
      <c r="V190" s="54"/>
    </row>
    <row r="191" spans="7:22" ht="12.75" customHeight="1">
      <c r="G191" s="113"/>
      <c r="V191" s="54"/>
    </row>
    <row r="192" spans="7:22" ht="12.75" customHeight="1">
      <c r="G192" s="113"/>
      <c r="V192" s="54"/>
    </row>
    <row r="193" spans="7:22" ht="12.75" customHeight="1">
      <c r="G193" s="113"/>
      <c r="V193" s="54"/>
    </row>
    <row r="194" spans="7:22" ht="12.75" customHeight="1">
      <c r="G194" s="113"/>
      <c r="V194" s="54"/>
    </row>
    <row r="195" spans="7:22" ht="12.75" customHeight="1">
      <c r="G195" s="113"/>
      <c r="V195" s="54"/>
    </row>
    <row r="196" spans="7:22" ht="12.75" customHeight="1">
      <c r="G196" s="113"/>
      <c r="V196" s="54"/>
    </row>
    <row r="197" spans="7:22" ht="12.75" customHeight="1">
      <c r="G197" s="113"/>
      <c r="V197" s="54"/>
    </row>
    <row r="198" spans="7:22" ht="12.75" customHeight="1">
      <c r="G198" s="113"/>
      <c r="V198" s="54"/>
    </row>
    <row r="199" spans="7:22" ht="12.75" customHeight="1">
      <c r="G199" s="113"/>
      <c r="V199" s="54"/>
    </row>
    <row r="200" spans="7:22" ht="12.75" customHeight="1">
      <c r="G200" s="113"/>
      <c r="V200" s="54"/>
    </row>
    <row r="201" spans="7:22" ht="12.75" customHeight="1">
      <c r="G201" s="113"/>
      <c r="V201" s="54"/>
    </row>
    <row r="202" spans="7:22" ht="12.75" customHeight="1">
      <c r="G202" s="113"/>
      <c r="V202" s="54"/>
    </row>
    <row r="203" spans="7:22" ht="12.75" customHeight="1">
      <c r="G203" s="113"/>
      <c r="V203" s="54"/>
    </row>
    <row r="204" spans="7:22" ht="12.75" customHeight="1">
      <c r="G204" s="113"/>
      <c r="V204" s="54"/>
    </row>
    <row r="205" spans="7:22" ht="12.75" customHeight="1">
      <c r="G205" s="113"/>
      <c r="V205" s="54"/>
    </row>
    <row r="206" spans="7:22" ht="12.75" customHeight="1">
      <c r="G206" s="113"/>
      <c r="V206" s="54"/>
    </row>
    <row r="207" spans="7:22" ht="12.75" customHeight="1">
      <c r="G207" s="113"/>
      <c r="V207" s="54"/>
    </row>
    <row r="208" spans="7:22" ht="12.75" customHeight="1">
      <c r="G208" s="113"/>
      <c r="V208" s="54"/>
    </row>
    <row r="209" spans="7:22" ht="12.75" customHeight="1">
      <c r="G209" s="113"/>
      <c r="V209" s="54"/>
    </row>
    <row r="210" spans="7:22" ht="12.75" customHeight="1">
      <c r="G210" s="113"/>
      <c r="V210" s="54"/>
    </row>
    <row r="211" spans="7:22" ht="12.75" customHeight="1">
      <c r="G211" s="113"/>
      <c r="V211" s="54"/>
    </row>
    <row r="212" spans="7:22" ht="12.75" customHeight="1">
      <c r="G212" s="113"/>
      <c r="V212" s="54"/>
    </row>
    <row r="213" spans="7:22" ht="12.75" customHeight="1">
      <c r="G213" s="113"/>
      <c r="V213" s="54"/>
    </row>
    <row r="214" spans="7:22" ht="12.75" customHeight="1">
      <c r="G214" s="113"/>
      <c r="V214" s="54"/>
    </row>
    <row r="215" spans="7:22" ht="12.75" customHeight="1">
      <c r="G215" s="113"/>
      <c r="V215" s="54"/>
    </row>
    <row r="216" spans="7:22" ht="12.75" customHeight="1">
      <c r="G216" s="113"/>
      <c r="V216" s="54"/>
    </row>
    <row r="217" spans="7:22" ht="12.75" customHeight="1">
      <c r="G217" s="113"/>
      <c r="V217" s="54"/>
    </row>
    <row r="218" spans="7:22" ht="12.75" customHeight="1">
      <c r="G218" s="113"/>
      <c r="V218" s="54"/>
    </row>
    <row r="219" spans="7:22" ht="12.75" customHeight="1">
      <c r="G219" s="113"/>
      <c r="V219" s="54"/>
    </row>
    <row r="220" spans="7:22" ht="12.75" customHeight="1">
      <c r="G220" s="113"/>
      <c r="V220" s="54"/>
    </row>
    <row r="221" spans="7:22" ht="12.75" customHeight="1">
      <c r="G221" s="113"/>
      <c r="V221" s="54"/>
    </row>
    <row r="222" spans="7:22" ht="12.75" customHeight="1">
      <c r="G222" s="113"/>
      <c r="V222" s="54"/>
    </row>
    <row r="223" spans="7:22" ht="12.75" customHeight="1">
      <c r="G223" s="113"/>
      <c r="V223" s="54"/>
    </row>
    <row r="224" spans="7:22" ht="12.75" customHeight="1">
      <c r="G224" s="113"/>
      <c r="V224" s="54"/>
    </row>
    <row r="225" spans="7:22" ht="12.75" customHeight="1">
      <c r="G225" s="113"/>
      <c r="V225" s="54"/>
    </row>
    <row r="226" spans="7:22" ht="12.75" customHeight="1">
      <c r="G226" s="113"/>
      <c r="V226" s="54"/>
    </row>
    <row r="227" spans="7:22" ht="12.75" customHeight="1">
      <c r="G227" s="113"/>
      <c r="V227" s="54"/>
    </row>
    <row r="228" spans="7:22" ht="12.75" customHeight="1">
      <c r="G228" s="113"/>
      <c r="V228" s="54"/>
    </row>
    <row r="229" spans="7:22" ht="12.75" customHeight="1">
      <c r="G229" s="113"/>
      <c r="V229" s="54"/>
    </row>
    <row r="230" spans="7:22" ht="12.75" customHeight="1">
      <c r="G230" s="113"/>
      <c r="V230" s="54"/>
    </row>
    <row r="231" spans="7:22" ht="12.75" customHeight="1">
      <c r="G231" s="113"/>
      <c r="V231" s="54"/>
    </row>
    <row r="232" spans="7:22" ht="12.75" customHeight="1">
      <c r="G232" s="113"/>
      <c r="V232" s="54"/>
    </row>
    <row r="233" spans="7:22" ht="12.75" customHeight="1">
      <c r="G233" s="113"/>
      <c r="V233" s="54"/>
    </row>
    <row r="234" spans="7:22" ht="12.75" customHeight="1">
      <c r="G234" s="113"/>
      <c r="V234" s="54"/>
    </row>
    <row r="235" spans="7:22" ht="12.75" customHeight="1">
      <c r="G235" s="113"/>
      <c r="V235" s="54"/>
    </row>
    <row r="236" spans="7:22" ht="12.75" customHeight="1">
      <c r="G236" s="113"/>
      <c r="V236" s="54"/>
    </row>
    <row r="237" spans="7:22" ht="12.75" customHeight="1">
      <c r="G237" s="113"/>
      <c r="V237" s="54"/>
    </row>
    <row r="238" spans="7:22" ht="12.75" customHeight="1">
      <c r="G238" s="113"/>
      <c r="V238" s="54"/>
    </row>
    <row r="239" spans="7:22" ht="12.75" customHeight="1">
      <c r="G239" s="113"/>
      <c r="V239" s="54"/>
    </row>
    <row r="240" spans="7:22" ht="12.75" customHeight="1">
      <c r="G240" s="113"/>
      <c r="V240" s="54"/>
    </row>
    <row r="241" spans="7:22" ht="12.75" customHeight="1">
      <c r="G241" s="113"/>
      <c r="V241" s="54"/>
    </row>
    <row r="242" spans="7:22" ht="12.75" customHeight="1">
      <c r="G242" s="113"/>
      <c r="V242" s="54"/>
    </row>
    <row r="243" spans="7:22" ht="12.75" customHeight="1">
      <c r="G243" s="113"/>
      <c r="V243" s="54"/>
    </row>
    <row r="244" spans="7:22" ht="12.75" customHeight="1">
      <c r="G244" s="113"/>
      <c r="V244" s="54"/>
    </row>
    <row r="245" spans="7:22" ht="12.75" customHeight="1">
      <c r="G245" s="113"/>
      <c r="V245" s="54"/>
    </row>
    <row r="246" spans="7:22" ht="12.75" customHeight="1">
      <c r="G246" s="113"/>
      <c r="V246" s="54"/>
    </row>
    <row r="247" spans="7:22" ht="12.75" customHeight="1">
      <c r="G247" s="113"/>
      <c r="V247" s="54"/>
    </row>
    <row r="248" spans="7:22" ht="12.75" customHeight="1">
      <c r="G248" s="113"/>
      <c r="V248" s="54"/>
    </row>
    <row r="249" spans="7:22" ht="12.75" customHeight="1">
      <c r="G249" s="113"/>
      <c r="V249" s="54"/>
    </row>
    <row r="250" spans="7:22" ht="12.75" customHeight="1">
      <c r="G250" s="113"/>
      <c r="V250" s="54"/>
    </row>
    <row r="251" spans="7:22" ht="12.75" customHeight="1">
      <c r="G251" s="113"/>
      <c r="V251" s="54"/>
    </row>
    <row r="252" spans="7:22" ht="12.75" customHeight="1">
      <c r="G252" s="113"/>
      <c r="V252" s="54"/>
    </row>
    <row r="253" spans="7:22" ht="12.75" customHeight="1">
      <c r="G253" s="113"/>
      <c r="V253" s="54"/>
    </row>
    <row r="254" spans="7:22" ht="12.75" customHeight="1">
      <c r="G254" s="113"/>
      <c r="V254" s="54"/>
    </row>
    <row r="255" spans="7:22" ht="12.75" customHeight="1">
      <c r="G255" s="113"/>
      <c r="V255" s="54"/>
    </row>
    <row r="256" spans="7:22" ht="12.75" customHeight="1">
      <c r="G256" s="113"/>
      <c r="V256" s="54"/>
    </row>
    <row r="257" spans="7:22" ht="12.75" customHeight="1">
      <c r="G257" s="113"/>
      <c r="V257" s="54"/>
    </row>
    <row r="258" spans="7:22" ht="12.75" customHeight="1">
      <c r="G258" s="113"/>
      <c r="V258" s="54"/>
    </row>
    <row r="259" spans="7:22" ht="12.75" customHeight="1">
      <c r="G259" s="113"/>
      <c r="V259" s="54"/>
    </row>
    <row r="260" spans="7:22" ht="12.75" customHeight="1">
      <c r="G260" s="113"/>
      <c r="V260" s="54"/>
    </row>
    <row r="261" spans="7:22" ht="12.75" customHeight="1">
      <c r="G261" s="113"/>
      <c r="V261" s="54"/>
    </row>
    <row r="262" spans="7:22" ht="12.75" customHeight="1">
      <c r="G262" s="113"/>
      <c r="V262" s="54"/>
    </row>
    <row r="263" spans="7:22" ht="12.75" customHeight="1">
      <c r="G263" s="113"/>
      <c r="V263" s="54"/>
    </row>
    <row r="264" spans="7:22" ht="12.75" customHeight="1">
      <c r="G264" s="113"/>
      <c r="V264" s="54"/>
    </row>
    <row r="265" spans="7:22" ht="12.75" customHeight="1">
      <c r="G265" s="113"/>
      <c r="V265" s="54"/>
    </row>
    <row r="266" spans="7:22" ht="12.75" customHeight="1">
      <c r="G266" s="113"/>
      <c r="V266" s="54"/>
    </row>
    <row r="267" spans="7:22" ht="12.75" customHeight="1">
      <c r="G267" s="113"/>
      <c r="V267" s="54"/>
    </row>
    <row r="268" spans="7:22" ht="12.75" customHeight="1">
      <c r="G268" s="113"/>
      <c r="V268" s="54"/>
    </row>
    <row r="269" spans="7:22" ht="12.75" customHeight="1">
      <c r="G269" s="113"/>
      <c r="V269" s="54"/>
    </row>
    <row r="270" spans="7:22" ht="12.75" customHeight="1">
      <c r="G270" s="113"/>
      <c r="V270" s="54"/>
    </row>
    <row r="271" spans="7:22" ht="12.75" customHeight="1">
      <c r="G271" s="113"/>
      <c r="V271" s="54"/>
    </row>
    <row r="272" spans="7:22" ht="12.75" customHeight="1">
      <c r="G272" s="113"/>
      <c r="V272" s="54"/>
    </row>
    <row r="273" spans="7:22" ht="12.75" customHeight="1">
      <c r="G273" s="113"/>
      <c r="V273" s="54"/>
    </row>
    <row r="274" spans="7:22" ht="12.75" customHeight="1">
      <c r="G274" s="113"/>
      <c r="V274" s="54"/>
    </row>
    <row r="275" spans="7:22" ht="12.75" customHeight="1">
      <c r="G275" s="113"/>
      <c r="V275" s="54"/>
    </row>
    <row r="276" spans="7:22" ht="12.75" customHeight="1">
      <c r="G276" s="113"/>
      <c r="V276" s="54"/>
    </row>
    <row r="277" spans="7:22" ht="12.75" customHeight="1">
      <c r="G277" s="113"/>
      <c r="V277" s="54"/>
    </row>
    <row r="278" spans="7:22" ht="12.75" customHeight="1">
      <c r="G278" s="113"/>
      <c r="V278" s="54"/>
    </row>
    <row r="279" spans="7:22" ht="12.75" customHeight="1">
      <c r="G279" s="113"/>
      <c r="V279" s="54"/>
    </row>
    <row r="280" spans="7:22" ht="12.75" customHeight="1">
      <c r="G280" s="113"/>
      <c r="V280" s="54"/>
    </row>
    <row r="281" spans="7:22" ht="12.75" customHeight="1">
      <c r="G281" s="113"/>
      <c r="V281" s="54"/>
    </row>
    <row r="282" spans="7:22" ht="12.75" customHeight="1">
      <c r="G282" s="113"/>
      <c r="V282" s="54"/>
    </row>
    <row r="283" spans="7:22" ht="12.75" customHeight="1">
      <c r="G283" s="113"/>
      <c r="V283" s="54"/>
    </row>
    <row r="284" spans="7:22" ht="12.75" customHeight="1">
      <c r="G284" s="113"/>
      <c r="V284" s="54"/>
    </row>
    <row r="285" spans="7:22" ht="12.75" customHeight="1">
      <c r="G285" s="113"/>
      <c r="V285" s="54"/>
    </row>
    <row r="286" spans="7:22" ht="12.75" customHeight="1">
      <c r="G286" s="113"/>
      <c r="V286" s="54"/>
    </row>
    <row r="287" spans="7:22" ht="12.75" customHeight="1">
      <c r="G287" s="113"/>
      <c r="V287" s="54"/>
    </row>
    <row r="288" spans="7:22" ht="12.75" customHeight="1">
      <c r="G288" s="113"/>
      <c r="V288" s="54"/>
    </row>
    <row r="289" spans="7:22" ht="12.75" customHeight="1">
      <c r="G289" s="113"/>
      <c r="V289" s="54"/>
    </row>
    <row r="290" spans="7:22" ht="12.75" customHeight="1">
      <c r="G290" s="113"/>
      <c r="V290" s="54"/>
    </row>
    <row r="291" spans="7:22" ht="12.75" customHeight="1">
      <c r="G291" s="113"/>
      <c r="V291" s="54"/>
    </row>
    <row r="292" spans="7:22" ht="12.75" customHeight="1">
      <c r="G292" s="113"/>
      <c r="V292" s="54"/>
    </row>
    <row r="293" spans="7:22" ht="12.75" customHeight="1">
      <c r="G293" s="113"/>
      <c r="V293" s="54"/>
    </row>
    <row r="294" spans="7:22" ht="12.75" customHeight="1">
      <c r="G294" s="113"/>
      <c r="V294" s="54"/>
    </row>
    <row r="295" spans="7:22" ht="12.75" customHeight="1">
      <c r="G295" s="113"/>
      <c r="V295" s="54"/>
    </row>
    <row r="296" spans="7:22" ht="12.75" customHeight="1">
      <c r="G296" s="113"/>
      <c r="V296" s="54"/>
    </row>
    <row r="297" spans="7:22" ht="12.75" customHeight="1">
      <c r="G297" s="113"/>
      <c r="V297" s="54"/>
    </row>
    <row r="298" spans="7:22" ht="12.75" customHeight="1">
      <c r="G298" s="113"/>
      <c r="V298" s="54"/>
    </row>
    <row r="299" spans="7:22" ht="12.75" customHeight="1">
      <c r="G299" s="113"/>
      <c r="V299" s="54"/>
    </row>
    <row r="300" spans="7:22" ht="12.75" customHeight="1">
      <c r="G300" s="113"/>
      <c r="V300" s="54"/>
    </row>
    <row r="301" spans="7:22" ht="12.75" customHeight="1">
      <c r="G301" s="113"/>
      <c r="V301" s="54"/>
    </row>
    <row r="302" spans="7:22" ht="12.75" customHeight="1">
      <c r="G302" s="113"/>
      <c r="V302" s="54"/>
    </row>
    <row r="303" spans="7:22" ht="12.75" customHeight="1">
      <c r="G303" s="113"/>
      <c r="V303" s="54"/>
    </row>
    <row r="304" spans="7:22" ht="12.75" customHeight="1">
      <c r="G304" s="113"/>
      <c r="V304" s="54"/>
    </row>
    <row r="305" spans="7:22" ht="12.75" customHeight="1">
      <c r="G305" s="113"/>
      <c r="V305" s="54"/>
    </row>
    <row r="306" spans="7:22" ht="12.75" customHeight="1">
      <c r="G306" s="113"/>
      <c r="V306" s="54"/>
    </row>
    <row r="307" spans="7:22" ht="12.75" customHeight="1">
      <c r="G307" s="113"/>
      <c r="V307" s="54"/>
    </row>
    <row r="308" spans="7:22" ht="12.75" customHeight="1">
      <c r="G308" s="113"/>
      <c r="V308" s="54"/>
    </row>
    <row r="309" spans="7:22" ht="12.75" customHeight="1">
      <c r="G309" s="113"/>
      <c r="V309" s="54"/>
    </row>
    <row r="310" spans="7:22" ht="12.75" customHeight="1">
      <c r="G310" s="113"/>
      <c r="V310" s="54"/>
    </row>
    <row r="311" spans="7:22" ht="12.75" customHeight="1">
      <c r="G311" s="113"/>
      <c r="V311" s="54"/>
    </row>
    <row r="312" spans="7:22" ht="12.75" customHeight="1">
      <c r="G312" s="113"/>
      <c r="V312" s="54"/>
    </row>
    <row r="313" spans="7:22" ht="12.75" customHeight="1">
      <c r="G313" s="113"/>
      <c r="V313" s="54"/>
    </row>
    <row r="314" spans="7:22" ht="12.75" customHeight="1">
      <c r="G314" s="113"/>
      <c r="V314" s="54"/>
    </row>
    <row r="315" spans="7:22" ht="12.75" customHeight="1">
      <c r="G315" s="113"/>
      <c r="V315" s="54"/>
    </row>
    <row r="316" spans="7:22" ht="12.75" customHeight="1">
      <c r="G316" s="113"/>
      <c r="V316" s="54"/>
    </row>
    <row r="317" spans="7:22" ht="12.75" customHeight="1">
      <c r="G317" s="113"/>
      <c r="V317" s="54"/>
    </row>
    <row r="318" spans="7:22" ht="12.75" customHeight="1">
      <c r="G318" s="113"/>
      <c r="V318" s="54"/>
    </row>
    <row r="319" spans="7:22" ht="12.75" customHeight="1">
      <c r="G319" s="113"/>
      <c r="V319" s="54"/>
    </row>
    <row r="320" spans="7:22" ht="12.75" customHeight="1">
      <c r="G320" s="113"/>
      <c r="V320" s="54"/>
    </row>
    <row r="321" spans="7:22" ht="12.75" customHeight="1">
      <c r="G321" s="113"/>
      <c r="V321" s="54"/>
    </row>
    <row r="322" spans="7:22" ht="12.75" customHeight="1">
      <c r="G322" s="113"/>
      <c r="V322" s="54"/>
    </row>
    <row r="323" spans="7:22" ht="12.75" customHeight="1">
      <c r="G323" s="113"/>
      <c r="V323" s="54"/>
    </row>
    <row r="324" spans="7:22" ht="12.75" customHeight="1">
      <c r="G324" s="113"/>
      <c r="V324" s="54"/>
    </row>
    <row r="325" spans="7:22" ht="12.75" customHeight="1">
      <c r="G325" s="113"/>
      <c r="V325" s="54"/>
    </row>
    <row r="326" spans="7:22" ht="12.75" customHeight="1">
      <c r="G326" s="113"/>
      <c r="V326" s="54"/>
    </row>
    <row r="327" spans="7:22" ht="12.75" customHeight="1">
      <c r="G327" s="113"/>
      <c r="V327" s="54"/>
    </row>
    <row r="328" spans="7:22" ht="12.75" customHeight="1">
      <c r="G328" s="113"/>
      <c r="V328" s="54"/>
    </row>
    <row r="329" spans="7:22" ht="12.75" customHeight="1">
      <c r="G329" s="113"/>
      <c r="V329" s="54"/>
    </row>
    <row r="330" spans="7:22" ht="12.75" customHeight="1">
      <c r="G330" s="113"/>
      <c r="V330" s="54"/>
    </row>
    <row r="331" spans="7:22" ht="12.75" customHeight="1">
      <c r="G331" s="113"/>
      <c r="V331" s="54"/>
    </row>
    <row r="332" spans="7:22" ht="12.75" customHeight="1">
      <c r="G332" s="113"/>
      <c r="V332" s="54"/>
    </row>
    <row r="333" spans="7:22" ht="12.75" customHeight="1">
      <c r="G333" s="113"/>
      <c r="V333" s="54"/>
    </row>
    <row r="334" spans="7:22" ht="12.75" customHeight="1">
      <c r="G334" s="113"/>
      <c r="V334" s="54"/>
    </row>
    <row r="335" spans="7:22" ht="12.75" customHeight="1">
      <c r="G335" s="113"/>
      <c r="V335" s="54"/>
    </row>
    <row r="336" spans="7:22" ht="12.75" customHeight="1">
      <c r="G336" s="113"/>
      <c r="V336" s="54"/>
    </row>
    <row r="337" spans="7:22" ht="12.75" customHeight="1">
      <c r="G337" s="113"/>
      <c r="V337" s="54"/>
    </row>
    <row r="338" spans="7:22" ht="12.75" customHeight="1">
      <c r="G338" s="113"/>
      <c r="V338" s="54"/>
    </row>
    <row r="339" spans="7:22" ht="12.75" customHeight="1">
      <c r="G339" s="113"/>
      <c r="V339" s="54"/>
    </row>
    <row r="340" spans="7:22" ht="12.75" customHeight="1">
      <c r="G340" s="113"/>
      <c r="V340" s="54"/>
    </row>
    <row r="341" spans="7:22" ht="12.75" customHeight="1">
      <c r="G341" s="113"/>
      <c r="V341" s="54"/>
    </row>
    <row r="342" spans="7:22" ht="12.75" customHeight="1">
      <c r="G342" s="113"/>
      <c r="V342" s="54"/>
    </row>
    <row r="343" spans="7:22" ht="12.75" customHeight="1">
      <c r="G343" s="113"/>
      <c r="V343" s="54"/>
    </row>
    <row r="344" spans="7:22" ht="12.75" customHeight="1">
      <c r="G344" s="113"/>
      <c r="V344" s="54"/>
    </row>
    <row r="345" spans="7:22" ht="12.75" customHeight="1">
      <c r="G345" s="113"/>
      <c r="V345" s="54"/>
    </row>
    <row r="346" spans="7:22" ht="12.75" customHeight="1">
      <c r="G346" s="113"/>
      <c r="V346" s="54"/>
    </row>
    <row r="347" spans="7:22" ht="12.75" customHeight="1">
      <c r="G347" s="113"/>
      <c r="V347" s="54"/>
    </row>
    <row r="348" spans="7:22" ht="12.75" customHeight="1">
      <c r="G348" s="113"/>
      <c r="V348" s="54"/>
    </row>
    <row r="349" spans="7:22" ht="12.75" customHeight="1">
      <c r="G349" s="113"/>
      <c r="V349" s="54"/>
    </row>
    <row r="350" spans="7:22" ht="12.75" customHeight="1">
      <c r="G350" s="113"/>
      <c r="V350" s="54"/>
    </row>
    <row r="351" spans="7:22" ht="12.75" customHeight="1">
      <c r="G351" s="113"/>
      <c r="V351" s="54"/>
    </row>
    <row r="352" spans="7:22" ht="12.75" customHeight="1">
      <c r="G352" s="113"/>
      <c r="V352" s="54"/>
    </row>
    <row r="353" spans="7:22" ht="12.75" customHeight="1">
      <c r="G353" s="113"/>
      <c r="V353" s="54"/>
    </row>
    <row r="354" spans="7:22" ht="12.75" customHeight="1">
      <c r="G354" s="113"/>
      <c r="V354" s="54"/>
    </row>
    <row r="355" spans="7:22" ht="12.75" customHeight="1">
      <c r="G355" s="113"/>
      <c r="V355" s="54"/>
    </row>
    <row r="356" spans="7:22" ht="12.75" customHeight="1">
      <c r="G356" s="113"/>
      <c r="V356" s="54"/>
    </row>
    <row r="357" spans="7:22" ht="12.75" customHeight="1">
      <c r="G357" s="113"/>
      <c r="V357" s="54"/>
    </row>
    <row r="358" spans="7:22" ht="12.75" customHeight="1">
      <c r="G358" s="113"/>
      <c r="V358" s="54"/>
    </row>
    <row r="359" spans="7:22" ht="12.75" customHeight="1">
      <c r="G359" s="113"/>
      <c r="V359" s="54"/>
    </row>
    <row r="360" spans="7:22" ht="12.75" customHeight="1">
      <c r="G360" s="113"/>
      <c r="V360" s="54"/>
    </row>
    <row r="361" spans="7:22" ht="12.75" customHeight="1">
      <c r="G361" s="113"/>
      <c r="V361" s="54"/>
    </row>
    <row r="362" spans="7:22" ht="12.75" customHeight="1">
      <c r="G362" s="113"/>
      <c r="V362" s="54"/>
    </row>
    <row r="363" spans="7:22" ht="12.75" customHeight="1">
      <c r="G363" s="113"/>
      <c r="V363" s="54"/>
    </row>
    <row r="364" spans="7:22" ht="12.75" customHeight="1">
      <c r="G364" s="113"/>
      <c r="V364" s="54"/>
    </row>
    <row r="365" spans="7:22" ht="12.75" customHeight="1">
      <c r="G365" s="113"/>
      <c r="V365" s="54"/>
    </row>
    <row r="366" spans="7:22" ht="12.75" customHeight="1">
      <c r="G366" s="113"/>
      <c r="V366" s="54"/>
    </row>
    <row r="367" spans="7:22" ht="12.75" customHeight="1">
      <c r="G367" s="113"/>
      <c r="V367" s="54"/>
    </row>
    <row r="368" spans="7:22" ht="12.75" customHeight="1">
      <c r="G368" s="113"/>
      <c r="V368" s="54"/>
    </row>
    <row r="369" spans="7:22" ht="12.75" customHeight="1">
      <c r="G369" s="113"/>
      <c r="V369" s="54"/>
    </row>
    <row r="370" spans="7:22" ht="12.75" customHeight="1">
      <c r="G370" s="113"/>
      <c r="V370" s="54"/>
    </row>
    <row r="371" spans="7:22" ht="12.75" customHeight="1">
      <c r="G371" s="113"/>
      <c r="V371" s="54"/>
    </row>
    <row r="372" spans="7:22" ht="12.75" customHeight="1">
      <c r="G372" s="113"/>
      <c r="V372" s="54"/>
    </row>
    <row r="373" spans="7:22" ht="12.75" customHeight="1">
      <c r="G373" s="113"/>
      <c r="V373" s="54"/>
    </row>
    <row r="374" spans="7:22" ht="12.75" customHeight="1">
      <c r="G374" s="113"/>
      <c r="V374" s="54"/>
    </row>
    <row r="375" spans="7:22" ht="12.75" customHeight="1">
      <c r="G375" s="113"/>
      <c r="V375" s="54"/>
    </row>
    <row r="376" spans="7:22" ht="12.75" customHeight="1">
      <c r="G376" s="113"/>
      <c r="V376" s="54"/>
    </row>
    <row r="377" spans="7:22" ht="12.75" customHeight="1">
      <c r="G377" s="113"/>
      <c r="V377" s="54"/>
    </row>
    <row r="378" spans="7:22" ht="12.75" customHeight="1">
      <c r="G378" s="113"/>
      <c r="V378" s="54"/>
    </row>
    <row r="379" spans="7:22" ht="12.75" customHeight="1">
      <c r="G379" s="113"/>
      <c r="V379" s="54"/>
    </row>
    <row r="380" spans="7:22" ht="12.75" customHeight="1">
      <c r="G380" s="113"/>
      <c r="V380" s="54"/>
    </row>
    <row r="381" spans="7:22" ht="12.75" customHeight="1">
      <c r="G381" s="113"/>
      <c r="V381" s="54"/>
    </row>
    <row r="382" spans="7:22" ht="12.75" customHeight="1">
      <c r="G382" s="113"/>
      <c r="V382" s="54"/>
    </row>
    <row r="383" spans="7:22" ht="12.75" customHeight="1">
      <c r="G383" s="113"/>
      <c r="V383" s="54"/>
    </row>
    <row r="384" spans="7:22" ht="12.75" customHeight="1">
      <c r="G384" s="113"/>
      <c r="V384" s="54"/>
    </row>
    <row r="385" spans="7:22" ht="12.75" customHeight="1">
      <c r="G385" s="113"/>
      <c r="V385" s="54"/>
    </row>
    <row r="386" spans="7:22" ht="12.75" customHeight="1">
      <c r="G386" s="113"/>
      <c r="V386" s="54"/>
    </row>
    <row r="387" spans="7:22" ht="12.75" customHeight="1">
      <c r="G387" s="113"/>
      <c r="V387" s="54"/>
    </row>
    <row r="388" spans="7:22" ht="12.75" customHeight="1">
      <c r="G388" s="113"/>
      <c r="V388" s="54"/>
    </row>
    <row r="389" spans="7:22" ht="12.75" customHeight="1">
      <c r="G389" s="113"/>
      <c r="V389" s="54"/>
    </row>
    <row r="390" spans="7:22" ht="12.75" customHeight="1">
      <c r="G390" s="113"/>
      <c r="V390" s="54"/>
    </row>
    <row r="391" spans="7:22" ht="12.75" customHeight="1">
      <c r="G391" s="113"/>
      <c r="V391" s="54"/>
    </row>
    <row r="392" spans="7:22" ht="12.75" customHeight="1">
      <c r="G392" s="113"/>
      <c r="V392" s="54"/>
    </row>
    <row r="393" spans="7:22" ht="12.75" customHeight="1">
      <c r="G393" s="113"/>
      <c r="V393" s="54"/>
    </row>
    <row r="394" spans="7:22" ht="12.75" customHeight="1">
      <c r="G394" s="113"/>
      <c r="V394" s="54"/>
    </row>
    <row r="395" spans="7:22" ht="12.75" customHeight="1">
      <c r="G395" s="113"/>
      <c r="V395" s="54"/>
    </row>
    <row r="396" spans="7:22" ht="12.75" customHeight="1">
      <c r="G396" s="113"/>
      <c r="V396" s="54"/>
    </row>
    <row r="397" spans="7:22" ht="12.75" customHeight="1">
      <c r="G397" s="113"/>
      <c r="V397" s="54"/>
    </row>
    <row r="398" spans="7:22" ht="12.75" customHeight="1">
      <c r="G398" s="113"/>
      <c r="V398" s="54"/>
    </row>
    <row r="399" spans="7:22" ht="12.75" customHeight="1">
      <c r="G399" s="113"/>
      <c r="V399" s="54"/>
    </row>
    <row r="400" spans="7:22" ht="12.75" customHeight="1">
      <c r="G400" s="113"/>
      <c r="V400" s="54"/>
    </row>
    <row r="401" spans="7:22" ht="12.75" customHeight="1">
      <c r="G401" s="113"/>
      <c r="V401" s="54"/>
    </row>
    <row r="402" spans="7:22" ht="12.75" customHeight="1">
      <c r="G402" s="113"/>
      <c r="V402" s="54"/>
    </row>
    <row r="403" spans="7:22" ht="12.75" customHeight="1">
      <c r="G403" s="113"/>
      <c r="V403" s="54"/>
    </row>
    <row r="404" spans="7:22" ht="12.75" customHeight="1">
      <c r="G404" s="113"/>
      <c r="V404" s="54"/>
    </row>
    <row r="405" spans="7:22" ht="12.75" customHeight="1">
      <c r="G405" s="113"/>
      <c r="V405" s="54"/>
    </row>
    <row r="406" spans="7:22" ht="12.75" customHeight="1">
      <c r="G406" s="113"/>
      <c r="V406" s="54"/>
    </row>
    <row r="407" spans="7:22" ht="12.75" customHeight="1">
      <c r="G407" s="113"/>
      <c r="V407" s="54"/>
    </row>
    <row r="408" spans="7:22" ht="12.75" customHeight="1">
      <c r="G408" s="113"/>
      <c r="V408" s="54"/>
    </row>
    <row r="409" spans="7:22" ht="12.75" customHeight="1">
      <c r="G409" s="113"/>
      <c r="V409" s="54"/>
    </row>
    <row r="410" spans="7:22" ht="12.75" customHeight="1">
      <c r="G410" s="113"/>
      <c r="V410" s="54"/>
    </row>
    <row r="411" spans="7:22" ht="12.75" customHeight="1">
      <c r="G411" s="113"/>
      <c r="V411" s="54"/>
    </row>
    <row r="412" spans="7:22" ht="12.75" customHeight="1">
      <c r="G412" s="113"/>
      <c r="V412" s="54"/>
    </row>
    <row r="413" spans="7:22" ht="12.75" customHeight="1">
      <c r="G413" s="113"/>
      <c r="V413" s="54"/>
    </row>
    <row r="414" spans="7:22" ht="12.75" customHeight="1">
      <c r="G414" s="113"/>
      <c r="V414" s="54"/>
    </row>
    <row r="415" spans="7:22" ht="12.75" customHeight="1">
      <c r="G415" s="113"/>
      <c r="V415" s="54"/>
    </row>
    <row r="416" spans="7:22" ht="12.75" customHeight="1">
      <c r="G416" s="113"/>
      <c r="V416" s="54"/>
    </row>
    <row r="417" spans="7:22" ht="12.75" customHeight="1">
      <c r="G417" s="113"/>
      <c r="V417" s="54"/>
    </row>
    <row r="418" spans="7:22" ht="12.75" customHeight="1">
      <c r="G418" s="113"/>
      <c r="V418" s="54"/>
    </row>
    <row r="419" spans="7:22" ht="12.75" customHeight="1">
      <c r="G419" s="113"/>
      <c r="V419" s="54"/>
    </row>
    <row r="420" spans="7:22" ht="12.75" customHeight="1">
      <c r="G420" s="113"/>
      <c r="V420" s="54"/>
    </row>
    <row r="421" spans="7:22" ht="12.75" customHeight="1">
      <c r="G421" s="113"/>
      <c r="V421" s="54"/>
    </row>
    <row r="422" spans="7:22" ht="12.75" customHeight="1">
      <c r="G422" s="113"/>
      <c r="V422" s="54"/>
    </row>
    <row r="423" spans="7:22" ht="12.75" customHeight="1">
      <c r="G423" s="113"/>
      <c r="V423" s="54"/>
    </row>
    <row r="424" spans="7:22" ht="12.75" customHeight="1">
      <c r="G424" s="113"/>
      <c r="V424" s="54"/>
    </row>
    <row r="425" spans="7:22" ht="12.75" customHeight="1">
      <c r="G425" s="113"/>
      <c r="V425" s="54"/>
    </row>
    <row r="426" spans="7:22" ht="12.75" customHeight="1">
      <c r="G426" s="113"/>
      <c r="V426" s="54"/>
    </row>
    <row r="427" spans="7:22" ht="12.75" customHeight="1">
      <c r="G427" s="113"/>
      <c r="V427" s="54"/>
    </row>
    <row r="428" spans="7:22" ht="12.75" customHeight="1">
      <c r="G428" s="113"/>
      <c r="V428" s="54"/>
    </row>
    <row r="429" spans="7:22" ht="12.75" customHeight="1">
      <c r="G429" s="113"/>
      <c r="V429" s="54"/>
    </row>
    <row r="430" spans="7:22" ht="12.75" customHeight="1">
      <c r="G430" s="113"/>
      <c r="V430" s="54"/>
    </row>
    <row r="431" spans="7:22" ht="12.75" customHeight="1">
      <c r="G431" s="113"/>
      <c r="V431" s="54"/>
    </row>
    <row r="432" spans="7:22" ht="12.75" customHeight="1">
      <c r="G432" s="113"/>
      <c r="V432" s="54"/>
    </row>
    <row r="433" spans="7:22" ht="12.75" customHeight="1">
      <c r="G433" s="113"/>
      <c r="V433" s="54"/>
    </row>
    <row r="434" spans="7:22" ht="12.75" customHeight="1">
      <c r="G434" s="113"/>
      <c r="V434" s="54"/>
    </row>
    <row r="435" spans="7:22" ht="12.75" customHeight="1">
      <c r="G435" s="113"/>
      <c r="V435" s="54"/>
    </row>
    <row r="436" spans="7:22" ht="12.75" customHeight="1">
      <c r="G436" s="113"/>
      <c r="V436" s="54"/>
    </row>
    <row r="437" spans="7:22" ht="12.75" customHeight="1">
      <c r="G437" s="113"/>
      <c r="V437" s="54"/>
    </row>
    <row r="438" spans="7:22" ht="12.75" customHeight="1">
      <c r="G438" s="113"/>
      <c r="V438" s="54"/>
    </row>
    <row r="439" spans="7:22" ht="12.75" customHeight="1">
      <c r="G439" s="113"/>
      <c r="V439" s="54"/>
    </row>
    <row r="440" spans="7:22" ht="12.75" customHeight="1">
      <c r="G440" s="113"/>
      <c r="V440" s="54"/>
    </row>
    <row r="441" spans="7:22" ht="12.75" customHeight="1">
      <c r="G441" s="113"/>
      <c r="V441" s="54"/>
    </row>
    <row r="442" spans="7:22" ht="12.75" customHeight="1">
      <c r="G442" s="113"/>
      <c r="V442" s="54"/>
    </row>
    <row r="443" spans="7:22" ht="12.75" customHeight="1">
      <c r="G443" s="113"/>
      <c r="V443" s="54"/>
    </row>
    <row r="444" spans="7:22" ht="12.75" customHeight="1">
      <c r="G444" s="113"/>
      <c r="V444" s="54"/>
    </row>
    <row r="445" spans="7:22" ht="12.75" customHeight="1">
      <c r="G445" s="113"/>
      <c r="V445" s="54"/>
    </row>
    <row r="446" spans="7:22" ht="12.75" customHeight="1">
      <c r="G446" s="113"/>
      <c r="V446" s="54"/>
    </row>
    <row r="447" spans="7:22" ht="12.75" customHeight="1">
      <c r="G447" s="113"/>
      <c r="V447" s="54"/>
    </row>
    <row r="448" spans="7:22" ht="12.75" customHeight="1">
      <c r="G448" s="113"/>
      <c r="V448" s="54"/>
    </row>
    <row r="449" spans="7:22" ht="12.75" customHeight="1">
      <c r="G449" s="113"/>
      <c r="V449" s="54"/>
    </row>
    <row r="450" spans="7:22" ht="12.75" customHeight="1">
      <c r="G450" s="113"/>
      <c r="V450" s="54"/>
    </row>
    <row r="451" spans="7:22" ht="12.75" customHeight="1">
      <c r="G451" s="113"/>
      <c r="V451" s="54"/>
    </row>
    <row r="452" spans="7:22" ht="12.75" customHeight="1">
      <c r="G452" s="113"/>
      <c r="V452" s="54"/>
    </row>
    <row r="453" spans="7:22" ht="12.75" customHeight="1">
      <c r="G453" s="113"/>
      <c r="V453" s="54"/>
    </row>
    <row r="454" spans="7:22" ht="12.75" customHeight="1">
      <c r="G454" s="113"/>
      <c r="V454" s="54"/>
    </row>
    <row r="455" spans="7:22" ht="12.75" customHeight="1">
      <c r="G455" s="113"/>
      <c r="V455" s="54"/>
    </row>
    <row r="456" spans="7:22" ht="12.75" customHeight="1">
      <c r="G456" s="113"/>
      <c r="V456" s="54"/>
    </row>
    <row r="457" spans="7:22" ht="12.75" customHeight="1">
      <c r="G457" s="113"/>
      <c r="V457" s="54"/>
    </row>
    <row r="458" spans="7:22" ht="12.75" customHeight="1">
      <c r="G458" s="113"/>
      <c r="V458" s="54"/>
    </row>
    <row r="459" spans="7:22" ht="12.75" customHeight="1">
      <c r="G459" s="113"/>
      <c r="V459" s="54"/>
    </row>
    <row r="460" spans="7:22" ht="12.75" customHeight="1">
      <c r="G460" s="113"/>
      <c r="V460" s="54"/>
    </row>
    <row r="461" spans="7:22" ht="12.75" customHeight="1">
      <c r="G461" s="113"/>
      <c r="V461" s="54"/>
    </row>
    <row r="462" spans="7:22" ht="12.75" customHeight="1">
      <c r="G462" s="113"/>
      <c r="V462" s="54"/>
    </row>
    <row r="463" spans="7:22" ht="12.75" customHeight="1">
      <c r="G463" s="113"/>
      <c r="V463" s="54"/>
    </row>
    <row r="464" spans="7:22" ht="12.75" customHeight="1">
      <c r="G464" s="113"/>
      <c r="V464" s="54"/>
    </row>
    <row r="465" spans="7:22" ht="12.75" customHeight="1">
      <c r="G465" s="113"/>
      <c r="V465" s="54"/>
    </row>
    <row r="466" spans="7:22" ht="12.75" customHeight="1">
      <c r="G466" s="113"/>
      <c r="V466" s="54"/>
    </row>
    <row r="467" spans="7:22" ht="12.75" customHeight="1">
      <c r="G467" s="113"/>
      <c r="V467" s="54"/>
    </row>
    <row r="468" spans="7:22" ht="12.75" customHeight="1">
      <c r="G468" s="113"/>
      <c r="V468" s="54"/>
    </row>
    <row r="469" spans="7:22" ht="12.75" customHeight="1">
      <c r="G469" s="113"/>
      <c r="V469" s="54"/>
    </row>
    <row r="470" spans="7:22" ht="12.75" customHeight="1">
      <c r="G470" s="113"/>
      <c r="V470" s="54"/>
    </row>
    <row r="471" spans="7:22" ht="12.75" customHeight="1">
      <c r="G471" s="113"/>
      <c r="V471" s="54"/>
    </row>
    <row r="472" spans="7:22" ht="12.75" customHeight="1">
      <c r="G472" s="113"/>
      <c r="V472" s="54"/>
    </row>
    <row r="473" spans="7:22" ht="12.75" customHeight="1">
      <c r="G473" s="113"/>
      <c r="V473" s="54"/>
    </row>
    <row r="474" spans="7:22" ht="12.75" customHeight="1">
      <c r="G474" s="113"/>
      <c r="V474" s="54"/>
    </row>
    <row r="475" spans="7:22" ht="12.75" customHeight="1">
      <c r="G475" s="113"/>
      <c r="V475" s="54"/>
    </row>
    <row r="476" spans="7:22" ht="12.75" customHeight="1">
      <c r="G476" s="113"/>
      <c r="V476" s="54"/>
    </row>
    <row r="477" spans="7:22" ht="12.75" customHeight="1">
      <c r="G477" s="113"/>
      <c r="V477" s="54"/>
    </row>
    <row r="478" spans="7:22" ht="12.75" customHeight="1">
      <c r="G478" s="113"/>
      <c r="V478" s="54"/>
    </row>
    <row r="479" spans="7:22" ht="12.75" customHeight="1">
      <c r="G479" s="113"/>
      <c r="V479" s="54"/>
    </row>
    <row r="480" spans="7:22" ht="12.75" customHeight="1">
      <c r="G480" s="113"/>
      <c r="V480" s="54"/>
    </row>
    <row r="481" spans="7:22" ht="12.75" customHeight="1">
      <c r="G481" s="113"/>
      <c r="V481" s="54"/>
    </row>
    <row r="482" spans="7:22" ht="12.75" customHeight="1">
      <c r="G482" s="113"/>
      <c r="V482" s="54"/>
    </row>
    <row r="483" spans="7:22" ht="12.75" customHeight="1">
      <c r="G483" s="113"/>
      <c r="V483" s="54"/>
    </row>
    <row r="484" spans="7:22" ht="12.75" customHeight="1">
      <c r="G484" s="113"/>
      <c r="V484" s="54"/>
    </row>
    <row r="485" spans="7:22" ht="12.75" customHeight="1">
      <c r="G485" s="113"/>
      <c r="V485" s="54"/>
    </row>
    <row r="486" spans="7:22" ht="12.75" customHeight="1">
      <c r="G486" s="113"/>
      <c r="V486" s="54"/>
    </row>
    <row r="487" spans="7:22" ht="12.75" customHeight="1">
      <c r="G487" s="113"/>
      <c r="V487" s="54"/>
    </row>
    <row r="488" spans="7:22" ht="12.75" customHeight="1">
      <c r="G488" s="113"/>
      <c r="V488" s="54"/>
    </row>
    <row r="489" spans="7:22" ht="12.75" customHeight="1">
      <c r="G489" s="113"/>
      <c r="V489" s="54"/>
    </row>
    <row r="490" spans="7:22" ht="12.75" customHeight="1">
      <c r="G490" s="113"/>
      <c r="V490" s="54"/>
    </row>
    <row r="491" spans="7:22" ht="12.75" customHeight="1">
      <c r="G491" s="113"/>
      <c r="V491" s="54"/>
    </row>
    <row r="492" spans="7:22" ht="12.75" customHeight="1">
      <c r="G492" s="113"/>
      <c r="V492" s="54"/>
    </row>
    <row r="493" spans="7:22" ht="12.75" customHeight="1">
      <c r="G493" s="113"/>
      <c r="V493" s="54"/>
    </row>
    <row r="494" spans="7:22" ht="12.75" customHeight="1">
      <c r="G494" s="113"/>
      <c r="V494" s="54"/>
    </row>
    <row r="495" spans="7:22" ht="12.75" customHeight="1">
      <c r="G495" s="113"/>
      <c r="V495" s="54"/>
    </row>
    <row r="496" spans="7:22" ht="12.75" customHeight="1">
      <c r="G496" s="113"/>
      <c r="V496" s="54"/>
    </row>
    <row r="497" spans="7:22" ht="12.75" customHeight="1">
      <c r="G497" s="113"/>
      <c r="V497" s="54"/>
    </row>
    <row r="498" spans="7:22" ht="12.75" customHeight="1">
      <c r="G498" s="113"/>
      <c r="V498" s="54"/>
    </row>
    <row r="499" spans="7:22" ht="12.75" customHeight="1">
      <c r="G499" s="113"/>
      <c r="V499" s="54"/>
    </row>
    <row r="500" spans="7:22" ht="12.75" customHeight="1">
      <c r="G500" s="113"/>
      <c r="V500" s="54"/>
    </row>
    <row r="501" spans="7:22" ht="12.75" customHeight="1">
      <c r="G501" s="113"/>
      <c r="V501" s="54"/>
    </row>
    <row r="502" spans="7:22" ht="12.75" customHeight="1">
      <c r="G502" s="113"/>
      <c r="V502" s="54"/>
    </row>
    <row r="503" spans="7:22" ht="12.75" customHeight="1">
      <c r="G503" s="113"/>
      <c r="V503" s="54"/>
    </row>
    <row r="504" spans="7:22" ht="12.75" customHeight="1">
      <c r="G504" s="113"/>
      <c r="V504" s="54"/>
    </row>
    <row r="505" spans="7:22" ht="12.75" customHeight="1">
      <c r="G505" s="113"/>
      <c r="V505" s="54"/>
    </row>
    <row r="506" spans="7:22" ht="12.75" customHeight="1">
      <c r="G506" s="113"/>
      <c r="V506" s="54"/>
    </row>
    <row r="507" spans="7:22" ht="12.75" customHeight="1">
      <c r="G507" s="113"/>
      <c r="V507" s="54"/>
    </row>
    <row r="508" spans="7:22" ht="12.75" customHeight="1">
      <c r="G508" s="113"/>
      <c r="V508" s="54"/>
    </row>
    <row r="509" spans="7:22" ht="12.75" customHeight="1">
      <c r="G509" s="113"/>
      <c r="V509" s="54"/>
    </row>
    <row r="510" spans="7:22" ht="12.75" customHeight="1">
      <c r="G510" s="113"/>
      <c r="V510" s="54"/>
    </row>
    <row r="511" spans="7:22" ht="12.75" customHeight="1">
      <c r="G511" s="113"/>
      <c r="V511" s="54"/>
    </row>
    <row r="512" spans="7:22" ht="12.75" customHeight="1">
      <c r="G512" s="113"/>
      <c r="V512" s="54"/>
    </row>
    <row r="513" spans="7:22" ht="12.75" customHeight="1">
      <c r="G513" s="113"/>
      <c r="V513" s="54"/>
    </row>
    <row r="514" spans="7:22" ht="12.75" customHeight="1">
      <c r="G514" s="113"/>
      <c r="V514" s="54"/>
    </row>
    <row r="515" spans="7:22" ht="12.75" customHeight="1">
      <c r="G515" s="113"/>
      <c r="V515" s="54"/>
    </row>
    <row r="516" spans="7:22" ht="12.75" customHeight="1">
      <c r="G516" s="113"/>
      <c r="V516" s="54"/>
    </row>
    <row r="517" spans="7:22" ht="12.75" customHeight="1">
      <c r="G517" s="113"/>
      <c r="V517" s="54"/>
    </row>
    <row r="518" spans="7:22" ht="12.75" customHeight="1">
      <c r="G518" s="113"/>
      <c r="V518" s="54"/>
    </row>
    <row r="519" spans="7:22" ht="12.75" customHeight="1">
      <c r="G519" s="113"/>
      <c r="V519" s="54"/>
    </row>
    <row r="520" spans="7:22" ht="12.75" customHeight="1">
      <c r="G520" s="113"/>
      <c r="V520" s="54"/>
    </row>
    <row r="521" spans="7:22" ht="12.75" customHeight="1">
      <c r="G521" s="113"/>
      <c r="V521" s="54"/>
    </row>
    <row r="522" spans="7:22" ht="12.75" customHeight="1">
      <c r="G522" s="113"/>
      <c r="V522" s="54"/>
    </row>
    <row r="523" spans="7:22" ht="12.75" customHeight="1">
      <c r="G523" s="113"/>
      <c r="V523" s="54"/>
    </row>
    <row r="524" spans="7:22" ht="12.75" customHeight="1">
      <c r="G524" s="113"/>
      <c r="V524" s="54"/>
    </row>
    <row r="525" spans="7:22" ht="12.75" customHeight="1">
      <c r="G525" s="113"/>
      <c r="V525" s="54"/>
    </row>
    <row r="526" spans="7:22" ht="12.75" customHeight="1">
      <c r="G526" s="113"/>
      <c r="V526" s="54"/>
    </row>
    <row r="527" spans="7:22" ht="12.75" customHeight="1">
      <c r="G527" s="113"/>
      <c r="V527" s="54"/>
    </row>
    <row r="528" spans="7:22" ht="12.75" customHeight="1">
      <c r="G528" s="113"/>
      <c r="V528" s="54"/>
    </row>
    <row r="529" spans="7:22" ht="12.75" customHeight="1">
      <c r="G529" s="113"/>
      <c r="V529" s="54"/>
    </row>
    <row r="530" spans="7:22" ht="12.75" customHeight="1">
      <c r="G530" s="113"/>
      <c r="V530" s="54"/>
    </row>
    <row r="531" spans="7:22" ht="12.75" customHeight="1">
      <c r="G531" s="113"/>
      <c r="V531" s="54"/>
    </row>
    <row r="532" spans="7:22" ht="12.75" customHeight="1">
      <c r="G532" s="113"/>
      <c r="V532" s="54"/>
    </row>
    <row r="533" spans="7:22" ht="12.75" customHeight="1">
      <c r="G533" s="113"/>
      <c r="V533" s="54"/>
    </row>
    <row r="534" spans="7:22" ht="12.75" customHeight="1">
      <c r="G534" s="113"/>
      <c r="V534" s="54"/>
    </row>
    <row r="535" spans="7:22" ht="12.75" customHeight="1">
      <c r="G535" s="113"/>
      <c r="V535" s="54"/>
    </row>
    <row r="536" spans="7:22" ht="12.75" customHeight="1">
      <c r="G536" s="113"/>
      <c r="V536" s="54"/>
    </row>
    <row r="537" spans="7:22" ht="12.75" customHeight="1">
      <c r="G537" s="113"/>
      <c r="V537" s="54"/>
    </row>
    <row r="538" spans="7:22" ht="12.75" customHeight="1">
      <c r="G538" s="113"/>
      <c r="V538" s="54"/>
    </row>
    <row r="539" spans="7:22" ht="12.75" customHeight="1">
      <c r="G539" s="113"/>
      <c r="V539" s="54"/>
    </row>
    <row r="540" spans="7:22" ht="12.75" customHeight="1">
      <c r="G540" s="113"/>
      <c r="V540" s="54"/>
    </row>
    <row r="541" spans="7:22" ht="12.75" customHeight="1">
      <c r="G541" s="113"/>
      <c r="V541" s="54"/>
    </row>
    <row r="542" spans="7:22" ht="12.75" customHeight="1">
      <c r="G542" s="113"/>
      <c r="V542" s="54"/>
    </row>
    <row r="543" spans="7:22" ht="12.75" customHeight="1">
      <c r="G543" s="113"/>
      <c r="V543" s="54"/>
    </row>
    <row r="544" spans="7:22" ht="12.75" customHeight="1">
      <c r="G544" s="113"/>
      <c r="V544" s="54"/>
    </row>
    <row r="545" spans="7:22" ht="12.75" customHeight="1">
      <c r="G545" s="113"/>
      <c r="V545" s="54"/>
    </row>
    <row r="546" spans="7:22" ht="12.75" customHeight="1">
      <c r="G546" s="113"/>
      <c r="V546" s="54"/>
    </row>
    <row r="547" spans="7:22" ht="12.75" customHeight="1">
      <c r="G547" s="113"/>
      <c r="V547" s="54"/>
    </row>
    <row r="548" spans="7:22" ht="12.75" customHeight="1">
      <c r="G548" s="113"/>
      <c r="V548" s="54"/>
    </row>
    <row r="549" spans="7:22" ht="12.75" customHeight="1">
      <c r="G549" s="113"/>
      <c r="V549" s="54"/>
    </row>
    <row r="550" spans="7:22" ht="12.75" customHeight="1">
      <c r="G550" s="113"/>
      <c r="V550" s="54"/>
    </row>
    <row r="551" spans="7:22" ht="12.75" customHeight="1">
      <c r="G551" s="113"/>
      <c r="V551" s="54"/>
    </row>
    <row r="552" spans="7:22" ht="12.75" customHeight="1">
      <c r="G552" s="113"/>
      <c r="V552" s="54"/>
    </row>
    <row r="553" spans="7:22" ht="12.75" customHeight="1">
      <c r="G553" s="113"/>
      <c r="V553" s="54"/>
    </row>
    <row r="554" spans="7:22" ht="12.75" customHeight="1">
      <c r="G554" s="113"/>
      <c r="V554" s="54"/>
    </row>
    <row r="555" spans="7:22" ht="12.75" customHeight="1">
      <c r="G555" s="113"/>
      <c r="V555" s="54"/>
    </row>
    <row r="556" spans="7:22" ht="12.75" customHeight="1">
      <c r="G556" s="113"/>
      <c r="V556" s="54"/>
    </row>
    <row r="557" spans="7:22" ht="12.75" customHeight="1">
      <c r="G557" s="113"/>
      <c r="V557" s="54"/>
    </row>
    <row r="558" spans="7:22" ht="12.75" customHeight="1">
      <c r="G558" s="113"/>
      <c r="V558" s="54"/>
    </row>
    <row r="559" spans="7:22" ht="12.75" customHeight="1">
      <c r="G559" s="113"/>
      <c r="V559" s="54"/>
    </row>
    <row r="560" spans="7:22" ht="12.75" customHeight="1">
      <c r="G560" s="113"/>
      <c r="V560" s="54"/>
    </row>
    <row r="561" spans="7:22" ht="12.75" customHeight="1">
      <c r="G561" s="113"/>
      <c r="V561" s="54"/>
    </row>
    <row r="562" spans="7:22" ht="12.75" customHeight="1">
      <c r="G562" s="113"/>
      <c r="V562" s="54"/>
    </row>
    <row r="563" spans="7:22" ht="12.75" customHeight="1">
      <c r="G563" s="113"/>
      <c r="V563" s="54"/>
    </row>
    <row r="564" spans="7:22" ht="12.75" customHeight="1">
      <c r="G564" s="113"/>
      <c r="V564" s="54"/>
    </row>
    <row r="565" spans="7:22" ht="12.75" customHeight="1">
      <c r="G565" s="113"/>
      <c r="V565" s="54"/>
    </row>
    <row r="566" spans="7:22" ht="12.75" customHeight="1">
      <c r="G566" s="113"/>
      <c r="V566" s="54"/>
    </row>
    <row r="567" spans="7:22" ht="12.75" customHeight="1">
      <c r="G567" s="113"/>
      <c r="V567" s="54"/>
    </row>
    <row r="568" spans="7:22" ht="12.75" customHeight="1">
      <c r="G568" s="113"/>
      <c r="V568" s="54"/>
    </row>
    <row r="569" spans="7:22" ht="12.75" customHeight="1">
      <c r="G569" s="113"/>
      <c r="V569" s="54"/>
    </row>
    <row r="570" spans="7:22" ht="12.75" customHeight="1">
      <c r="G570" s="113"/>
      <c r="V570" s="54"/>
    </row>
    <row r="571" spans="7:22" ht="12.75" customHeight="1">
      <c r="G571" s="113"/>
      <c r="V571" s="54"/>
    </row>
    <row r="572" spans="7:22" ht="12.75" customHeight="1">
      <c r="G572" s="113"/>
      <c r="V572" s="54"/>
    </row>
    <row r="573" spans="7:22" ht="12.75" customHeight="1">
      <c r="G573" s="113"/>
      <c r="V573" s="54"/>
    </row>
    <row r="574" spans="7:22" ht="12.75" customHeight="1">
      <c r="G574" s="113"/>
      <c r="V574" s="54"/>
    </row>
    <row r="575" spans="7:22" ht="12.75" customHeight="1">
      <c r="G575" s="113"/>
      <c r="V575" s="54"/>
    </row>
    <row r="576" spans="7:22" ht="12.75" customHeight="1">
      <c r="G576" s="113"/>
      <c r="V576" s="54"/>
    </row>
    <row r="577" spans="7:22" ht="12.75" customHeight="1">
      <c r="G577" s="113"/>
      <c r="V577" s="54"/>
    </row>
    <row r="578" spans="7:22" ht="12.75" customHeight="1">
      <c r="G578" s="113"/>
      <c r="V578" s="54"/>
    </row>
    <row r="579" spans="7:22" ht="12.75" customHeight="1">
      <c r="G579" s="113"/>
      <c r="V579" s="54"/>
    </row>
    <row r="580" spans="7:22" ht="12.75" customHeight="1">
      <c r="G580" s="113"/>
      <c r="V580" s="54"/>
    </row>
    <row r="581" spans="7:22" ht="12.75" customHeight="1">
      <c r="G581" s="113"/>
      <c r="V581" s="54"/>
    </row>
    <row r="582" spans="7:22" ht="12.75" customHeight="1">
      <c r="G582" s="113"/>
      <c r="V582" s="54"/>
    </row>
    <row r="583" spans="7:22" ht="12.75" customHeight="1">
      <c r="G583" s="113"/>
      <c r="V583" s="54"/>
    </row>
    <row r="584" spans="7:22" ht="12.75" customHeight="1">
      <c r="G584" s="113"/>
      <c r="V584" s="54"/>
    </row>
    <row r="585" spans="7:22" ht="12.75" customHeight="1">
      <c r="G585" s="113"/>
      <c r="V585" s="54"/>
    </row>
    <row r="586" spans="7:22" ht="12.75" customHeight="1">
      <c r="G586" s="113"/>
      <c r="V586" s="54"/>
    </row>
    <row r="587" spans="7:22" ht="12.75" customHeight="1">
      <c r="G587" s="113"/>
      <c r="V587" s="54"/>
    </row>
    <row r="588" spans="7:22" ht="12.75" customHeight="1">
      <c r="G588" s="113"/>
      <c r="V588" s="54"/>
    </row>
    <row r="589" spans="7:22" ht="12.75" customHeight="1">
      <c r="G589" s="113"/>
      <c r="V589" s="54"/>
    </row>
    <row r="590" spans="7:22" ht="12.75" customHeight="1">
      <c r="G590" s="113"/>
      <c r="V590" s="54"/>
    </row>
    <row r="591" spans="7:22" ht="12.75" customHeight="1">
      <c r="G591" s="113"/>
      <c r="V591" s="54"/>
    </row>
    <row r="592" spans="7:22" ht="12.75" customHeight="1">
      <c r="G592" s="113"/>
      <c r="V592" s="54"/>
    </row>
    <row r="593" spans="7:22" ht="12.75" customHeight="1">
      <c r="G593" s="113"/>
      <c r="V593" s="54"/>
    </row>
    <row r="594" spans="7:22" ht="12.75" customHeight="1">
      <c r="G594" s="113"/>
      <c r="V594" s="54"/>
    </row>
    <row r="595" spans="7:22" ht="12.75" customHeight="1">
      <c r="G595" s="113"/>
      <c r="V595" s="54"/>
    </row>
    <row r="596" spans="7:22" ht="12.75" customHeight="1">
      <c r="G596" s="113"/>
      <c r="V596" s="54"/>
    </row>
    <row r="597" spans="7:22" ht="12.75" customHeight="1">
      <c r="G597" s="113"/>
      <c r="V597" s="54"/>
    </row>
    <row r="598" spans="7:22" ht="12.75" customHeight="1">
      <c r="G598" s="113"/>
      <c r="V598" s="54"/>
    </row>
    <row r="599" spans="7:22" ht="12.75" customHeight="1">
      <c r="G599" s="113"/>
      <c r="V599" s="54"/>
    </row>
    <row r="600" spans="7:22" ht="12.75" customHeight="1">
      <c r="G600" s="113"/>
      <c r="V600" s="54"/>
    </row>
    <row r="601" spans="7:22" ht="12.75" customHeight="1">
      <c r="G601" s="113"/>
      <c r="V601" s="54"/>
    </row>
    <row r="602" spans="7:22" ht="12.75" customHeight="1">
      <c r="G602" s="113"/>
      <c r="V602" s="54"/>
    </row>
    <row r="603" spans="7:22" ht="12.75" customHeight="1">
      <c r="G603" s="113"/>
      <c r="V603" s="54"/>
    </row>
    <row r="604" spans="7:22" ht="12.75" customHeight="1">
      <c r="G604" s="113"/>
      <c r="V604" s="54"/>
    </row>
    <row r="605" spans="7:22" ht="12.75" customHeight="1">
      <c r="G605" s="113"/>
      <c r="V605" s="54"/>
    </row>
    <row r="606" spans="7:22" ht="12.75" customHeight="1">
      <c r="G606" s="113"/>
      <c r="V606" s="54"/>
    </row>
    <row r="607" spans="7:22" ht="12.75" customHeight="1">
      <c r="G607" s="113"/>
      <c r="V607" s="54"/>
    </row>
    <row r="608" spans="7:22" ht="12.75" customHeight="1">
      <c r="G608" s="113"/>
      <c r="V608" s="54"/>
    </row>
    <row r="609" spans="7:22" ht="12.75" customHeight="1">
      <c r="G609" s="113"/>
      <c r="V609" s="54"/>
    </row>
    <row r="610" spans="7:22" ht="12.75" customHeight="1">
      <c r="G610" s="113"/>
      <c r="V610" s="54"/>
    </row>
    <row r="611" spans="7:22" ht="12.75" customHeight="1">
      <c r="G611" s="113"/>
      <c r="V611" s="54"/>
    </row>
    <row r="612" spans="7:22" ht="12.75" customHeight="1">
      <c r="G612" s="113"/>
      <c r="V612" s="54"/>
    </row>
    <row r="613" spans="7:22" ht="12.75" customHeight="1">
      <c r="G613" s="113"/>
      <c r="V613" s="54"/>
    </row>
    <row r="614" spans="7:22" ht="12.75" customHeight="1">
      <c r="G614" s="113"/>
      <c r="V614" s="54"/>
    </row>
    <row r="615" spans="7:22" ht="12.75" customHeight="1">
      <c r="G615" s="113"/>
      <c r="V615" s="54"/>
    </row>
    <row r="616" spans="7:22" ht="12.75" customHeight="1">
      <c r="G616" s="113"/>
      <c r="V616" s="54"/>
    </row>
    <row r="617" spans="7:22" ht="12.75" customHeight="1">
      <c r="G617" s="113"/>
      <c r="V617" s="54"/>
    </row>
    <row r="618" spans="7:22" ht="12.75" customHeight="1">
      <c r="G618" s="113"/>
      <c r="V618" s="54"/>
    </row>
    <row r="619" spans="7:22" ht="12.75" customHeight="1">
      <c r="G619" s="113"/>
      <c r="V619" s="54"/>
    </row>
    <row r="620" spans="7:22" ht="12.75" customHeight="1">
      <c r="G620" s="113"/>
      <c r="V620" s="54"/>
    </row>
    <row r="621" spans="7:22" ht="12.75" customHeight="1">
      <c r="G621" s="113"/>
      <c r="V621" s="54"/>
    </row>
    <row r="622" spans="7:22" ht="12.75" customHeight="1">
      <c r="G622" s="113"/>
      <c r="V622" s="54"/>
    </row>
    <row r="623" spans="7:22" ht="12.75" customHeight="1">
      <c r="G623" s="113"/>
      <c r="V623" s="54"/>
    </row>
    <row r="624" spans="7:22" ht="12.75" customHeight="1">
      <c r="G624" s="113"/>
      <c r="V624" s="54"/>
    </row>
    <row r="625" spans="7:22" ht="12.75" customHeight="1">
      <c r="G625" s="113"/>
      <c r="V625" s="54"/>
    </row>
    <row r="626" spans="7:22" ht="12.75" customHeight="1">
      <c r="G626" s="113"/>
      <c r="V626" s="54"/>
    </row>
    <row r="627" spans="7:22" ht="12.75" customHeight="1">
      <c r="G627" s="113"/>
      <c r="V627" s="54"/>
    </row>
    <row r="628" spans="7:22" ht="12.75" customHeight="1">
      <c r="G628" s="113"/>
      <c r="V628" s="54"/>
    </row>
    <row r="629" spans="7:22" ht="12.75" customHeight="1">
      <c r="G629" s="113"/>
      <c r="V629" s="54"/>
    </row>
    <row r="630" spans="7:22" ht="12.75" customHeight="1">
      <c r="G630" s="113"/>
      <c r="V630" s="54"/>
    </row>
    <row r="631" spans="7:22" ht="12.75" customHeight="1">
      <c r="G631" s="113"/>
      <c r="V631" s="54"/>
    </row>
    <row r="632" spans="7:22" ht="12.75" customHeight="1">
      <c r="G632" s="113"/>
      <c r="V632" s="54"/>
    </row>
    <row r="633" spans="7:22" ht="12.75" customHeight="1">
      <c r="G633" s="113"/>
      <c r="V633" s="54"/>
    </row>
    <row r="634" spans="7:22" ht="12.75" customHeight="1">
      <c r="G634" s="113"/>
      <c r="V634" s="54"/>
    </row>
    <row r="635" spans="7:22" ht="12.75" customHeight="1">
      <c r="G635" s="113"/>
      <c r="V635" s="54"/>
    </row>
    <row r="636" spans="7:22" ht="12.75" customHeight="1">
      <c r="G636" s="113"/>
      <c r="V636" s="54"/>
    </row>
    <row r="637" spans="7:22" ht="12.75" customHeight="1">
      <c r="G637" s="113"/>
      <c r="V637" s="54"/>
    </row>
    <row r="638" spans="7:22" ht="12.75" customHeight="1">
      <c r="G638" s="113"/>
      <c r="V638" s="54"/>
    </row>
    <row r="639" spans="7:22" ht="12.75" customHeight="1">
      <c r="G639" s="113"/>
      <c r="V639" s="54"/>
    </row>
    <row r="640" spans="7:22" ht="12.75" customHeight="1">
      <c r="G640" s="113"/>
      <c r="V640" s="54"/>
    </row>
    <row r="641" spans="7:22" ht="12.75" customHeight="1">
      <c r="G641" s="113"/>
      <c r="V641" s="54"/>
    </row>
    <row r="642" spans="7:22" ht="12.75" customHeight="1">
      <c r="G642" s="113"/>
      <c r="V642" s="54"/>
    </row>
    <row r="643" spans="7:22" ht="12.75" customHeight="1">
      <c r="G643" s="113"/>
      <c r="V643" s="54"/>
    </row>
    <row r="644" spans="7:22" ht="12.75" customHeight="1">
      <c r="G644" s="113"/>
      <c r="V644" s="54"/>
    </row>
    <row r="645" spans="7:22" ht="12.75" customHeight="1">
      <c r="G645" s="113"/>
      <c r="V645" s="54"/>
    </row>
    <row r="646" spans="7:22" ht="12.75" customHeight="1">
      <c r="G646" s="113"/>
      <c r="V646" s="54"/>
    </row>
    <row r="647" spans="7:22" ht="12.75" customHeight="1">
      <c r="G647" s="113"/>
      <c r="V647" s="54"/>
    </row>
    <row r="648" spans="7:22" ht="12.75" customHeight="1">
      <c r="G648" s="113"/>
      <c r="V648" s="54"/>
    </row>
    <row r="649" spans="7:22" ht="12.75" customHeight="1">
      <c r="G649" s="113"/>
      <c r="V649" s="54"/>
    </row>
    <row r="650" spans="7:22" ht="12.75" customHeight="1">
      <c r="G650" s="113"/>
      <c r="V650" s="54"/>
    </row>
    <row r="651" spans="7:22" ht="12.75" customHeight="1">
      <c r="G651" s="113"/>
      <c r="V651" s="54"/>
    </row>
    <row r="652" spans="7:22" ht="12.75" customHeight="1">
      <c r="G652" s="113"/>
      <c r="V652" s="54"/>
    </row>
    <row r="653" spans="7:22" ht="12.75" customHeight="1">
      <c r="G653" s="113"/>
      <c r="V653" s="54"/>
    </row>
    <row r="654" spans="7:22" ht="12.75" customHeight="1">
      <c r="G654" s="113"/>
      <c r="V654" s="54"/>
    </row>
    <row r="655" spans="7:22" ht="12.75" customHeight="1">
      <c r="G655" s="113"/>
      <c r="V655" s="54"/>
    </row>
    <row r="656" spans="7:22" ht="12.75" customHeight="1">
      <c r="G656" s="113"/>
      <c r="V656" s="54"/>
    </row>
    <row r="657" spans="7:22" ht="12.75" customHeight="1">
      <c r="G657" s="113"/>
      <c r="V657" s="54"/>
    </row>
    <row r="658" spans="7:22" ht="12.75" customHeight="1">
      <c r="G658" s="113"/>
      <c r="V658" s="54"/>
    </row>
    <row r="659" spans="7:22" ht="12.75" customHeight="1">
      <c r="G659" s="113"/>
      <c r="V659" s="54"/>
    </row>
    <row r="660" spans="7:22" ht="12.75" customHeight="1">
      <c r="G660" s="113"/>
      <c r="V660" s="54"/>
    </row>
    <row r="661" spans="7:22" ht="12.75" customHeight="1">
      <c r="G661" s="113"/>
      <c r="V661" s="54"/>
    </row>
    <row r="662" spans="7:22" ht="12.75" customHeight="1">
      <c r="G662" s="113"/>
      <c r="V662" s="54"/>
    </row>
    <row r="663" spans="7:22" ht="12.75" customHeight="1">
      <c r="G663" s="113"/>
      <c r="V663" s="54"/>
    </row>
    <row r="664" spans="7:22" ht="12.75" customHeight="1">
      <c r="G664" s="113"/>
      <c r="V664" s="54"/>
    </row>
    <row r="665" spans="7:22" ht="12.75" customHeight="1">
      <c r="G665" s="113"/>
      <c r="V665" s="54"/>
    </row>
    <row r="666" spans="7:22" ht="12.75" customHeight="1">
      <c r="G666" s="113"/>
      <c r="V666" s="54"/>
    </row>
    <row r="667" spans="7:22" ht="12.75" customHeight="1">
      <c r="G667" s="113"/>
      <c r="V667" s="54"/>
    </row>
    <row r="668" spans="7:22" ht="12.75" customHeight="1">
      <c r="G668" s="113"/>
      <c r="V668" s="54"/>
    </row>
    <row r="669" spans="7:22" ht="12.75" customHeight="1">
      <c r="G669" s="113"/>
      <c r="V669" s="54"/>
    </row>
    <row r="670" spans="7:22" ht="12.75" customHeight="1">
      <c r="G670" s="113"/>
      <c r="V670" s="54"/>
    </row>
    <row r="671" spans="7:22" ht="12.75" customHeight="1">
      <c r="G671" s="113"/>
      <c r="V671" s="54"/>
    </row>
    <row r="672" spans="7:22" ht="12.75" customHeight="1">
      <c r="G672" s="113"/>
      <c r="V672" s="54"/>
    </row>
    <row r="673" spans="7:22" ht="12.75" customHeight="1">
      <c r="G673" s="113"/>
      <c r="V673" s="54"/>
    </row>
    <row r="674" spans="7:22" ht="12.75" customHeight="1">
      <c r="G674" s="113"/>
      <c r="V674" s="54"/>
    </row>
    <row r="675" spans="7:22" ht="12.75" customHeight="1">
      <c r="G675" s="113"/>
      <c r="V675" s="54"/>
    </row>
    <row r="676" spans="7:22" ht="12.75" customHeight="1">
      <c r="G676" s="113"/>
      <c r="V676" s="54"/>
    </row>
    <row r="677" spans="7:22" ht="12.75" customHeight="1">
      <c r="G677" s="113"/>
      <c r="V677" s="54"/>
    </row>
    <row r="678" spans="7:22" ht="12.75" customHeight="1">
      <c r="G678" s="113"/>
      <c r="V678" s="54"/>
    </row>
    <row r="679" spans="7:22" ht="12.75" customHeight="1">
      <c r="G679" s="113"/>
      <c r="V679" s="54"/>
    </row>
    <row r="680" spans="7:22" ht="12.75" customHeight="1">
      <c r="G680" s="113"/>
      <c r="V680" s="54"/>
    </row>
    <row r="681" spans="7:22" ht="12.75" customHeight="1">
      <c r="G681" s="113"/>
      <c r="V681" s="54"/>
    </row>
    <row r="682" spans="7:22" ht="12.75" customHeight="1">
      <c r="G682" s="113"/>
      <c r="V682" s="54"/>
    </row>
    <row r="683" spans="7:22" ht="12.75" customHeight="1">
      <c r="G683" s="113"/>
      <c r="V683" s="54"/>
    </row>
    <row r="684" spans="7:22" ht="12.75" customHeight="1">
      <c r="G684" s="113"/>
      <c r="V684" s="54"/>
    </row>
    <row r="685" spans="7:22" ht="12.75" customHeight="1">
      <c r="G685" s="113"/>
      <c r="V685" s="54"/>
    </row>
    <row r="686" spans="7:22" ht="12.75" customHeight="1">
      <c r="G686" s="113"/>
      <c r="V686" s="54"/>
    </row>
    <row r="687" spans="7:22" ht="12.75" customHeight="1">
      <c r="G687" s="113"/>
      <c r="V687" s="54"/>
    </row>
    <row r="688" spans="7:22" ht="12.75" customHeight="1">
      <c r="G688" s="113"/>
      <c r="V688" s="54"/>
    </row>
    <row r="689" spans="7:22" ht="12.75" customHeight="1">
      <c r="G689" s="113"/>
      <c r="V689" s="54"/>
    </row>
    <row r="690" spans="7:22" ht="12.75" customHeight="1">
      <c r="G690" s="113"/>
      <c r="V690" s="54"/>
    </row>
    <row r="691" spans="7:22" ht="12.75" customHeight="1">
      <c r="G691" s="113"/>
      <c r="V691" s="54"/>
    </row>
    <row r="692" spans="7:22" ht="12.75" customHeight="1">
      <c r="G692" s="113"/>
      <c r="V692" s="54"/>
    </row>
    <row r="693" spans="7:22" ht="12.75" customHeight="1">
      <c r="G693" s="113"/>
      <c r="V693" s="54"/>
    </row>
    <row r="694" spans="7:22" ht="12.75" customHeight="1">
      <c r="G694" s="113"/>
      <c r="V694" s="54"/>
    </row>
    <row r="695" spans="7:22" ht="12.75" customHeight="1">
      <c r="G695" s="113"/>
      <c r="V695" s="54"/>
    </row>
    <row r="696" spans="7:22" ht="12.75" customHeight="1">
      <c r="G696" s="113"/>
      <c r="V696" s="54"/>
    </row>
    <row r="697" spans="7:22" ht="12.75" customHeight="1">
      <c r="G697" s="113"/>
      <c r="V697" s="54"/>
    </row>
    <row r="698" spans="7:22" ht="12.75" customHeight="1">
      <c r="G698" s="113"/>
      <c r="V698" s="54"/>
    </row>
    <row r="699" spans="7:22" ht="12.75" customHeight="1">
      <c r="G699" s="113"/>
      <c r="V699" s="54"/>
    </row>
    <row r="700" spans="7:22" ht="12.75" customHeight="1">
      <c r="G700" s="113"/>
      <c r="V700" s="54"/>
    </row>
    <row r="701" spans="7:22" ht="12.75" customHeight="1">
      <c r="G701" s="113"/>
      <c r="V701" s="54"/>
    </row>
    <row r="702" spans="7:22" ht="12.75" customHeight="1">
      <c r="G702" s="113"/>
      <c r="V702" s="54"/>
    </row>
    <row r="703" spans="7:22" ht="12.75" customHeight="1">
      <c r="G703" s="113"/>
      <c r="V703" s="54"/>
    </row>
    <row r="704" spans="7:22" ht="12.75" customHeight="1">
      <c r="G704" s="113"/>
      <c r="V704" s="54"/>
    </row>
    <row r="705" spans="7:22" ht="12.75" customHeight="1">
      <c r="G705" s="113"/>
      <c r="V705" s="54"/>
    </row>
    <row r="706" spans="7:22" ht="12.75" customHeight="1">
      <c r="G706" s="113"/>
      <c r="V706" s="54"/>
    </row>
    <row r="707" spans="7:22" ht="12.75" customHeight="1">
      <c r="G707" s="113"/>
      <c r="V707" s="54"/>
    </row>
    <row r="708" spans="7:22" ht="12.75" customHeight="1">
      <c r="G708" s="113"/>
      <c r="V708" s="54"/>
    </row>
    <row r="709" spans="7:22" ht="12.75" customHeight="1">
      <c r="G709" s="113"/>
      <c r="V709" s="54"/>
    </row>
    <row r="710" spans="7:22" ht="12.75" customHeight="1">
      <c r="G710" s="113"/>
      <c r="V710" s="54"/>
    </row>
    <row r="711" spans="7:22" ht="12.75" customHeight="1">
      <c r="G711" s="113"/>
      <c r="V711" s="54"/>
    </row>
    <row r="712" spans="7:22" ht="12.75" customHeight="1">
      <c r="G712" s="113"/>
      <c r="V712" s="54"/>
    </row>
    <row r="713" spans="7:22" ht="12.75" customHeight="1">
      <c r="G713" s="113"/>
      <c r="V713" s="54"/>
    </row>
    <row r="714" spans="7:22" ht="12.75" customHeight="1">
      <c r="G714" s="113"/>
      <c r="V714" s="54"/>
    </row>
    <row r="715" spans="7:22" ht="12.75" customHeight="1">
      <c r="G715" s="113"/>
      <c r="V715" s="54"/>
    </row>
    <row r="716" spans="7:22" ht="12.75" customHeight="1">
      <c r="G716" s="113"/>
      <c r="V716" s="54"/>
    </row>
    <row r="717" spans="7:22" ht="12.75" customHeight="1">
      <c r="G717" s="113"/>
      <c r="V717" s="54"/>
    </row>
    <row r="718" spans="7:22" ht="12.75" customHeight="1">
      <c r="G718" s="113"/>
      <c r="V718" s="54"/>
    </row>
    <row r="719" spans="7:22" ht="12.75" customHeight="1">
      <c r="G719" s="113"/>
      <c r="V719" s="54"/>
    </row>
    <row r="720" spans="7:22" ht="12.75" customHeight="1">
      <c r="G720" s="113"/>
      <c r="V720" s="54"/>
    </row>
    <row r="721" spans="7:22" ht="12.75" customHeight="1">
      <c r="G721" s="113"/>
      <c r="V721" s="54"/>
    </row>
    <row r="722" spans="7:22" ht="12.75" customHeight="1">
      <c r="G722" s="113"/>
      <c r="V722" s="54"/>
    </row>
    <row r="723" spans="7:22" ht="12.75" customHeight="1">
      <c r="G723" s="113"/>
      <c r="V723" s="54"/>
    </row>
    <row r="724" spans="7:22" ht="12.75" customHeight="1">
      <c r="G724" s="113"/>
      <c r="V724" s="54"/>
    </row>
    <row r="725" spans="7:22" ht="12.75" customHeight="1">
      <c r="G725" s="113"/>
      <c r="V725" s="54"/>
    </row>
    <row r="726" spans="7:22" ht="12.75" customHeight="1">
      <c r="G726" s="113"/>
      <c r="V726" s="54"/>
    </row>
    <row r="727" spans="7:22" ht="12.75" customHeight="1">
      <c r="G727" s="113"/>
      <c r="V727" s="54"/>
    </row>
    <row r="728" spans="7:22" ht="12.75" customHeight="1">
      <c r="G728" s="113"/>
      <c r="V728" s="54"/>
    </row>
    <row r="729" spans="7:22" ht="12.75" customHeight="1">
      <c r="G729" s="113"/>
      <c r="V729" s="54"/>
    </row>
    <row r="730" spans="7:22" ht="12.75" customHeight="1">
      <c r="G730" s="113"/>
      <c r="V730" s="54"/>
    </row>
    <row r="731" spans="7:22" ht="12.75" customHeight="1">
      <c r="G731" s="113"/>
      <c r="V731" s="54"/>
    </row>
    <row r="732" spans="7:22" ht="12.75" customHeight="1">
      <c r="G732" s="113"/>
      <c r="V732" s="54"/>
    </row>
    <row r="733" spans="7:22" ht="12.75" customHeight="1">
      <c r="G733" s="113"/>
      <c r="V733" s="54"/>
    </row>
    <row r="734" spans="7:22" ht="12.75" customHeight="1">
      <c r="G734" s="113"/>
      <c r="V734" s="54"/>
    </row>
    <row r="735" spans="7:22" ht="12.75" customHeight="1">
      <c r="G735" s="113"/>
      <c r="V735" s="54"/>
    </row>
    <row r="736" spans="7:22" ht="12.75" customHeight="1">
      <c r="G736" s="113"/>
      <c r="V736" s="54"/>
    </row>
    <row r="737" spans="7:22" ht="12.75" customHeight="1">
      <c r="G737" s="113"/>
      <c r="V737" s="54"/>
    </row>
    <row r="738" spans="7:22" ht="12.75" customHeight="1">
      <c r="G738" s="113"/>
      <c r="V738" s="54"/>
    </row>
    <row r="739" spans="7:22" ht="12.75" customHeight="1">
      <c r="G739" s="113"/>
      <c r="V739" s="54"/>
    </row>
    <row r="740" spans="7:22" ht="12.75" customHeight="1">
      <c r="G740" s="113"/>
      <c r="V740" s="54"/>
    </row>
    <row r="741" spans="7:22" ht="12.75" customHeight="1">
      <c r="G741" s="113"/>
      <c r="V741" s="54"/>
    </row>
    <row r="742" spans="7:22" ht="12.75" customHeight="1">
      <c r="G742" s="113"/>
      <c r="V742" s="54"/>
    </row>
    <row r="743" spans="7:22" ht="12.75" customHeight="1">
      <c r="G743" s="113"/>
      <c r="V743" s="54"/>
    </row>
    <row r="744" spans="7:22" ht="12.75" customHeight="1">
      <c r="G744" s="113"/>
      <c r="V744" s="54"/>
    </row>
    <row r="745" spans="7:22" ht="12.75" customHeight="1">
      <c r="G745" s="113"/>
      <c r="V745" s="54"/>
    </row>
    <row r="746" spans="7:22" ht="12.75" customHeight="1">
      <c r="G746" s="113"/>
      <c r="V746" s="54"/>
    </row>
    <row r="747" spans="7:22" ht="12.75" customHeight="1">
      <c r="G747" s="113"/>
      <c r="V747" s="54"/>
    </row>
    <row r="748" spans="7:22" ht="12.75" customHeight="1">
      <c r="G748" s="113"/>
      <c r="V748" s="54"/>
    </row>
    <row r="749" spans="7:22" ht="12.75" customHeight="1">
      <c r="G749" s="113"/>
      <c r="V749" s="54"/>
    </row>
    <row r="750" spans="7:22" ht="12.75" customHeight="1">
      <c r="G750" s="113"/>
      <c r="V750" s="54"/>
    </row>
    <row r="751" spans="7:22" ht="12.75" customHeight="1">
      <c r="G751" s="113"/>
      <c r="V751" s="54"/>
    </row>
    <row r="752" spans="7:22" ht="12.75" customHeight="1">
      <c r="G752" s="113"/>
      <c r="V752" s="54"/>
    </row>
    <row r="753" spans="7:22" ht="12.75" customHeight="1">
      <c r="G753" s="113"/>
      <c r="V753" s="54"/>
    </row>
    <row r="754" spans="7:22" ht="12.75" customHeight="1">
      <c r="G754" s="113"/>
      <c r="V754" s="54"/>
    </row>
    <row r="755" spans="7:22" ht="12.75" customHeight="1">
      <c r="G755" s="113"/>
      <c r="V755" s="54"/>
    </row>
    <row r="756" spans="7:22" ht="12.75" customHeight="1">
      <c r="G756" s="113"/>
      <c r="V756" s="54"/>
    </row>
    <row r="757" spans="7:22" ht="12.75" customHeight="1">
      <c r="G757" s="113"/>
      <c r="V757" s="54"/>
    </row>
    <row r="758" spans="7:22" ht="12.75" customHeight="1">
      <c r="G758" s="113"/>
      <c r="V758" s="54"/>
    </row>
    <row r="759" spans="7:22" ht="12.75" customHeight="1">
      <c r="G759" s="113"/>
      <c r="V759" s="54"/>
    </row>
    <row r="760" spans="7:22" ht="12.75" customHeight="1">
      <c r="G760" s="113"/>
      <c r="V760" s="54"/>
    </row>
    <row r="761" spans="7:22" ht="12.75" customHeight="1">
      <c r="G761" s="113"/>
      <c r="V761" s="54"/>
    </row>
    <row r="762" spans="7:22" ht="12.75" customHeight="1">
      <c r="G762" s="113"/>
      <c r="V762" s="54"/>
    </row>
    <row r="763" spans="7:22" ht="12.75" customHeight="1">
      <c r="G763" s="113"/>
      <c r="V763" s="54"/>
    </row>
    <row r="764" spans="7:22" ht="12.75" customHeight="1">
      <c r="G764" s="113"/>
      <c r="V764" s="54"/>
    </row>
    <row r="765" spans="7:22" ht="12.75" customHeight="1">
      <c r="G765" s="113"/>
      <c r="V765" s="54"/>
    </row>
    <row r="766" spans="7:22" ht="12.75" customHeight="1">
      <c r="G766" s="113"/>
      <c r="V766" s="54"/>
    </row>
    <row r="767" spans="7:22" ht="12.75" customHeight="1">
      <c r="G767" s="113"/>
      <c r="V767" s="54"/>
    </row>
    <row r="768" spans="7:22" ht="12.75" customHeight="1">
      <c r="G768" s="113"/>
      <c r="V768" s="54"/>
    </row>
    <row r="769" spans="7:22" ht="12.75" customHeight="1">
      <c r="G769" s="113"/>
      <c r="V769" s="54"/>
    </row>
    <row r="770" spans="7:22" ht="12.75" customHeight="1">
      <c r="G770" s="113"/>
      <c r="V770" s="54"/>
    </row>
    <row r="771" spans="7:22" ht="12.75" customHeight="1">
      <c r="G771" s="113"/>
      <c r="V771" s="54"/>
    </row>
    <row r="772" spans="7:22" ht="12.75" customHeight="1">
      <c r="G772" s="113"/>
      <c r="V772" s="54"/>
    </row>
    <row r="773" spans="7:22" ht="12.75" customHeight="1">
      <c r="G773" s="113"/>
      <c r="V773" s="54"/>
    </row>
    <row r="774" spans="7:22" ht="12.75" customHeight="1">
      <c r="G774" s="113"/>
      <c r="V774" s="54"/>
    </row>
    <row r="775" spans="7:22" ht="12.75" customHeight="1">
      <c r="G775" s="113"/>
      <c r="V775" s="54"/>
    </row>
    <row r="776" spans="7:22" ht="12.75" customHeight="1">
      <c r="G776" s="113"/>
      <c r="V776" s="54"/>
    </row>
    <row r="777" spans="7:22" ht="12.75" customHeight="1">
      <c r="G777" s="113"/>
      <c r="V777" s="54"/>
    </row>
    <row r="778" spans="7:22" ht="12.75" customHeight="1">
      <c r="G778" s="113"/>
      <c r="V778" s="54"/>
    </row>
    <row r="779" spans="7:22" ht="12.75" customHeight="1">
      <c r="G779" s="113"/>
      <c r="V779" s="54"/>
    </row>
    <row r="780" spans="7:22" ht="12.75" customHeight="1">
      <c r="G780" s="113"/>
      <c r="V780" s="54"/>
    </row>
    <row r="781" spans="7:22" ht="12.75" customHeight="1">
      <c r="G781" s="113"/>
      <c r="V781" s="54"/>
    </row>
    <row r="782" spans="7:22" ht="12.75" customHeight="1">
      <c r="G782" s="113"/>
      <c r="V782" s="54"/>
    </row>
    <row r="783" spans="7:22" ht="12.75" customHeight="1">
      <c r="G783" s="113"/>
      <c r="V783" s="54"/>
    </row>
    <row r="784" spans="7:22" ht="12.75" customHeight="1">
      <c r="G784" s="113"/>
      <c r="V784" s="54"/>
    </row>
    <row r="785" spans="7:22" ht="12.75" customHeight="1">
      <c r="G785" s="113"/>
      <c r="V785" s="54"/>
    </row>
    <row r="786" spans="7:22" ht="12.75" customHeight="1">
      <c r="G786" s="113"/>
      <c r="V786" s="54"/>
    </row>
    <row r="787" spans="7:22" ht="12.75" customHeight="1">
      <c r="G787" s="113"/>
      <c r="V787" s="54"/>
    </row>
    <row r="788" spans="7:22" ht="12.75" customHeight="1">
      <c r="G788" s="113"/>
      <c r="V788" s="54"/>
    </row>
    <row r="789" spans="7:22" ht="12.75" customHeight="1">
      <c r="G789" s="113"/>
      <c r="V789" s="54"/>
    </row>
    <row r="790" spans="7:22" ht="12.75" customHeight="1">
      <c r="G790" s="113"/>
      <c r="V790" s="54"/>
    </row>
    <row r="791" spans="7:22" ht="12.75" customHeight="1">
      <c r="G791" s="113"/>
      <c r="V791" s="54"/>
    </row>
    <row r="792" spans="7:22" ht="12.75" customHeight="1">
      <c r="G792" s="113"/>
      <c r="V792" s="54"/>
    </row>
    <row r="793" spans="7:22" ht="12.75" customHeight="1">
      <c r="G793" s="113"/>
      <c r="V793" s="54"/>
    </row>
    <row r="794" spans="7:22" ht="12.75" customHeight="1">
      <c r="G794" s="113"/>
      <c r="V794" s="54"/>
    </row>
    <row r="795" spans="7:22" ht="12.75" customHeight="1">
      <c r="G795" s="113"/>
      <c r="V795" s="54"/>
    </row>
    <row r="796" spans="7:22" ht="12.75" customHeight="1">
      <c r="G796" s="113"/>
      <c r="V796" s="54"/>
    </row>
    <row r="797" spans="7:22" ht="12.75" customHeight="1">
      <c r="G797" s="113"/>
      <c r="V797" s="54"/>
    </row>
    <row r="798" spans="7:22" ht="12.75" customHeight="1">
      <c r="G798" s="113"/>
      <c r="V798" s="54"/>
    </row>
    <row r="799" spans="7:22" ht="12.75" customHeight="1">
      <c r="G799" s="113"/>
      <c r="V799" s="54"/>
    </row>
    <row r="800" spans="7:22" ht="12.75" customHeight="1">
      <c r="G800" s="113"/>
      <c r="V800" s="54"/>
    </row>
    <row r="801" spans="7:22" ht="12.75" customHeight="1">
      <c r="G801" s="113"/>
      <c r="V801" s="54"/>
    </row>
    <row r="802" spans="7:22" ht="12.75" customHeight="1">
      <c r="G802" s="113"/>
      <c r="V802" s="54"/>
    </row>
    <row r="803" spans="7:22" ht="12.75" customHeight="1">
      <c r="G803" s="113"/>
      <c r="V803" s="54"/>
    </row>
    <row r="804" spans="7:22" ht="12.75" customHeight="1">
      <c r="G804" s="113"/>
      <c r="V804" s="54"/>
    </row>
    <row r="805" spans="7:22" ht="12.75" customHeight="1">
      <c r="G805" s="113"/>
      <c r="V805" s="54"/>
    </row>
    <row r="806" spans="7:22" ht="12.75" customHeight="1">
      <c r="G806" s="113"/>
      <c r="V806" s="54"/>
    </row>
    <row r="807" spans="7:22" ht="12.75" customHeight="1">
      <c r="G807" s="113"/>
      <c r="V807" s="54"/>
    </row>
    <row r="808" spans="7:22" ht="12.75" customHeight="1">
      <c r="G808" s="113"/>
      <c r="V808" s="54"/>
    </row>
    <row r="809" spans="7:22" ht="12.75" customHeight="1">
      <c r="G809" s="113"/>
      <c r="V809" s="54"/>
    </row>
    <row r="810" spans="7:22" ht="12.75" customHeight="1">
      <c r="G810" s="113"/>
      <c r="V810" s="54"/>
    </row>
    <row r="811" spans="7:22" ht="12.75" customHeight="1">
      <c r="G811" s="113"/>
      <c r="V811" s="54"/>
    </row>
    <row r="812" spans="7:22" ht="12.75" customHeight="1">
      <c r="G812" s="113"/>
      <c r="V812" s="54"/>
    </row>
    <row r="813" spans="7:22" ht="12.75" customHeight="1">
      <c r="G813" s="113"/>
      <c r="V813" s="54"/>
    </row>
    <row r="814" spans="7:22" ht="12.75" customHeight="1">
      <c r="G814" s="113"/>
      <c r="V814" s="54"/>
    </row>
    <row r="815" spans="7:22" ht="12.75" customHeight="1">
      <c r="G815" s="113"/>
      <c r="V815" s="54"/>
    </row>
    <row r="816" spans="7:22" ht="12.75" customHeight="1">
      <c r="G816" s="113"/>
      <c r="V816" s="54"/>
    </row>
    <row r="817" spans="7:22" ht="12.75" customHeight="1">
      <c r="G817" s="113"/>
      <c r="V817" s="54"/>
    </row>
    <row r="818" spans="7:22" ht="12.75" customHeight="1">
      <c r="G818" s="113"/>
      <c r="V818" s="54"/>
    </row>
    <row r="819" spans="7:22" ht="12.75" customHeight="1">
      <c r="G819" s="113"/>
      <c r="V819" s="54"/>
    </row>
    <row r="820" spans="7:22" ht="12.75" customHeight="1">
      <c r="G820" s="113"/>
      <c r="V820" s="54"/>
    </row>
    <row r="821" spans="7:22" ht="12.75" customHeight="1">
      <c r="G821" s="113"/>
      <c r="V821" s="54"/>
    </row>
    <row r="822" spans="7:22" ht="12.75" customHeight="1">
      <c r="G822" s="113"/>
      <c r="V822" s="54"/>
    </row>
    <row r="823" spans="7:22" ht="12.75" customHeight="1">
      <c r="G823" s="113"/>
      <c r="V823" s="54"/>
    </row>
    <row r="824" spans="7:22" ht="12.75" customHeight="1">
      <c r="G824" s="113"/>
      <c r="V824" s="54"/>
    </row>
    <row r="825" spans="7:22" ht="12.75" customHeight="1">
      <c r="G825" s="113"/>
      <c r="V825" s="54"/>
    </row>
    <row r="826" spans="7:22" ht="12.75" customHeight="1">
      <c r="G826" s="113"/>
      <c r="V826" s="54"/>
    </row>
    <row r="827" spans="7:22" ht="12.75" customHeight="1">
      <c r="G827" s="113"/>
      <c r="V827" s="54"/>
    </row>
    <row r="828" spans="7:22" ht="12.75" customHeight="1">
      <c r="G828" s="113"/>
      <c r="V828" s="54"/>
    </row>
    <row r="829" spans="7:22" ht="12.75" customHeight="1">
      <c r="G829" s="113"/>
      <c r="V829" s="54"/>
    </row>
    <row r="830" spans="7:22" ht="12.75" customHeight="1">
      <c r="G830" s="113"/>
      <c r="V830" s="54"/>
    </row>
    <row r="831" spans="7:22" ht="12.75" customHeight="1">
      <c r="G831" s="113"/>
      <c r="V831" s="54"/>
    </row>
    <row r="832" spans="7:22" ht="12.75" customHeight="1">
      <c r="G832" s="113"/>
      <c r="V832" s="54"/>
    </row>
    <row r="833" spans="7:22" ht="12.75" customHeight="1">
      <c r="G833" s="113"/>
      <c r="V833" s="54"/>
    </row>
    <row r="834" spans="7:22" ht="12.75" customHeight="1">
      <c r="G834" s="113"/>
      <c r="V834" s="54"/>
    </row>
    <row r="835" spans="7:22" ht="12.75" customHeight="1">
      <c r="G835" s="113"/>
      <c r="V835" s="54"/>
    </row>
    <row r="836" spans="7:22" ht="12.75" customHeight="1">
      <c r="G836" s="113"/>
      <c r="V836" s="54"/>
    </row>
    <row r="837" spans="7:22" ht="12.75" customHeight="1">
      <c r="G837" s="113"/>
      <c r="V837" s="54"/>
    </row>
    <row r="838" spans="7:22" ht="12.75" customHeight="1">
      <c r="G838" s="113"/>
      <c r="V838" s="54"/>
    </row>
    <row r="839" spans="7:22" ht="12.75" customHeight="1">
      <c r="G839" s="113"/>
      <c r="V839" s="54"/>
    </row>
    <row r="840" spans="7:22" ht="12.75" customHeight="1">
      <c r="G840" s="113"/>
      <c r="V840" s="54"/>
    </row>
    <row r="841" spans="7:22" ht="12.75" customHeight="1">
      <c r="G841" s="113"/>
      <c r="V841" s="54"/>
    </row>
    <row r="842" spans="7:22" ht="12.75" customHeight="1">
      <c r="G842" s="113"/>
      <c r="V842" s="54"/>
    </row>
    <row r="843" spans="7:22" ht="12.75" customHeight="1">
      <c r="G843" s="113"/>
      <c r="V843" s="54"/>
    </row>
    <row r="844" spans="7:22" ht="12.75" customHeight="1">
      <c r="G844" s="113"/>
      <c r="V844" s="54"/>
    </row>
    <row r="845" spans="7:22" ht="12.75" customHeight="1">
      <c r="G845" s="113"/>
      <c r="V845" s="54"/>
    </row>
    <row r="846" spans="7:22" ht="12.75" customHeight="1">
      <c r="G846" s="113"/>
      <c r="V846" s="54"/>
    </row>
    <row r="847" spans="7:22" ht="12.75" customHeight="1">
      <c r="G847" s="113"/>
      <c r="V847" s="54"/>
    </row>
    <row r="848" spans="7:22" ht="12.75" customHeight="1">
      <c r="G848" s="113"/>
      <c r="V848" s="54"/>
    </row>
    <row r="849" spans="7:22" ht="12.75" customHeight="1">
      <c r="G849" s="113"/>
      <c r="V849" s="54"/>
    </row>
    <row r="850" spans="7:22" ht="12.75" customHeight="1">
      <c r="G850" s="113"/>
      <c r="V850" s="54"/>
    </row>
    <row r="851" spans="7:22" ht="12.75" customHeight="1">
      <c r="G851" s="113"/>
      <c r="V851" s="54"/>
    </row>
    <row r="852" spans="7:22" ht="12.75" customHeight="1">
      <c r="G852" s="113"/>
      <c r="V852" s="54"/>
    </row>
    <row r="853" spans="7:22" ht="12.75" customHeight="1">
      <c r="G853" s="113"/>
      <c r="V853" s="54"/>
    </row>
    <row r="854" spans="7:22" ht="12.75" customHeight="1">
      <c r="G854" s="113"/>
      <c r="V854" s="54"/>
    </row>
    <row r="855" spans="7:22" ht="12.75" customHeight="1">
      <c r="G855" s="113"/>
      <c r="V855" s="54"/>
    </row>
    <row r="856" spans="7:22" ht="12.75" customHeight="1">
      <c r="G856" s="113"/>
      <c r="V856" s="54"/>
    </row>
    <row r="857" spans="7:22" ht="12.75" customHeight="1">
      <c r="G857" s="113"/>
      <c r="V857" s="54"/>
    </row>
    <row r="858" spans="7:22" ht="12.75" customHeight="1">
      <c r="G858" s="113"/>
      <c r="V858" s="54"/>
    </row>
    <row r="859" spans="7:22" ht="12.75" customHeight="1">
      <c r="G859" s="113"/>
      <c r="V859" s="54"/>
    </row>
    <row r="860" spans="7:22" ht="12.75" customHeight="1">
      <c r="G860" s="113"/>
      <c r="V860" s="54"/>
    </row>
    <row r="861" spans="7:22" ht="12.75" customHeight="1">
      <c r="G861" s="113"/>
      <c r="V861" s="54"/>
    </row>
    <row r="862" spans="7:22" ht="12.75" customHeight="1">
      <c r="G862" s="113"/>
      <c r="V862" s="54"/>
    </row>
    <row r="863" spans="7:22" ht="12.75" customHeight="1">
      <c r="G863" s="113"/>
      <c r="V863" s="54"/>
    </row>
    <row r="864" spans="7:22" ht="12.75" customHeight="1">
      <c r="G864" s="113"/>
      <c r="V864" s="54"/>
    </row>
    <row r="865" spans="7:22" ht="12.75" customHeight="1">
      <c r="G865" s="113"/>
      <c r="V865" s="54"/>
    </row>
    <row r="866" spans="7:22" ht="12.75" customHeight="1">
      <c r="G866" s="113"/>
      <c r="V866" s="54"/>
    </row>
    <row r="867" spans="7:22" ht="12.75" customHeight="1">
      <c r="G867" s="113"/>
      <c r="V867" s="54"/>
    </row>
    <row r="868" spans="7:22" ht="12.75" customHeight="1">
      <c r="G868" s="113"/>
      <c r="V868" s="54"/>
    </row>
    <row r="869" spans="7:22" ht="12.75" customHeight="1">
      <c r="G869" s="113"/>
      <c r="V869" s="54"/>
    </row>
    <row r="870" spans="7:22" ht="12.75" customHeight="1">
      <c r="G870" s="113"/>
      <c r="V870" s="54"/>
    </row>
    <row r="871" spans="7:22" ht="12.75" customHeight="1">
      <c r="G871" s="113"/>
      <c r="V871" s="54"/>
    </row>
    <row r="872" spans="7:22" ht="12.75" customHeight="1">
      <c r="G872" s="113"/>
      <c r="V872" s="54"/>
    </row>
    <row r="873" spans="7:22" ht="12.75" customHeight="1">
      <c r="G873" s="113"/>
      <c r="V873" s="54"/>
    </row>
    <row r="874" spans="7:22" ht="12.75" customHeight="1">
      <c r="G874" s="113"/>
      <c r="V874" s="54"/>
    </row>
    <row r="875" spans="7:22" ht="12.75" customHeight="1">
      <c r="G875" s="113"/>
      <c r="V875" s="54"/>
    </row>
    <row r="876" spans="7:22" ht="12.75" customHeight="1">
      <c r="G876" s="113"/>
      <c r="V876" s="54"/>
    </row>
    <row r="877" spans="7:22" ht="12.75" customHeight="1">
      <c r="G877" s="113"/>
      <c r="V877" s="54"/>
    </row>
    <row r="878" spans="7:22" ht="12.75" customHeight="1">
      <c r="G878" s="113"/>
      <c r="V878" s="54"/>
    </row>
    <row r="879" spans="7:22" ht="12.75" customHeight="1">
      <c r="G879" s="113"/>
      <c r="V879" s="54"/>
    </row>
    <row r="880" spans="7:22" ht="12.75" customHeight="1">
      <c r="G880" s="113"/>
      <c r="V880" s="54"/>
    </row>
    <row r="881" spans="7:22" ht="12.75" customHeight="1">
      <c r="G881" s="113"/>
      <c r="V881" s="54"/>
    </row>
    <row r="882" spans="7:22" ht="12.75" customHeight="1">
      <c r="G882" s="113"/>
      <c r="V882" s="54"/>
    </row>
    <row r="883" spans="7:22" ht="12.75" customHeight="1">
      <c r="G883" s="113"/>
      <c r="V883" s="54"/>
    </row>
    <row r="884" spans="7:22" ht="12.75" customHeight="1">
      <c r="G884" s="113"/>
      <c r="V884" s="54"/>
    </row>
    <row r="885" spans="7:22" ht="12.75" customHeight="1">
      <c r="G885" s="113"/>
      <c r="V885" s="54"/>
    </row>
    <row r="886" spans="7:22" ht="12.75" customHeight="1">
      <c r="G886" s="113"/>
      <c r="V886" s="54"/>
    </row>
    <row r="887" spans="7:22" ht="12.75" customHeight="1">
      <c r="G887" s="113"/>
      <c r="V887" s="54"/>
    </row>
    <row r="888" spans="7:22" ht="12.75" customHeight="1">
      <c r="G888" s="113"/>
      <c r="V888" s="54"/>
    </row>
    <row r="889" spans="7:22" ht="12.75" customHeight="1">
      <c r="G889" s="113"/>
      <c r="V889" s="54"/>
    </row>
    <row r="890" spans="7:22" ht="12.75" customHeight="1">
      <c r="G890" s="113"/>
      <c r="V890" s="54"/>
    </row>
    <row r="891" spans="7:22" ht="12.75" customHeight="1">
      <c r="G891" s="113"/>
      <c r="V891" s="54"/>
    </row>
    <row r="892" spans="7:22" ht="12.75" customHeight="1">
      <c r="G892" s="113"/>
      <c r="V892" s="54"/>
    </row>
    <row r="893" spans="7:22" ht="12.75" customHeight="1">
      <c r="G893" s="113"/>
      <c r="V893" s="54"/>
    </row>
    <row r="894" spans="7:22" ht="12.75" customHeight="1">
      <c r="G894" s="113"/>
      <c r="V894" s="54"/>
    </row>
    <row r="895" spans="7:22" ht="12.75" customHeight="1">
      <c r="G895" s="113"/>
      <c r="V895" s="54"/>
    </row>
    <row r="896" spans="7:22" ht="12.75" customHeight="1">
      <c r="G896" s="113"/>
      <c r="V896" s="54"/>
    </row>
    <row r="897" spans="7:22" ht="12.75" customHeight="1">
      <c r="G897" s="113"/>
      <c r="V897" s="54"/>
    </row>
    <row r="898" spans="7:22" ht="12.75" customHeight="1">
      <c r="G898" s="113"/>
      <c r="V898" s="54"/>
    </row>
    <row r="899" spans="7:22" ht="12.75" customHeight="1">
      <c r="G899" s="113"/>
      <c r="V899" s="54"/>
    </row>
    <row r="900" spans="7:22" ht="12.75" customHeight="1">
      <c r="G900" s="113"/>
      <c r="V900" s="54"/>
    </row>
    <row r="901" spans="7:22" ht="12.75" customHeight="1">
      <c r="G901" s="113"/>
      <c r="V901" s="54"/>
    </row>
    <row r="902" spans="7:22" ht="12.75" customHeight="1">
      <c r="G902" s="113"/>
      <c r="V902" s="54"/>
    </row>
    <row r="903" spans="7:22" ht="12.75" customHeight="1">
      <c r="G903" s="113"/>
      <c r="V903" s="54"/>
    </row>
    <row r="904" spans="7:22" ht="12.75" customHeight="1">
      <c r="G904" s="113"/>
      <c r="V904" s="54"/>
    </row>
    <row r="905" spans="7:22" ht="12.75" customHeight="1">
      <c r="G905" s="113"/>
      <c r="V905" s="54"/>
    </row>
    <row r="906" spans="7:22" ht="12.75" customHeight="1">
      <c r="G906" s="113"/>
      <c r="V906" s="54"/>
    </row>
    <row r="907" spans="7:22" ht="12.75" customHeight="1">
      <c r="G907" s="113"/>
      <c r="V907" s="54"/>
    </row>
    <row r="908" spans="7:22" ht="12.75" customHeight="1">
      <c r="G908" s="113"/>
      <c r="V908" s="54"/>
    </row>
    <row r="909" spans="7:22" ht="12.75" customHeight="1">
      <c r="G909" s="113"/>
      <c r="V909" s="54"/>
    </row>
    <row r="910" spans="7:22" ht="12.75" customHeight="1">
      <c r="G910" s="113"/>
      <c r="V910" s="54"/>
    </row>
    <row r="911" spans="7:22" ht="12.75" customHeight="1">
      <c r="G911" s="113"/>
      <c r="V911" s="54"/>
    </row>
    <row r="912" spans="7:22" ht="12.75" customHeight="1">
      <c r="G912" s="113"/>
      <c r="V912" s="54"/>
    </row>
    <row r="913" spans="7:22" ht="12.75" customHeight="1">
      <c r="G913" s="113"/>
      <c r="V913" s="54"/>
    </row>
    <row r="914" spans="7:22" ht="12.75" customHeight="1">
      <c r="G914" s="113"/>
      <c r="V914" s="54"/>
    </row>
    <row r="915" spans="7:22" ht="12.75" customHeight="1">
      <c r="G915" s="113"/>
      <c r="V915" s="54"/>
    </row>
    <row r="916" spans="7:22" ht="12.75" customHeight="1">
      <c r="G916" s="113"/>
      <c r="V916" s="54"/>
    </row>
    <row r="917" spans="7:22" ht="12.75" customHeight="1">
      <c r="G917" s="113"/>
      <c r="V917" s="54"/>
    </row>
    <row r="918" spans="7:22" ht="12.75" customHeight="1">
      <c r="G918" s="113"/>
      <c r="V918" s="54"/>
    </row>
    <row r="919" spans="7:22" ht="12.75" customHeight="1">
      <c r="G919" s="113"/>
      <c r="V919" s="54"/>
    </row>
    <row r="920" spans="7:22" ht="12.75" customHeight="1">
      <c r="G920" s="113"/>
      <c r="V920" s="54"/>
    </row>
    <row r="921" spans="7:22" ht="12.75" customHeight="1">
      <c r="G921" s="113"/>
      <c r="V921" s="54"/>
    </row>
    <row r="922" spans="7:22" ht="12.75" customHeight="1">
      <c r="G922" s="113"/>
      <c r="V922" s="54"/>
    </row>
    <row r="923" spans="7:22" ht="12.75" customHeight="1">
      <c r="G923" s="113"/>
      <c r="V923" s="54"/>
    </row>
    <row r="924" spans="7:22" ht="12.75" customHeight="1">
      <c r="G924" s="113"/>
      <c r="V924" s="54"/>
    </row>
    <row r="925" spans="7:22" ht="12.75" customHeight="1">
      <c r="G925" s="113"/>
      <c r="V925" s="54"/>
    </row>
    <row r="926" spans="7:22" ht="12.75" customHeight="1">
      <c r="G926" s="113"/>
      <c r="V926" s="54"/>
    </row>
    <row r="927" spans="7:22" ht="12.75" customHeight="1">
      <c r="G927" s="113"/>
      <c r="V927" s="54"/>
    </row>
    <row r="928" spans="7:22" ht="12.75" customHeight="1">
      <c r="G928" s="113"/>
      <c r="V928" s="54"/>
    </row>
    <row r="929" spans="7:22" ht="12.75" customHeight="1">
      <c r="G929" s="113"/>
      <c r="V929" s="54"/>
    </row>
    <row r="930" spans="7:22" ht="12.75" customHeight="1">
      <c r="G930" s="113"/>
      <c r="V930" s="54"/>
    </row>
    <row r="931" spans="7:22" ht="12.75" customHeight="1">
      <c r="G931" s="113"/>
      <c r="V931" s="54"/>
    </row>
    <row r="932" spans="7:22" ht="12.75" customHeight="1">
      <c r="G932" s="113"/>
      <c r="V932" s="54"/>
    </row>
    <row r="933" spans="7:22" ht="12.75" customHeight="1">
      <c r="G933" s="113"/>
      <c r="V933" s="54"/>
    </row>
    <row r="934" spans="7:22" ht="12.75" customHeight="1">
      <c r="G934" s="113"/>
      <c r="V934" s="54"/>
    </row>
    <row r="935" spans="7:22" ht="12.75" customHeight="1">
      <c r="G935" s="113"/>
      <c r="V935" s="54"/>
    </row>
    <row r="936" spans="7:22" ht="12.75" customHeight="1">
      <c r="G936" s="113"/>
      <c r="V936" s="54"/>
    </row>
    <row r="937" spans="7:22" ht="12.75" customHeight="1">
      <c r="G937" s="113"/>
      <c r="V937" s="54"/>
    </row>
    <row r="938" spans="7:22" ht="12.75" customHeight="1">
      <c r="G938" s="113"/>
      <c r="V938" s="54"/>
    </row>
    <row r="939" spans="7:22" ht="12.75" customHeight="1">
      <c r="G939" s="113"/>
      <c r="V939" s="54"/>
    </row>
    <row r="940" spans="7:22" ht="12.75" customHeight="1">
      <c r="G940" s="113"/>
      <c r="V940" s="54"/>
    </row>
    <row r="941" spans="7:22" ht="12.75" customHeight="1">
      <c r="G941" s="113"/>
      <c r="V941" s="54"/>
    </row>
    <row r="942" spans="7:22" ht="12.75" customHeight="1">
      <c r="G942" s="113"/>
      <c r="V942" s="54"/>
    </row>
    <row r="943" spans="7:22" ht="12.75" customHeight="1">
      <c r="G943" s="113"/>
      <c r="V943" s="54"/>
    </row>
    <row r="944" spans="7:22" ht="12.75" customHeight="1">
      <c r="G944" s="113"/>
      <c r="V944" s="54"/>
    </row>
    <row r="945" spans="7:22" ht="12.75" customHeight="1">
      <c r="G945" s="113"/>
      <c r="V945" s="54"/>
    </row>
    <row r="946" spans="7:22" ht="12.75" customHeight="1">
      <c r="G946" s="113"/>
      <c r="V946" s="54"/>
    </row>
    <row r="947" spans="7:22" ht="12.75" customHeight="1">
      <c r="G947" s="113"/>
      <c r="V947" s="54"/>
    </row>
    <row r="948" spans="7:22" ht="12.75" customHeight="1">
      <c r="G948" s="113"/>
      <c r="V948" s="54"/>
    </row>
    <row r="949" spans="7:22" ht="12.75" customHeight="1">
      <c r="G949" s="113"/>
      <c r="V949" s="54"/>
    </row>
    <row r="950" spans="7:22" ht="12.75" customHeight="1">
      <c r="G950" s="113"/>
      <c r="V950" s="54"/>
    </row>
    <row r="951" spans="7:22" ht="12.75" customHeight="1">
      <c r="G951" s="113"/>
      <c r="V951" s="54"/>
    </row>
    <row r="952" spans="7:22" ht="12.75" customHeight="1">
      <c r="G952" s="113"/>
      <c r="V952" s="54"/>
    </row>
    <row r="953" spans="7:22" ht="12.75" customHeight="1">
      <c r="G953" s="113"/>
      <c r="V953" s="54"/>
    </row>
    <row r="954" spans="7:22" ht="12.75" customHeight="1">
      <c r="G954" s="113"/>
      <c r="V954" s="54"/>
    </row>
    <row r="955" spans="7:22" ht="12.75" customHeight="1">
      <c r="G955" s="113"/>
      <c r="V955" s="54"/>
    </row>
    <row r="956" spans="7:22" ht="12.75" customHeight="1">
      <c r="G956" s="113"/>
      <c r="V956" s="54"/>
    </row>
    <row r="957" spans="7:22" ht="12.75" customHeight="1">
      <c r="G957" s="113"/>
      <c r="V957" s="54"/>
    </row>
    <row r="958" spans="7:22" ht="12.75" customHeight="1">
      <c r="G958" s="113"/>
      <c r="V958" s="54"/>
    </row>
    <row r="959" spans="7:22" ht="12.75" customHeight="1">
      <c r="G959" s="113"/>
      <c r="V959" s="54"/>
    </row>
    <row r="960" spans="7:22" ht="12.75" customHeight="1">
      <c r="G960" s="113"/>
      <c r="V960" s="54"/>
    </row>
    <row r="961" spans="7:22" ht="12.75" customHeight="1">
      <c r="G961" s="113"/>
      <c r="V961" s="54"/>
    </row>
    <row r="962" spans="7:22" ht="12.75" customHeight="1">
      <c r="G962" s="113"/>
      <c r="V962" s="54"/>
    </row>
    <row r="963" spans="7:22" ht="12.75" customHeight="1">
      <c r="G963" s="113"/>
      <c r="V963" s="54"/>
    </row>
    <row r="964" spans="7:22" ht="12.75" customHeight="1">
      <c r="G964" s="113"/>
      <c r="V964" s="54"/>
    </row>
    <row r="965" spans="7:22" ht="12.75" customHeight="1">
      <c r="G965" s="113"/>
      <c r="V965" s="54"/>
    </row>
    <row r="966" spans="7:22" ht="12.75" customHeight="1">
      <c r="G966" s="113"/>
      <c r="V966" s="54"/>
    </row>
    <row r="967" spans="7:22" ht="12.75" customHeight="1">
      <c r="G967" s="113"/>
      <c r="V967" s="54"/>
    </row>
    <row r="968" spans="7:22" ht="12.75" customHeight="1">
      <c r="G968" s="113"/>
      <c r="V968" s="54"/>
    </row>
    <row r="969" spans="7:22" ht="12.75" customHeight="1">
      <c r="G969" s="113"/>
      <c r="V969" s="54"/>
    </row>
    <row r="970" spans="7:22" ht="12.75" customHeight="1">
      <c r="G970" s="113"/>
      <c r="V970" s="54"/>
    </row>
    <row r="971" spans="7:22" ht="12.75" customHeight="1">
      <c r="G971" s="113"/>
      <c r="V971" s="54"/>
    </row>
    <row r="972" spans="7:22" ht="12.75" customHeight="1">
      <c r="G972" s="113"/>
      <c r="V972" s="54"/>
    </row>
    <row r="973" spans="7:22" ht="12.75" customHeight="1">
      <c r="G973" s="113"/>
      <c r="V973" s="54"/>
    </row>
    <row r="974" spans="7:22" ht="12.75" customHeight="1">
      <c r="G974" s="113"/>
      <c r="V974" s="54"/>
    </row>
    <row r="975" spans="7:22" ht="12.75" customHeight="1">
      <c r="G975" s="113"/>
      <c r="V975" s="54"/>
    </row>
    <row r="976" spans="7:22" ht="12.75" customHeight="1">
      <c r="G976" s="113"/>
      <c r="V976" s="54"/>
    </row>
    <row r="977" spans="7:22" ht="12.75" customHeight="1">
      <c r="G977" s="113"/>
      <c r="V977" s="54"/>
    </row>
    <row r="978" spans="7:22" ht="12.75" customHeight="1">
      <c r="G978" s="113"/>
      <c r="V978" s="54"/>
    </row>
    <row r="979" spans="7:22" ht="12.75" customHeight="1">
      <c r="G979" s="113"/>
      <c r="V979" s="54"/>
    </row>
    <row r="980" spans="7:22" ht="12.75" customHeight="1">
      <c r="G980" s="113"/>
      <c r="V980" s="54"/>
    </row>
    <row r="981" spans="7:22" ht="12.75" customHeight="1">
      <c r="G981" s="113"/>
      <c r="V981" s="54"/>
    </row>
    <row r="982" spans="7:22" ht="12.75" customHeight="1">
      <c r="G982" s="113"/>
      <c r="V982" s="54"/>
    </row>
    <row r="983" spans="7:22" ht="12.75" customHeight="1">
      <c r="G983" s="113"/>
      <c r="V983" s="54"/>
    </row>
    <row r="984" spans="7:22" ht="12.75" customHeight="1">
      <c r="G984" s="113"/>
      <c r="V984" s="54"/>
    </row>
    <row r="985" spans="7:22" ht="12.75" customHeight="1">
      <c r="G985" s="113"/>
      <c r="V985" s="54"/>
    </row>
    <row r="986" spans="7:22" ht="12.75" customHeight="1">
      <c r="G986" s="113"/>
      <c r="V986" s="54"/>
    </row>
    <row r="987" spans="7:22" ht="12.75" customHeight="1">
      <c r="G987" s="113"/>
      <c r="V987" s="54"/>
    </row>
    <row r="988" spans="7:22" ht="12.75" customHeight="1">
      <c r="G988" s="113"/>
      <c r="V988" s="54"/>
    </row>
    <row r="989" spans="7:22" ht="12.75" customHeight="1">
      <c r="G989" s="113"/>
      <c r="V989" s="54"/>
    </row>
    <row r="990" spans="7:22" ht="12.75" customHeight="1">
      <c r="G990" s="113"/>
      <c r="V990" s="54"/>
    </row>
    <row r="991" spans="7:22" ht="12.75" customHeight="1">
      <c r="G991" s="113"/>
      <c r="V991" s="54"/>
    </row>
    <row r="992" spans="7:22" ht="12.75" customHeight="1">
      <c r="G992" s="113"/>
      <c r="V992" s="54"/>
    </row>
    <row r="993" spans="7:22" ht="12.75" customHeight="1">
      <c r="G993" s="113"/>
      <c r="V993" s="54"/>
    </row>
    <row r="994" spans="7:22" ht="12.75" customHeight="1">
      <c r="G994" s="113"/>
      <c r="V994" s="54"/>
    </row>
    <row r="995" spans="7:22" ht="12.75" customHeight="1">
      <c r="G995" s="113"/>
      <c r="V995" s="54"/>
    </row>
    <row r="996" spans="7:22" ht="12.75" customHeight="1">
      <c r="G996" s="113"/>
      <c r="V996" s="54"/>
    </row>
    <row r="997" spans="7:22" ht="12.75" customHeight="1">
      <c r="G997" s="113"/>
      <c r="V997" s="54"/>
    </row>
    <row r="998" spans="7:22" ht="12.75" customHeight="1">
      <c r="G998" s="113"/>
      <c r="V998" s="54"/>
    </row>
    <row r="999" spans="7:22" ht="12.75" customHeight="1">
      <c r="G999" s="113"/>
      <c r="V999" s="54"/>
    </row>
    <row r="1000" spans="7:22" ht="12.75" customHeight="1">
      <c r="G1000" s="113"/>
      <c r="V1000" s="54"/>
    </row>
  </sheetData>
  <sheetProtection algorithmName="SHA-512" hashValue="EALX2tWyFvzl39BA/ZP/td7MRdb7OSA3SkKrbU3yx935nq/BfFlKaemZv8Yy/SoCKdVltgLTCjT7ZhUJuZxJgg==" saltValue="4TAgRnx9Aoym+FcE3xHQtg==" spinCount="100000" sheet="1" objects="1" scenarios="1"/>
  <pageMargins left="0.7" right="0.7" top="0.75" bottom="0.75" header="0" footer="0"/>
  <pageSetup paperSize="9" orientation="portrait"/>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D2" sqref="D2"/>
    </sheetView>
  </sheetViews>
  <sheetFormatPr defaultColWidth="14.42578125" defaultRowHeight="15" customHeight="1"/>
  <cols>
    <col min="1" max="1" width="31.42578125" customWidth="1"/>
    <col min="2" max="2" width="8.85546875" customWidth="1"/>
    <col min="3" max="3" width="5.42578125" customWidth="1"/>
    <col min="4" max="4" width="10.85546875" customWidth="1"/>
    <col min="5" max="6" width="11.85546875" customWidth="1"/>
    <col min="7" max="7" width="6.85546875" customWidth="1"/>
    <col min="8" max="8" width="98.5703125" customWidth="1"/>
    <col min="9" max="9" width="111.28515625" customWidth="1"/>
    <col min="10" max="26" width="8.7109375" customWidth="1"/>
  </cols>
  <sheetData>
    <row r="1" spans="1:24" ht="14.25">
      <c r="A1" s="64" t="s">
        <v>113</v>
      </c>
      <c r="B1" s="64"/>
      <c r="C1" s="64"/>
      <c r="D1" s="64"/>
      <c r="E1" s="64"/>
      <c r="F1" s="64"/>
      <c r="G1" s="64"/>
      <c r="H1" s="64"/>
      <c r="I1" s="64"/>
    </row>
    <row r="2" spans="1:24" s="100" customFormat="1" ht="54">
      <c r="A2" s="100" t="s">
        <v>459</v>
      </c>
      <c r="B2" s="100" t="s">
        <v>7</v>
      </c>
      <c r="C2" s="100" t="s">
        <v>460</v>
      </c>
      <c r="D2" s="100" t="s">
        <v>948</v>
      </c>
      <c r="E2" s="100" t="s">
        <v>461</v>
      </c>
      <c r="F2" s="100" t="s">
        <v>462</v>
      </c>
      <c r="G2" s="100" t="s">
        <v>9</v>
      </c>
      <c r="H2" s="101" t="s">
        <v>15</v>
      </c>
      <c r="I2" s="102" t="s">
        <v>16</v>
      </c>
      <c r="J2" s="102"/>
      <c r="K2" s="103"/>
      <c r="L2" s="104"/>
      <c r="P2" s="102"/>
      <c r="Q2" s="102"/>
      <c r="R2" s="102"/>
      <c r="S2" s="105"/>
      <c r="T2" s="105"/>
      <c r="U2" s="105"/>
      <c r="V2" s="105"/>
      <c r="W2" s="105"/>
      <c r="X2" s="105"/>
    </row>
    <row r="3" spans="1:24" ht="14.25">
      <c r="A3" s="64" t="s">
        <v>466</v>
      </c>
      <c r="B3" s="64" t="s">
        <v>126</v>
      </c>
      <c r="C3" s="64" t="s">
        <v>467</v>
      </c>
      <c r="D3" s="64">
        <v>1.4E-3</v>
      </c>
      <c r="E3" s="64">
        <v>2.3499999999999999E-6</v>
      </c>
      <c r="F3" s="64">
        <v>2.6700000000000003E-6</v>
      </c>
      <c r="G3" s="64" t="s">
        <v>468</v>
      </c>
      <c r="H3" s="64" t="s">
        <v>129</v>
      </c>
      <c r="I3" s="64" t="s">
        <v>469</v>
      </c>
    </row>
    <row r="4" spans="1:24" ht="14.25">
      <c r="A4" s="64" t="s">
        <v>472</v>
      </c>
      <c r="B4" s="64" t="s">
        <v>126</v>
      </c>
      <c r="C4" s="64" t="s">
        <v>467</v>
      </c>
      <c r="D4" s="64">
        <v>9.0400000000000007E-4</v>
      </c>
      <c r="E4" s="64">
        <v>2.12E-6</v>
      </c>
      <c r="F4" s="64">
        <v>1.7999999999999999E-6</v>
      </c>
      <c r="G4" s="64" t="s">
        <v>468</v>
      </c>
      <c r="H4" s="64" t="s">
        <v>129</v>
      </c>
      <c r="I4" s="64" t="s">
        <v>469</v>
      </c>
    </row>
    <row r="5" spans="1:24" ht="14.25">
      <c r="A5" s="64" t="s">
        <v>473</v>
      </c>
      <c r="B5" s="64" t="s">
        <v>474</v>
      </c>
      <c r="C5" s="64" t="s">
        <v>475</v>
      </c>
      <c r="D5" s="64">
        <v>5.3600000000000002E-5</v>
      </c>
      <c r="E5" s="64">
        <v>9.78E-7</v>
      </c>
      <c r="F5" s="64">
        <v>1.9500000000000001E-7</v>
      </c>
      <c r="G5" s="64" t="s">
        <v>468</v>
      </c>
      <c r="H5" s="64" t="s">
        <v>129</v>
      </c>
      <c r="I5" s="64">
        <v>0</v>
      </c>
    </row>
    <row r="6" spans="1:24" ht="14.25">
      <c r="A6" s="64" t="s">
        <v>476</v>
      </c>
      <c r="B6" s="64" t="s">
        <v>126</v>
      </c>
      <c r="C6" s="64" t="s">
        <v>475</v>
      </c>
      <c r="D6" s="64">
        <v>4.2500000000000003E-5</v>
      </c>
      <c r="E6" s="64">
        <v>3.23E-6</v>
      </c>
      <c r="F6" s="64">
        <v>4.7600000000000003E-7</v>
      </c>
      <c r="G6" s="64" t="s">
        <v>468</v>
      </c>
      <c r="H6" s="64" t="s">
        <v>129</v>
      </c>
      <c r="I6" s="64">
        <v>0</v>
      </c>
    </row>
    <row r="7" spans="1:24" ht="14.25">
      <c r="A7" s="64" t="s">
        <v>478</v>
      </c>
      <c r="B7" s="64" t="s">
        <v>480</v>
      </c>
      <c r="C7" s="64" t="s">
        <v>475</v>
      </c>
      <c r="D7" s="64">
        <v>3.4999999999999998E-7</v>
      </c>
      <c r="E7" s="64">
        <v>3.23E-6</v>
      </c>
      <c r="F7" s="64">
        <v>4.7600000000000003E-7</v>
      </c>
      <c r="G7" s="64" t="s">
        <v>468</v>
      </c>
      <c r="H7" s="64" t="s">
        <v>481</v>
      </c>
      <c r="I7" s="64"/>
    </row>
    <row r="8" spans="1:24" ht="14.25">
      <c r="A8" s="64" t="s">
        <v>482</v>
      </c>
      <c r="B8" s="64" t="s">
        <v>126</v>
      </c>
      <c r="C8" s="64" t="s">
        <v>483</v>
      </c>
      <c r="D8" s="64">
        <v>3.6099999999999999E-4</v>
      </c>
      <c r="E8" s="64">
        <v>5.3999999999999998E-5</v>
      </c>
      <c r="F8" s="64">
        <v>1.68E-6</v>
      </c>
      <c r="G8" s="64" t="s">
        <v>468</v>
      </c>
      <c r="H8" s="64" t="s">
        <v>129</v>
      </c>
      <c r="I8" s="64">
        <v>0</v>
      </c>
    </row>
    <row r="9" spans="1:24" ht="14.25">
      <c r="A9" s="64" t="s">
        <v>484</v>
      </c>
      <c r="B9" s="64" t="s">
        <v>126</v>
      </c>
      <c r="C9" s="64" t="s">
        <v>485</v>
      </c>
      <c r="D9" s="64">
        <v>3.65E-5</v>
      </c>
      <c r="E9" s="64">
        <v>3.46E-7</v>
      </c>
      <c r="F9" s="64">
        <v>1.3899999999999999E-7</v>
      </c>
      <c r="G9" s="64" t="s">
        <v>468</v>
      </c>
      <c r="H9" s="64" t="s">
        <v>129</v>
      </c>
      <c r="I9" s="64" t="s">
        <v>486</v>
      </c>
    </row>
    <row r="10" spans="1:24" ht="14.25">
      <c r="A10" s="64" t="s">
        <v>487</v>
      </c>
      <c r="B10" s="64" t="s">
        <v>126</v>
      </c>
      <c r="C10" s="64" t="s">
        <v>485</v>
      </c>
      <c r="D10" s="64">
        <v>7.680000000000001E-6</v>
      </c>
      <c r="E10" s="64">
        <v>5.8900000000000005E-8</v>
      </c>
      <c r="F10" s="64">
        <v>2.33E-8</v>
      </c>
      <c r="G10" s="64" t="s">
        <v>468</v>
      </c>
      <c r="H10" s="64" t="s">
        <v>129</v>
      </c>
      <c r="I10" s="64" t="s">
        <v>490</v>
      </c>
    </row>
    <row r="11" spans="1:24" ht="14.25">
      <c r="A11" s="64" t="s">
        <v>491</v>
      </c>
      <c r="B11" s="64" t="s">
        <v>126</v>
      </c>
      <c r="C11" s="64" t="s">
        <v>485</v>
      </c>
      <c r="D11" s="64">
        <v>7.680000000000001E-6</v>
      </c>
      <c r="E11" s="64">
        <v>5.8900000000000005E-8</v>
      </c>
      <c r="F11" s="64">
        <v>2.33E-8</v>
      </c>
      <c r="G11" s="64" t="s">
        <v>468</v>
      </c>
      <c r="H11" s="64" t="s">
        <v>129</v>
      </c>
      <c r="I11" s="64" t="s">
        <v>492</v>
      </c>
    </row>
    <row r="12" spans="1:24" ht="14.25">
      <c r="A12" s="64" t="s">
        <v>493</v>
      </c>
      <c r="B12" s="64" t="s">
        <v>126</v>
      </c>
      <c r="C12" s="64" t="s">
        <v>485</v>
      </c>
      <c r="D12" s="64">
        <v>4.0600000000000001E-6</v>
      </c>
      <c r="E12" s="64">
        <v>3.3000000000000004E-8</v>
      </c>
      <c r="F12" s="64">
        <v>1.29E-8</v>
      </c>
      <c r="G12" s="64" t="s">
        <v>468</v>
      </c>
      <c r="H12" s="64" t="s">
        <v>129</v>
      </c>
      <c r="I12" s="64" t="s">
        <v>494</v>
      </c>
    </row>
    <row r="13" spans="1:24" ht="14.25">
      <c r="A13" s="64" t="s">
        <v>495</v>
      </c>
      <c r="B13" s="64" t="s">
        <v>35</v>
      </c>
      <c r="C13" s="64" t="s">
        <v>485</v>
      </c>
      <c r="D13" s="64">
        <v>6.2899999999999997E-5</v>
      </c>
      <c r="E13" s="64">
        <v>7.3099999999999997E-7</v>
      </c>
      <c r="F13" s="64">
        <v>2.2800000000000003E-7</v>
      </c>
      <c r="G13" s="64" t="s">
        <v>468</v>
      </c>
      <c r="H13" s="64" t="s">
        <v>22</v>
      </c>
      <c r="I13" s="64">
        <v>0</v>
      </c>
    </row>
    <row r="14" spans="1:24" ht="14.25">
      <c r="A14" s="64" t="s">
        <v>497</v>
      </c>
      <c r="B14" s="64" t="s">
        <v>35</v>
      </c>
      <c r="C14" s="64" t="s">
        <v>485</v>
      </c>
      <c r="D14" s="64">
        <v>5.9499999999999996E-5</v>
      </c>
      <c r="E14" s="64">
        <v>7.1900000000000002E-7</v>
      </c>
      <c r="F14" s="64">
        <v>2.2100000000000001E-7</v>
      </c>
      <c r="G14" s="64" t="s">
        <v>468</v>
      </c>
      <c r="H14" s="64" t="s">
        <v>22</v>
      </c>
      <c r="I14" s="64">
        <v>0</v>
      </c>
    </row>
    <row r="15" spans="1:24" ht="14.25">
      <c r="A15" s="64" t="s">
        <v>500</v>
      </c>
      <c r="B15" s="64" t="s">
        <v>35</v>
      </c>
      <c r="C15" s="64" t="s">
        <v>485</v>
      </c>
      <c r="D15" s="64">
        <v>2.26E-5</v>
      </c>
      <c r="E15" s="64">
        <v>2.1300000000000001E-7</v>
      </c>
      <c r="F15" s="64">
        <v>6.5200000000000001E-8</v>
      </c>
      <c r="G15" s="64" t="s">
        <v>468</v>
      </c>
      <c r="H15" s="64" t="s">
        <v>22</v>
      </c>
      <c r="I15" s="64">
        <v>0</v>
      </c>
    </row>
    <row r="16" spans="1:24" ht="14.25">
      <c r="A16" s="64" t="s">
        <v>501</v>
      </c>
      <c r="B16" s="64" t="s">
        <v>35</v>
      </c>
      <c r="C16" s="64" t="s">
        <v>485</v>
      </c>
      <c r="D16" s="64">
        <v>2.0000000000000002E-5</v>
      </c>
      <c r="E16" s="64">
        <v>2.04E-7</v>
      </c>
      <c r="F16" s="64">
        <v>5.9599999999999998E-8</v>
      </c>
      <c r="G16" s="64" t="s">
        <v>468</v>
      </c>
      <c r="H16" s="64" t="s">
        <v>22</v>
      </c>
      <c r="I16" s="64">
        <v>0</v>
      </c>
    </row>
    <row r="17" spans="1:9" ht="14.25">
      <c r="A17" s="64" t="s">
        <v>502</v>
      </c>
      <c r="B17" s="64" t="s">
        <v>35</v>
      </c>
      <c r="C17" s="64" t="s">
        <v>483</v>
      </c>
      <c r="D17" s="64">
        <v>8.740000000000001E-5</v>
      </c>
      <c r="E17" s="64">
        <v>1.33E-6</v>
      </c>
      <c r="F17" s="64">
        <v>3.1699999999999999E-7</v>
      </c>
      <c r="G17" s="64" t="s">
        <v>468</v>
      </c>
      <c r="H17" s="64" t="s">
        <v>22</v>
      </c>
      <c r="I17" s="64">
        <v>0</v>
      </c>
    </row>
    <row r="18" spans="1:9" ht="14.25">
      <c r="A18" s="64" t="s">
        <v>503</v>
      </c>
      <c r="B18" s="64" t="s">
        <v>35</v>
      </c>
      <c r="C18" s="64" t="s">
        <v>483</v>
      </c>
      <c r="D18" s="64">
        <v>1.65E-4</v>
      </c>
      <c r="E18" s="64">
        <v>2.0500000000000003E-6</v>
      </c>
      <c r="F18" s="64">
        <v>5.0900000000000002E-7</v>
      </c>
      <c r="G18" s="64" t="s">
        <v>468</v>
      </c>
      <c r="H18" s="64" t="s">
        <v>22</v>
      </c>
      <c r="I18" s="64">
        <v>0</v>
      </c>
    </row>
    <row r="19" spans="1:9" ht="14.25">
      <c r="A19" s="64" t="s">
        <v>506</v>
      </c>
      <c r="B19" s="64" t="s">
        <v>35</v>
      </c>
      <c r="C19" s="64" t="s">
        <v>483</v>
      </c>
      <c r="D19" s="64">
        <v>5.22E-4</v>
      </c>
      <c r="E19" s="64">
        <v>7.43E-6</v>
      </c>
      <c r="F19" s="64">
        <v>1.6500000000000001E-6</v>
      </c>
      <c r="G19" s="64" t="s">
        <v>468</v>
      </c>
      <c r="H19" s="64" t="s">
        <v>22</v>
      </c>
      <c r="I19" s="64">
        <v>0</v>
      </c>
    </row>
    <row r="20" spans="1:9" ht="14.25">
      <c r="A20" s="64" t="s">
        <v>507</v>
      </c>
      <c r="B20" s="64" t="s">
        <v>35</v>
      </c>
      <c r="C20" s="64" t="s">
        <v>483</v>
      </c>
      <c r="D20" s="64">
        <v>2.1700000000000002E-4</v>
      </c>
      <c r="E20" s="64">
        <v>2.7999999999999999E-6</v>
      </c>
      <c r="F20" s="64">
        <v>6.68E-7</v>
      </c>
      <c r="G20" s="64" t="s">
        <v>468</v>
      </c>
      <c r="H20" s="64" t="s">
        <v>22</v>
      </c>
      <c r="I20" s="64">
        <v>0</v>
      </c>
    </row>
    <row r="21" spans="1:9" ht="14.25">
      <c r="A21" s="64" t="s">
        <v>508</v>
      </c>
      <c r="B21" s="64" t="s">
        <v>35</v>
      </c>
      <c r="C21" s="64" t="s">
        <v>483</v>
      </c>
      <c r="D21" s="64">
        <v>6.1899999999999998E-4</v>
      </c>
      <c r="E21" s="64">
        <v>8.030000000000001E-6</v>
      </c>
      <c r="F21" s="64">
        <v>1.9200000000000003E-6</v>
      </c>
      <c r="G21" s="64" t="s">
        <v>468</v>
      </c>
      <c r="H21" s="64" t="s">
        <v>22</v>
      </c>
      <c r="I21" s="64">
        <v>0</v>
      </c>
    </row>
    <row r="22" spans="1:9" ht="14.25">
      <c r="A22" s="64" t="s">
        <v>509</v>
      </c>
      <c r="B22" s="64" t="s">
        <v>35</v>
      </c>
      <c r="C22" s="64" t="s">
        <v>483</v>
      </c>
      <c r="D22" s="64">
        <v>6.4199999999999999E-4</v>
      </c>
      <c r="E22" s="64">
        <v>8.030000000000001E-6</v>
      </c>
      <c r="F22" s="64">
        <v>1.9300000000000002E-6</v>
      </c>
      <c r="G22" s="64" t="s">
        <v>468</v>
      </c>
      <c r="H22" s="64" t="s">
        <v>22</v>
      </c>
      <c r="I22" s="64">
        <v>0</v>
      </c>
    </row>
    <row r="23" spans="1:9" ht="14.25">
      <c r="A23" s="64" t="s">
        <v>512</v>
      </c>
      <c r="B23" s="64" t="s">
        <v>35</v>
      </c>
      <c r="C23" s="64" t="s">
        <v>483</v>
      </c>
      <c r="D23" s="64">
        <v>2.5800000000000004E-4</v>
      </c>
      <c r="E23" s="64">
        <v>7.0399999999999995E-7</v>
      </c>
      <c r="F23" s="64">
        <v>7.6900000000000007E-7</v>
      </c>
      <c r="G23" s="64" t="s">
        <v>468</v>
      </c>
      <c r="H23" s="64" t="s">
        <v>22</v>
      </c>
      <c r="I23" s="64">
        <v>0</v>
      </c>
    </row>
    <row r="24" spans="1:9" ht="14.25">
      <c r="A24" s="64" t="s">
        <v>513</v>
      </c>
      <c r="B24" s="64" t="s">
        <v>35</v>
      </c>
      <c r="C24" s="64" t="s">
        <v>483</v>
      </c>
      <c r="D24" s="64">
        <v>2.7600000000000004E-4</v>
      </c>
      <c r="E24" s="64">
        <v>7.06E-7</v>
      </c>
      <c r="F24" s="64">
        <v>7.7100000000000001E-7</v>
      </c>
      <c r="G24" s="64" t="s">
        <v>468</v>
      </c>
      <c r="H24" s="64" t="s">
        <v>22</v>
      </c>
      <c r="I24" s="64">
        <v>0</v>
      </c>
    </row>
    <row r="25" spans="1:9" ht="14.25">
      <c r="A25" s="64" t="s">
        <v>514</v>
      </c>
      <c r="B25" s="64" t="s">
        <v>35</v>
      </c>
      <c r="C25" s="64" t="s">
        <v>475</v>
      </c>
      <c r="D25" s="64">
        <v>5.8900000000000002E-5</v>
      </c>
      <c r="E25" s="64">
        <v>2.0699999999999997E-6</v>
      </c>
      <c r="F25" s="64">
        <v>3.0800000000000001E-7</v>
      </c>
      <c r="G25" s="64" t="s">
        <v>468</v>
      </c>
      <c r="H25" s="64" t="s">
        <v>22</v>
      </c>
      <c r="I25" s="64">
        <v>0</v>
      </c>
    </row>
    <row r="26" spans="1:9" ht="14.25">
      <c r="A26" s="64" t="s">
        <v>515</v>
      </c>
      <c r="B26" s="64" t="s">
        <v>35</v>
      </c>
      <c r="C26" s="64" t="s">
        <v>475</v>
      </c>
      <c r="D26" s="64">
        <v>5.7099999999999999E-5</v>
      </c>
      <c r="E26" s="64">
        <v>2.0600000000000002E-6</v>
      </c>
      <c r="F26" s="64">
        <v>3.0400000000000002E-7</v>
      </c>
      <c r="G26" s="64" t="s">
        <v>468</v>
      </c>
      <c r="H26" s="64" t="s">
        <v>22</v>
      </c>
      <c r="I26" s="64">
        <v>0</v>
      </c>
    </row>
    <row r="27" spans="1:9" ht="14.25">
      <c r="A27" s="64" t="s">
        <v>516</v>
      </c>
      <c r="B27" s="64" t="s">
        <v>126</v>
      </c>
      <c r="C27" s="64" t="s">
        <v>483</v>
      </c>
      <c r="D27" s="64">
        <v>1.92E-3</v>
      </c>
      <c r="E27" s="64">
        <v>8.6400000000000003E-6</v>
      </c>
      <c r="F27" s="106">
        <v>1.6500000000000001E-6</v>
      </c>
      <c r="G27" s="64" t="s">
        <v>468</v>
      </c>
      <c r="H27" s="64" t="s">
        <v>22</v>
      </c>
      <c r="I27" s="64">
        <v>0</v>
      </c>
    </row>
    <row r="28" spans="1:9" ht="14.25">
      <c r="A28" s="64" t="s">
        <v>520</v>
      </c>
      <c r="B28" s="64" t="s">
        <v>126</v>
      </c>
      <c r="C28" s="64" t="s">
        <v>483</v>
      </c>
      <c r="D28" s="64">
        <v>2.496E-3</v>
      </c>
      <c r="E28" s="64">
        <v>8.6400000000000003E-6</v>
      </c>
      <c r="F28" s="106">
        <v>1.6500000000000001E-6</v>
      </c>
      <c r="G28" s="64" t="s">
        <v>468</v>
      </c>
      <c r="H28" s="64" t="s">
        <v>22</v>
      </c>
      <c r="I28" s="64" t="s">
        <v>521</v>
      </c>
    </row>
    <row r="29" spans="1:9" ht="12.75"/>
    <row r="30" spans="1:9">
      <c r="A30" s="107" t="s">
        <v>524</v>
      </c>
    </row>
    <row r="31" spans="1:9" ht="14.25">
      <c r="A31" s="64">
        <v>1E-3</v>
      </c>
    </row>
    <row r="32" spans="1:9" ht="14.25">
      <c r="A32" s="64"/>
    </row>
    <row r="33" spans="1:1" ht="14.25">
      <c r="A33" s="64"/>
    </row>
    <row r="34" spans="1:1" ht="12.75">
      <c r="A34" s="108" t="s">
        <v>949</v>
      </c>
    </row>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YWO21fccY4cLFfePTzFDEuU226kTidjaZOvNHAN9OoyLElb2CnOpXGY/U3MYKXnsZ+rpvDZ1I6zBDhUQt7qBXw==" saltValue="w5WQ0h9BH92ZDdp7kHqC4A==" spinCount="100000" sheet="1" objects="1" scenarios="1"/>
  <hyperlinks>
    <hyperlink ref="I28" r:id="rId1"/>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8"/>
  <sheetViews>
    <sheetView topLeftCell="C119" workbookViewId="0">
      <selection activeCell="K155" sqref="K155:K157"/>
    </sheetView>
  </sheetViews>
  <sheetFormatPr defaultRowHeight="12.75"/>
  <cols>
    <col min="2" max="2" width="52" customWidth="1"/>
    <col min="10" max="10" width="51.42578125" customWidth="1"/>
    <col min="11" max="11" width="9.140625" style="97"/>
  </cols>
  <sheetData>
    <row r="1" spans="1:12">
      <c r="A1" t="str">
        <f>+'VAR2019'!V4</f>
        <v>Code</v>
      </c>
      <c r="B1" t="str">
        <f>+'VAR2019'!W4</f>
        <v>Description</v>
      </c>
      <c r="C1" t="str">
        <f>+'VAR2019'!AH4</f>
        <v>Income, MSEK</v>
      </c>
      <c r="D1" t="str">
        <f>+'VAR2019'!AI4</f>
        <v>Costs, MSEK</v>
      </c>
      <c r="E1" t="str">
        <f>+'VAR2019'!AJ4</f>
        <v>Margins, MSEK</v>
      </c>
      <c r="F1" t="str">
        <f>+'VAR2019'!AK4</f>
        <v>Margins, %</v>
      </c>
      <c r="J1" s="129" t="s">
        <v>1466</v>
      </c>
      <c r="K1" s="171" t="s">
        <v>1469</v>
      </c>
      <c r="L1" s="129" t="s">
        <v>1467</v>
      </c>
    </row>
    <row r="2" spans="1:12">
      <c r="A2" t="str">
        <f>+'VAR2019'!V5</f>
        <v>45.110</v>
      </c>
      <c r="B2" s="129" t="str">
        <f>+'VAR2019'!W5</f>
        <v>sales establishments for cars and light motor vehicles</v>
      </c>
      <c r="C2">
        <f>+'VAR2019'!AH5</f>
        <v>293247</v>
      </c>
      <c r="D2">
        <f>+'VAR2019'!AI5</f>
        <v>267523</v>
      </c>
      <c r="E2">
        <f>+'VAR2019'!AJ5</f>
        <v>25724</v>
      </c>
      <c r="F2">
        <f>+'VAR2019'!AK5</f>
        <v>8.7721272510886725E-2</v>
      </c>
      <c r="H2">
        <f>LEN(J2)</f>
        <v>37</v>
      </c>
      <c r="J2" s="129" t="s">
        <v>1565</v>
      </c>
      <c r="K2" s="97">
        <f>+(1-F2)*100</f>
        <v>91.227872748911338</v>
      </c>
      <c r="L2" t="str">
        <f>CONCATENATE(A2," ",B2)</f>
        <v>45.110 sales establishments for cars and light motor vehicles</v>
      </c>
    </row>
    <row r="3" spans="1:12">
      <c r="A3" t="str">
        <f>+'VAR2019'!V6</f>
        <v>45.191</v>
      </c>
      <c r="B3" s="129" t="str">
        <f>+'VAR2019'!W6</f>
        <v>sales establishments for lorries, buses and specialised motor vehicles</v>
      </c>
      <c r="C3">
        <f>+'VAR2019'!AH6</f>
        <v>20236</v>
      </c>
      <c r="D3">
        <f>+'VAR2019'!AI6</f>
        <v>16470</v>
      </c>
      <c r="E3">
        <f>+'VAR2019'!AJ6</f>
        <v>3766</v>
      </c>
      <c r="F3">
        <f>+'VAR2019'!AK6</f>
        <v>0.18610397311721685</v>
      </c>
      <c r="H3">
        <f t="shared" ref="H3:H66" si="0">LEN(J3)</f>
        <v>53</v>
      </c>
      <c r="J3" s="129" t="s">
        <v>1566</v>
      </c>
      <c r="K3" s="97">
        <f t="shared" ref="K3:K23" si="1">+(1-F3)*100</f>
        <v>81.389602688278316</v>
      </c>
      <c r="L3" t="str">
        <f t="shared" ref="L3:L66" si="2">CONCATENATE(A3," ",B3)</f>
        <v>45.191 sales establishments for lorries, buses and specialised motor vehicles</v>
      </c>
    </row>
    <row r="4" spans="1:12">
      <c r="A4" t="str">
        <f>+'VAR2019'!V7</f>
        <v>45.192</v>
      </c>
      <c r="B4" s="129" t="str">
        <f>+'VAR2019'!W7</f>
        <v>sales establishments for caravans, motor homes, trailers and semi-trailers</v>
      </c>
      <c r="C4">
        <f>+'VAR2019'!AH7</f>
        <v>10404</v>
      </c>
      <c r="D4">
        <f>+'VAR2019'!AI7</f>
        <v>8885</v>
      </c>
      <c r="E4">
        <f>+'VAR2019'!AJ7</f>
        <v>1519</v>
      </c>
      <c r="F4">
        <f>+'VAR2019'!AK7</f>
        <v>0.14600153787004999</v>
      </c>
      <c r="H4">
        <f t="shared" si="0"/>
        <v>57</v>
      </c>
      <c r="J4" s="129" t="s">
        <v>1567</v>
      </c>
      <c r="K4" s="97">
        <f t="shared" si="1"/>
        <v>85.399846212995001</v>
      </c>
      <c r="L4" t="str">
        <f t="shared" si="2"/>
        <v>45.192 sales establishments for caravans, motor homes, trailers and semi-trailers</v>
      </c>
    </row>
    <row r="5" spans="1:12">
      <c r="A5" t="str">
        <f>+'VAR2019'!V8</f>
        <v>45.201</v>
      </c>
      <c r="B5" s="129" t="str">
        <f>+'VAR2019'!W8</f>
        <v>non-specialised maintenance and repair garages for motor vehicles</v>
      </c>
      <c r="C5">
        <f>+'VAR2019'!AH8</f>
        <v>11722</v>
      </c>
      <c r="D5">
        <f>+'VAR2019'!AI8</f>
        <v>9660</v>
      </c>
      <c r="E5">
        <f>+'VAR2019'!AJ8</f>
        <v>2062</v>
      </c>
      <c r="F5">
        <f>+'VAR2019'!AK8</f>
        <v>0.17590854802934652</v>
      </c>
      <c r="H5">
        <f t="shared" si="0"/>
        <v>41</v>
      </c>
      <c r="J5" s="129" t="s">
        <v>1568</v>
      </c>
      <c r="K5" s="97">
        <f t="shared" si="1"/>
        <v>82.409145197065342</v>
      </c>
      <c r="L5" t="str">
        <f t="shared" si="2"/>
        <v>45.201 non-specialised maintenance and repair garages for motor vehicles</v>
      </c>
    </row>
    <row r="6" spans="1:12">
      <c r="A6" t="str">
        <f>+'VAR2019'!V9</f>
        <v>45.202</v>
      </c>
      <c r="B6" s="129" t="str">
        <f>+'VAR2019'!W9</f>
        <v>garages for bodywork repair and painting of motor vehicles</v>
      </c>
      <c r="C6">
        <f>+'VAR2019'!AH9</f>
        <v>355</v>
      </c>
      <c r="D6">
        <f>+'VAR2019'!AI9</f>
        <v>260</v>
      </c>
      <c r="E6">
        <f>+'VAR2019'!AJ9</f>
        <v>95</v>
      </c>
      <c r="F6">
        <f>+'VAR2019'!AK9</f>
        <v>0.26760563380281688</v>
      </c>
      <c r="H6">
        <f t="shared" si="0"/>
        <v>45</v>
      </c>
      <c r="J6" s="129" t="s">
        <v>1569</v>
      </c>
      <c r="K6" s="97">
        <f t="shared" si="1"/>
        <v>73.239436619718319</v>
      </c>
      <c r="L6" t="str">
        <f t="shared" si="2"/>
        <v>45.202 garages for bodywork repair and painting of motor vehicles</v>
      </c>
    </row>
    <row r="7" spans="1:12">
      <c r="A7" t="str">
        <f>+'VAR2019'!V10</f>
        <v>45.203</v>
      </c>
      <c r="B7" s="129" t="str">
        <f>+'VAR2019'!W10</f>
        <v>garages for the installation and repair of electrical and electronic motor vehicle equipment</v>
      </c>
      <c r="C7">
        <f>+'VAR2019'!AH10</f>
        <v>161</v>
      </c>
      <c r="D7">
        <f>+'VAR2019'!AI10</f>
        <v>138</v>
      </c>
      <c r="E7">
        <f>+'VAR2019'!AJ10</f>
        <v>23</v>
      </c>
      <c r="F7">
        <f>+'VAR2019'!AK10</f>
        <v>0.14285714285714285</v>
      </c>
      <c r="H7">
        <f t="shared" si="0"/>
        <v>48</v>
      </c>
      <c r="J7" s="129" t="s">
        <v>1570</v>
      </c>
      <c r="K7" s="97">
        <f t="shared" si="1"/>
        <v>85.714285714285722</v>
      </c>
      <c r="L7" t="str">
        <f t="shared" si="2"/>
        <v>45.203 garages for the installation and repair of electrical and electronic motor vehicle equipment</v>
      </c>
    </row>
    <row r="8" spans="1:12">
      <c r="A8" t="str">
        <f>+'VAR2019'!V11</f>
        <v>45.204</v>
      </c>
      <c r="B8" s="129" t="str">
        <f>+'VAR2019'!W11</f>
        <v>tyre service garages</v>
      </c>
      <c r="C8">
        <f>+'VAR2019'!AH11</f>
        <v>4439</v>
      </c>
      <c r="D8">
        <f>+'VAR2019'!AI11</f>
        <v>3255</v>
      </c>
      <c r="E8">
        <f>+'VAR2019'!AJ11</f>
        <v>1184</v>
      </c>
      <c r="F8">
        <f>+'VAR2019'!AK11</f>
        <v>0.26672674025681459</v>
      </c>
      <c r="H8">
        <f t="shared" si="0"/>
        <v>21</v>
      </c>
      <c r="J8" s="129" t="s">
        <v>1587</v>
      </c>
      <c r="K8" s="97">
        <f t="shared" si="1"/>
        <v>73.327325974318541</v>
      </c>
      <c r="L8" t="str">
        <f t="shared" si="2"/>
        <v>45.204 tyre service garages</v>
      </c>
    </row>
    <row r="9" spans="1:12">
      <c r="A9" t="str">
        <f>+'VAR2019'!V12</f>
        <v>45.310</v>
      </c>
      <c r="B9" s="129" t="str">
        <f>+'VAR2019'!W12</f>
        <v>wholesale establishments for motor vehicle parts and accessories</v>
      </c>
      <c r="C9">
        <f>+'VAR2019'!AH12</f>
        <v>25921</v>
      </c>
      <c r="D9">
        <f>+'VAR2019'!AI12</f>
        <v>19446</v>
      </c>
      <c r="E9">
        <f>+'VAR2019'!AJ12</f>
        <v>6475</v>
      </c>
      <c r="F9">
        <f>+'VAR2019'!AK12</f>
        <v>0.24979746151768836</v>
      </c>
      <c r="H9">
        <f t="shared" si="0"/>
        <v>44</v>
      </c>
      <c r="J9" s="129" t="s">
        <v>1571</v>
      </c>
      <c r="K9" s="97">
        <f t="shared" si="1"/>
        <v>75.020253848231164</v>
      </c>
      <c r="L9" t="str">
        <f t="shared" si="2"/>
        <v>45.310 wholesale establishments for motor vehicle parts and accessories</v>
      </c>
    </row>
    <row r="10" spans="1:12">
      <c r="A10" t="str">
        <f>+'VAR2019'!V13</f>
        <v>45.320</v>
      </c>
      <c r="B10" s="129" t="str">
        <f>+'VAR2019'!W13</f>
        <v>retail sale establishments for motor vehicle parts and accessories</v>
      </c>
      <c r="C10">
        <f>+'VAR2019'!AH13</f>
        <v>14523</v>
      </c>
      <c r="D10">
        <f>+'VAR2019'!AI13</f>
        <v>10179</v>
      </c>
      <c r="E10">
        <f>+'VAR2019'!AJ13</f>
        <v>4344</v>
      </c>
      <c r="F10">
        <f>+'VAR2019'!AK13</f>
        <v>0.29911175376988225</v>
      </c>
      <c r="H10">
        <f t="shared" si="0"/>
        <v>40</v>
      </c>
      <c r="J10" s="129" t="s">
        <v>1572</v>
      </c>
      <c r="K10" s="97">
        <f t="shared" si="1"/>
        <v>70.088824623011774</v>
      </c>
      <c r="L10" t="str">
        <f t="shared" si="2"/>
        <v>45.320 retail sale establishments for motor vehicle parts and accessories</v>
      </c>
    </row>
    <row r="11" spans="1:12">
      <c r="A11" t="str">
        <f>+'VAR2019'!V14</f>
        <v>45.400</v>
      </c>
      <c r="B11" s="129" t="str">
        <f>+'VAR2019'!W14</f>
        <v>sales and repair establishments for motorcycles and related parts and accessories</v>
      </c>
      <c r="C11">
        <f>+'VAR2019'!AH14</f>
        <v>6509</v>
      </c>
      <c r="D11">
        <f>+'VAR2019'!AI14</f>
        <v>5458</v>
      </c>
      <c r="E11">
        <f>+'VAR2019'!AJ14</f>
        <v>1051</v>
      </c>
      <c r="F11">
        <f>+'VAR2019'!AK14</f>
        <v>0.16146873559686586</v>
      </c>
      <c r="H11">
        <f t="shared" si="0"/>
        <v>53</v>
      </c>
      <c r="J11" s="129" t="s">
        <v>1588</v>
      </c>
      <c r="K11" s="97">
        <f t="shared" si="1"/>
        <v>83.853126440313417</v>
      </c>
      <c r="L11" t="str">
        <f t="shared" si="2"/>
        <v>45.400 sales and repair establishments for motorcycles and related parts and accessories</v>
      </c>
    </row>
    <row r="12" spans="1:12">
      <c r="A12" t="str">
        <f>+'VAR2019'!V15</f>
        <v>46.110</v>
      </c>
      <c r="B12" s="129" t="str">
        <f>+'VAR2019'!W15</f>
        <v>agents involved in the sale of agricultural raw materials, live animals, textile raw materials and semi-finished goods</v>
      </c>
      <c r="C12">
        <f>+'VAR2019'!AH15</f>
        <v>130</v>
      </c>
      <c r="D12">
        <f>+'VAR2019'!AI15</f>
        <v>110</v>
      </c>
      <c r="E12">
        <f>+'VAR2019'!AJ15</f>
        <v>20</v>
      </c>
      <c r="F12">
        <f>+'VAR2019'!AK15</f>
        <v>0.15384615384615385</v>
      </c>
      <c r="H12">
        <f t="shared" si="0"/>
        <v>59</v>
      </c>
      <c r="J12" s="129" t="s">
        <v>1573</v>
      </c>
      <c r="K12" s="97">
        <f t="shared" si="1"/>
        <v>84.615384615384613</v>
      </c>
      <c r="L12" t="str">
        <f t="shared" si="2"/>
        <v>46.110 agents involved in the sale of agricultural raw materials, live animals, textile raw materials and semi-finished goods</v>
      </c>
    </row>
    <row r="13" spans="1:12">
      <c r="A13" t="str">
        <f>+'VAR2019'!V16</f>
        <v>46.120</v>
      </c>
      <c r="B13" s="129" t="str">
        <f>+'VAR2019'!W16</f>
        <v>agents involved in the sale of fuels, ores, metals and industrial chemicals</v>
      </c>
      <c r="C13">
        <f>+'VAR2019'!AH16</f>
        <v>964</v>
      </c>
      <c r="D13">
        <f>+'VAR2019'!AI16</f>
        <v>500</v>
      </c>
      <c r="E13">
        <f>+'VAR2019'!AJ16</f>
        <v>464</v>
      </c>
      <c r="F13">
        <f>+'VAR2019'!AK16</f>
        <v>0.48132780082987553</v>
      </c>
      <c r="H13">
        <f t="shared" si="0"/>
        <v>52</v>
      </c>
      <c r="J13" s="129" t="s">
        <v>1574</v>
      </c>
      <c r="K13" s="97">
        <f t="shared" si="1"/>
        <v>51.867219917012441</v>
      </c>
      <c r="L13" t="str">
        <f t="shared" si="2"/>
        <v>46.120 agents involved in the sale of fuels, ores, metals and industrial chemicals</v>
      </c>
    </row>
    <row r="14" spans="1:12">
      <c r="A14" t="str">
        <f>+'VAR2019'!V17</f>
        <v>46.130</v>
      </c>
      <c r="B14" s="129" t="str">
        <f>+'VAR2019'!W17</f>
        <v>agents involved in the sale of timber and building materials</v>
      </c>
      <c r="C14">
        <f>+'VAR2019'!AH17</f>
        <v>9760</v>
      </c>
      <c r="D14">
        <f>+'VAR2019'!AI17</f>
        <v>8766</v>
      </c>
      <c r="E14">
        <f>+'VAR2019'!AJ17</f>
        <v>994</v>
      </c>
      <c r="F14">
        <f>+'VAR2019'!AK17</f>
        <v>0.10184426229508196</v>
      </c>
      <c r="H14">
        <f t="shared" si="0"/>
        <v>37</v>
      </c>
      <c r="J14" s="129" t="s">
        <v>1575</v>
      </c>
      <c r="K14" s="97">
        <f t="shared" si="1"/>
        <v>89.81557377049181</v>
      </c>
      <c r="L14" t="str">
        <f t="shared" si="2"/>
        <v>46.130 agents involved in the sale of timber and building materials</v>
      </c>
    </row>
    <row r="15" spans="1:12">
      <c r="A15" t="str">
        <f>+'VAR2019'!V18</f>
        <v>46.141</v>
      </c>
      <c r="B15" s="129" t="str">
        <f>+'VAR2019'!W18</f>
        <v>agents involved in the sale of machinery, industrial equipment, ships and aircraft except office machinery and computer equipment</v>
      </c>
      <c r="C15">
        <f>+'VAR2019'!AH18</f>
        <v>4340</v>
      </c>
      <c r="D15">
        <f>+'VAR2019'!AI18</f>
        <v>3059</v>
      </c>
      <c r="E15">
        <f>+'VAR2019'!AJ18</f>
        <v>1281</v>
      </c>
      <c r="F15">
        <f>+'VAR2019'!AK18</f>
        <v>0.29516129032258065</v>
      </c>
      <c r="H15">
        <f t="shared" si="0"/>
        <v>60</v>
      </c>
      <c r="J15" s="129" t="s">
        <v>1576</v>
      </c>
      <c r="K15" s="97">
        <f t="shared" si="1"/>
        <v>70.483870967741936</v>
      </c>
      <c r="L15" t="str">
        <f t="shared" si="2"/>
        <v>46.141 agents involved in the sale of machinery, industrial equipment, ships and aircraft except office machinery and computer equipment</v>
      </c>
    </row>
    <row r="16" spans="1:12">
      <c r="A16" t="str">
        <f>+'VAR2019'!V19</f>
        <v>46.142</v>
      </c>
      <c r="B16" s="129" t="str">
        <f>+'VAR2019'!W19</f>
        <v>agents involved in the sale of office machinery and computer equipment</v>
      </c>
      <c r="C16">
        <f>+'VAR2019'!AH19</f>
        <v>759</v>
      </c>
      <c r="D16">
        <f>+'VAR2019'!AI19</f>
        <v>362</v>
      </c>
      <c r="E16">
        <f>+'VAR2019'!AJ19</f>
        <v>397</v>
      </c>
      <c r="F16">
        <f>+'VAR2019'!AK19</f>
        <v>0.52305665349143615</v>
      </c>
      <c r="H16">
        <f t="shared" si="0"/>
        <v>47</v>
      </c>
      <c r="J16" s="129" t="s">
        <v>1577</v>
      </c>
      <c r="K16" s="97">
        <f t="shared" si="1"/>
        <v>47.694334650856383</v>
      </c>
      <c r="L16" t="str">
        <f t="shared" si="2"/>
        <v>46.142 agents involved in the sale of office machinery and computer equipment</v>
      </c>
    </row>
    <row r="17" spans="1:12">
      <c r="A17" t="str">
        <f>+'VAR2019'!V20</f>
        <v>46.150</v>
      </c>
      <c r="B17" s="129" t="str">
        <f>+'VAR2019'!W20</f>
        <v>agents involved in the sale of furniture, household goods, hardware and ironmongery</v>
      </c>
      <c r="C17">
        <f>+'VAR2019'!AH20</f>
        <v>784</v>
      </c>
      <c r="D17">
        <f>+'VAR2019'!AI20</f>
        <v>587</v>
      </c>
      <c r="E17">
        <f>+'VAR2019'!AJ20</f>
        <v>197</v>
      </c>
      <c r="F17">
        <f>+'VAR2019'!AK20</f>
        <v>0.25127551020408162</v>
      </c>
      <c r="H17">
        <f t="shared" si="0"/>
        <v>60</v>
      </c>
      <c r="J17" s="129" t="s">
        <v>1589</v>
      </c>
      <c r="K17" s="97">
        <f t="shared" si="1"/>
        <v>74.872448979591837</v>
      </c>
      <c r="L17" t="str">
        <f t="shared" si="2"/>
        <v>46.150 agents involved in the sale of furniture, household goods, hardware and ironmongery</v>
      </c>
    </row>
    <row r="18" spans="1:12">
      <c r="A18" t="str">
        <f>+'VAR2019'!V21</f>
        <v>46.160</v>
      </c>
      <c r="B18" s="129" t="str">
        <f>+'VAR2019'!W21</f>
        <v>agents involved in the sale of textiles, clothing, fur, footwear and leather goods</v>
      </c>
      <c r="C18">
        <f>+'VAR2019'!AH21</f>
        <v>1518</v>
      </c>
      <c r="D18">
        <f>+'VAR2019'!AI21</f>
        <v>870</v>
      </c>
      <c r="E18">
        <f>+'VAR2019'!AJ21</f>
        <v>648</v>
      </c>
      <c r="F18">
        <f>+'VAR2019'!AK21</f>
        <v>0.4268774703557312</v>
      </c>
      <c r="H18">
        <f t="shared" si="0"/>
        <v>59</v>
      </c>
      <c r="J18" s="129" t="s">
        <v>1578</v>
      </c>
      <c r="K18" s="97">
        <f t="shared" si="1"/>
        <v>57.312252964426882</v>
      </c>
      <c r="L18" t="str">
        <f t="shared" si="2"/>
        <v>46.160 agents involved in the sale of textiles, clothing, fur, footwear and leather goods</v>
      </c>
    </row>
    <row r="19" spans="1:12">
      <c r="A19" t="str">
        <f>+'VAR2019'!V22</f>
        <v>46.170</v>
      </c>
      <c r="B19" s="129" t="str">
        <f>+'VAR2019'!W22</f>
        <v>agents involved in the sale of food, beverages and tobacco</v>
      </c>
      <c r="C19">
        <f>+'VAR2019'!AH22</f>
        <v>5667</v>
      </c>
      <c r="D19">
        <f>+'VAR2019'!AI22</f>
        <v>4466</v>
      </c>
      <c r="E19">
        <f>+'VAR2019'!AJ22</f>
        <v>1201</v>
      </c>
      <c r="F19">
        <f>+'VAR2019'!AK22</f>
        <v>0.21192871007587788</v>
      </c>
      <c r="H19">
        <f t="shared" si="0"/>
        <v>35</v>
      </c>
      <c r="J19" s="129" t="s">
        <v>1579</v>
      </c>
      <c r="K19" s="97">
        <f t="shared" si="1"/>
        <v>78.807128992412217</v>
      </c>
      <c r="L19" t="str">
        <f t="shared" si="2"/>
        <v>46.170 agents involved in the sale of food, beverages and tobacco</v>
      </c>
    </row>
    <row r="20" spans="1:12">
      <c r="A20" t="str">
        <f>+'VAR2019'!V23</f>
        <v>46.180</v>
      </c>
      <c r="B20" s="129" t="str">
        <f>+'VAR2019'!W23</f>
        <v>agents specialised in the sale of other particular products</v>
      </c>
      <c r="C20">
        <f>+'VAR2019'!AH23</f>
        <v>3229</v>
      </c>
      <c r="D20">
        <f>+'VAR2019'!AI23</f>
        <v>2141</v>
      </c>
      <c r="E20">
        <f>+'VAR2019'!AJ23</f>
        <v>1088</v>
      </c>
      <c r="F20">
        <f>+'VAR2019'!AK23</f>
        <v>0.33694642304118921</v>
      </c>
      <c r="H20">
        <f t="shared" si="0"/>
        <v>33</v>
      </c>
      <c r="J20" s="129" t="s">
        <v>1580</v>
      </c>
      <c r="K20" s="97">
        <f t="shared" si="1"/>
        <v>66.305357695881085</v>
      </c>
      <c r="L20" t="str">
        <f t="shared" si="2"/>
        <v>46.180 agents specialised in the sale of other particular products</v>
      </c>
    </row>
    <row r="21" spans="1:12">
      <c r="A21" t="str">
        <f>+'VAR2019'!V24</f>
        <v>46.190</v>
      </c>
      <c r="B21" s="129" t="str">
        <f>+'VAR2019'!W24</f>
        <v>agents involved in the sale of a variety of goods</v>
      </c>
      <c r="C21">
        <f>+'VAR2019'!AH24</f>
        <v>752</v>
      </c>
      <c r="D21">
        <f>+'VAR2019'!AI24</f>
        <v>413</v>
      </c>
      <c r="E21">
        <f>+'VAR2019'!AJ24</f>
        <v>339</v>
      </c>
      <c r="F21">
        <f>+'VAR2019'!AK24</f>
        <v>0.45079787234042551</v>
      </c>
      <c r="H21">
        <f t="shared" si="0"/>
        <v>24</v>
      </c>
      <c r="J21" s="129" t="s">
        <v>1581</v>
      </c>
      <c r="K21" s="97">
        <f t="shared" si="1"/>
        <v>54.920212765957444</v>
      </c>
      <c r="L21" t="str">
        <f t="shared" si="2"/>
        <v>46.190 agents involved in the sale of a variety of goods</v>
      </c>
    </row>
    <row r="22" spans="1:12">
      <c r="A22" t="str">
        <f>+'VAR2019'!V25</f>
        <v>46.210</v>
      </c>
      <c r="B22" s="129" t="str">
        <f>+'VAR2019'!W25</f>
        <v>wholesale of grain, unmanufactured tobacco, seeds and animal feeds</v>
      </c>
      <c r="C22">
        <f>+'VAR2019'!AH25</f>
        <v>19989</v>
      </c>
      <c r="D22">
        <f>+'VAR2019'!AI25</f>
        <v>16460</v>
      </c>
      <c r="E22">
        <f>+'VAR2019'!AJ25</f>
        <v>3529</v>
      </c>
      <c r="F22">
        <f>+'VAR2019'!AK25</f>
        <v>0.17654710090549802</v>
      </c>
      <c r="H22">
        <f t="shared" si="0"/>
        <v>43</v>
      </c>
      <c r="J22" s="129" t="s">
        <v>1470</v>
      </c>
      <c r="K22" s="97">
        <f t="shared" si="1"/>
        <v>82.345289909450202</v>
      </c>
      <c r="L22" t="str">
        <f t="shared" si="2"/>
        <v>46.210 wholesale of grain, unmanufactured tobacco, seeds and animal feeds</v>
      </c>
    </row>
    <row r="23" spans="1:12">
      <c r="A23" t="str">
        <f>+'VAR2019'!V26</f>
        <v>46.220</v>
      </c>
      <c r="B23" s="129" t="str">
        <f>+'VAR2019'!W26</f>
        <v>wholesale of flowers and plants</v>
      </c>
      <c r="C23">
        <f>+'VAR2019'!AH26</f>
        <v>4043</v>
      </c>
      <c r="D23">
        <f>+'VAR2019'!AI26</f>
        <v>3032</v>
      </c>
      <c r="E23">
        <f>+'VAR2019'!AJ26</f>
        <v>1011</v>
      </c>
      <c r="F23">
        <f>+'VAR2019'!AK26</f>
        <v>0.25006183527083847</v>
      </c>
      <c r="H23">
        <f t="shared" si="0"/>
        <v>23</v>
      </c>
      <c r="J23" s="129" t="s">
        <v>1471</v>
      </c>
      <c r="K23" s="97">
        <f t="shared" si="1"/>
        <v>74.993816472916151</v>
      </c>
      <c r="L23" t="str">
        <f t="shared" si="2"/>
        <v>46.220 wholesale of flowers and plants</v>
      </c>
    </row>
    <row r="24" spans="1:12">
      <c r="A24" t="str">
        <f>+'VAR2019'!V27</f>
        <v>46.230+46.240</v>
      </c>
      <c r="B24" s="129" t="str">
        <f>+'VAR2019'!W27</f>
        <v>wholesale of live animals, hides, skins and leather</v>
      </c>
      <c r="C24" t="str">
        <f>+'VAR2019'!AH27</f>
        <v>..</v>
      </c>
      <c r="D24" t="str">
        <f>+'VAR2019'!AI27</f>
        <v>..</v>
      </c>
      <c r="E24" t="str">
        <f>+'VAR2019'!AJ27</f>
        <v>-</v>
      </c>
      <c r="F24" t="str">
        <f>+'VAR2019'!AK27</f>
        <v>-</v>
      </c>
      <c r="H24" s="69"/>
      <c r="I24" s="69"/>
      <c r="J24" s="69" t="s">
        <v>1472</v>
      </c>
      <c r="K24" s="172" t="e">
        <f t="shared" ref="K24:K57" si="3">+F24*100</f>
        <v>#VALUE!</v>
      </c>
      <c r="L24" s="69" t="str">
        <f t="shared" si="2"/>
        <v>46.230+46.240 wholesale of live animals, hides, skins and leather</v>
      </c>
    </row>
    <row r="25" spans="1:12">
      <c r="A25" t="str">
        <f>+'VAR2019'!V28</f>
        <v>46.230</v>
      </c>
      <c r="B25" s="129" t="str">
        <f>+'VAR2019'!W28</f>
        <v>wholesale of live animals</v>
      </c>
      <c r="C25">
        <f>+'VAR2019'!AH28</f>
        <v>428</v>
      </c>
      <c r="D25">
        <f>+'VAR2019'!AI28</f>
        <v>302</v>
      </c>
      <c r="E25">
        <f>+'VAR2019'!AJ28</f>
        <v>126</v>
      </c>
      <c r="F25">
        <f>+'VAR2019'!AK28</f>
        <v>0.29439252336448596</v>
      </c>
      <c r="H25">
        <f t="shared" si="0"/>
        <v>17</v>
      </c>
      <c r="J25" s="129" t="s">
        <v>1473</v>
      </c>
      <c r="K25" s="97">
        <f t="shared" ref="K25:K56" si="4">+(1-F25)*100</f>
        <v>70.56074766355141</v>
      </c>
      <c r="L25" t="str">
        <f t="shared" si="2"/>
        <v>46.230 wholesale of live animals</v>
      </c>
    </row>
    <row r="26" spans="1:12">
      <c r="A26" t="str">
        <f>+'VAR2019'!V29</f>
        <v>46.240</v>
      </c>
      <c r="B26" s="129" t="str">
        <f>+'VAR2019'!W29</f>
        <v>wholesale of hides, skins and leather</v>
      </c>
      <c r="C26">
        <f>+'VAR2019'!AH29</f>
        <v>544</v>
      </c>
      <c r="D26">
        <f>+'VAR2019'!AI29</f>
        <v>363</v>
      </c>
      <c r="E26">
        <f>+'VAR2019'!AJ29</f>
        <v>181</v>
      </c>
      <c r="F26">
        <f>+'VAR2019'!AK29</f>
        <v>0.3327205882352941</v>
      </c>
      <c r="H26">
        <f t="shared" si="0"/>
        <v>29</v>
      </c>
      <c r="J26" s="129" t="s">
        <v>1474</v>
      </c>
      <c r="K26" s="97">
        <f t="shared" si="4"/>
        <v>66.72794117647058</v>
      </c>
      <c r="L26" t="str">
        <f t="shared" si="2"/>
        <v>46.240 wholesale of hides, skins and leather</v>
      </c>
    </row>
    <row r="27" spans="1:12">
      <c r="A27" t="str">
        <f>+'VAR2019'!V30</f>
        <v>46.310</v>
      </c>
      <c r="B27" s="129" t="str">
        <f>+'VAR2019'!W30</f>
        <v>wholesale of fruit and vegetables</v>
      </c>
      <c r="C27">
        <f>+'VAR2019'!AH30</f>
        <v>25598</v>
      </c>
      <c r="D27">
        <f>+'VAR2019'!AI30</f>
        <v>21976</v>
      </c>
      <c r="E27">
        <f>+'VAR2019'!AJ30</f>
        <v>3622</v>
      </c>
      <c r="F27">
        <f>+'VAR2019'!AK30</f>
        <v>0.14149542933041645</v>
      </c>
      <c r="H27">
        <f t="shared" si="0"/>
        <v>25</v>
      </c>
      <c r="J27" s="129" t="s">
        <v>1475</v>
      </c>
      <c r="K27" s="97">
        <f t="shared" si="4"/>
        <v>85.850457066958356</v>
      </c>
      <c r="L27" t="str">
        <f t="shared" si="2"/>
        <v>46.310 wholesale of fruit and vegetables</v>
      </c>
    </row>
    <row r="28" spans="1:12">
      <c r="A28" t="str">
        <f>+'VAR2019'!V31</f>
        <v>46.320</v>
      </c>
      <c r="B28" s="129" t="str">
        <f>+'VAR2019'!W31</f>
        <v>wholesale of meat and meat products</v>
      </c>
      <c r="C28">
        <f>+'VAR2019'!AH31</f>
        <v>4794</v>
      </c>
      <c r="D28">
        <f>+'VAR2019'!AI31</f>
        <v>4187</v>
      </c>
      <c r="E28">
        <f>+'VAR2019'!AJ31</f>
        <v>607</v>
      </c>
      <c r="F28">
        <f>+'VAR2019'!AK31</f>
        <v>0.12661660408844388</v>
      </c>
      <c r="H28">
        <f t="shared" si="0"/>
        <v>27</v>
      </c>
      <c r="J28" s="129" t="s">
        <v>564</v>
      </c>
      <c r="K28" s="97">
        <f t="shared" si="4"/>
        <v>87.338339591155616</v>
      </c>
      <c r="L28" t="str">
        <f t="shared" si="2"/>
        <v>46.320 wholesale of meat and meat products</v>
      </c>
    </row>
    <row r="29" spans="1:12">
      <c r="A29" t="str">
        <f>+'VAR2019'!V32</f>
        <v>46.330</v>
      </c>
      <c r="B29" s="129" t="str">
        <f>+'VAR2019'!W32</f>
        <v>wholesale of dairy products, eggs and edible oils and fats</v>
      </c>
      <c r="C29">
        <f>+'VAR2019'!AH32</f>
        <v>16084</v>
      </c>
      <c r="D29">
        <f>+'VAR2019'!AI32</f>
        <v>12443</v>
      </c>
      <c r="E29">
        <f>+'VAR2019'!AJ32</f>
        <v>3641</v>
      </c>
      <c r="F29">
        <f>+'VAR2019'!AK32</f>
        <v>0.22637403630937578</v>
      </c>
      <c r="H29">
        <f t="shared" si="0"/>
        <v>50</v>
      </c>
      <c r="J29" s="129" t="s">
        <v>1476</v>
      </c>
      <c r="K29" s="97">
        <f t="shared" si="4"/>
        <v>77.362596369062416</v>
      </c>
      <c r="L29" t="str">
        <f t="shared" si="2"/>
        <v>46.330 wholesale of dairy products, eggs and edible oils and fats</v>
      </c>
    </row>
    <row r="30" spans="1:12">
      <c r="A30" t="str">
        <f>+'VAR2019'!V33</f>
        <v>46.340</v>
      </c>
      <c r="B30" s="129" t="str">
        <f>+'VAR2019'!W33</f>
        <v>wholesale of beverages</v>
      </c>
      <c r="C30">
        <f>+'VAR2019'!AH33</f>
        <v>17986</v>
      </c>
      <c r="D30">
        <f>+'VAR2019'!AI33</f>
        <v>12705</v>
      </c>
      <c r="E30">
        <f>+'VAR2019'!AJ33</f>
        <v>5281</v>
      </c>
      <c r="F30">
        <f>+'VAR2019'!AK33</f>
        <v>0.29361725786723009</v>
      </c>
      <c r="H30">
        <f t="shared" si="0"/>
        <v>14</v>
      </c>
      <c r="J30" s="129" t="s">
        <v>565</v>
      </c>
      <c r="K30" s="97">
        <f t="shared" si="4"/>
        <v>70.638274213277001</v>
      </c>
      <c r="L30" t="str">
        <f t="shared" si="2"/>
        <v>46.340 wholesale of beverages</v>
      </c>
    </row>
    <row r="31" spans="1:12">
      <c r="A31" t="str">
        <f>+'VAR2019'!V34</f>
        <v>46.350</v>
      </c>
      <c r="B31" s="129" t="str">
        <f>+'VAR2019'!W34</f>
        <v>wholesale of tobacco products</v>
      </c>
      <c r="C31">
        <f>+'VAR2019'!AH34</f>
        <v>4225</v>
      </c>
      <c r="D31">
        <f>+'VAR2019'!AI34</f>
        <v>2611</v>
      </c>
      <c r="E31">
        <f>+'VAR2019'!AJ34</f>
        <v>1614</v>
      </c>
      <c r="F31">
        <f>+'VAR2019'!AK34</f>
        <v>0.38201183431952662</v>
      </c>
      <c r="H31">
        <f t="shared" si="0"/>
        <v>21</v>
      </c>
      <c r="J31" s="129" t="s">
        <v>569</v>
      </c>
      <c r="K31" s="97">
        <f t="shared" si="4"/>
        <v>61.798816568047329</v>
      </c>
      <c r="L31" t="str">
        <f t="shared" si="2"/>
        <v>46.350 wholesale of tobacco products</v>
      </c>
    </row>
    <row r="32" spans="1:12">
      <c r="A32" t="str">
        <f>+'VAR2019'!V35</f>
        <v>46.360</v>
      </c>
      <c r="B32" s="129" t="str">
        <f>+'VAR2019'!W35</f>
        <v>wholesale of sugar and chocolate and sugar confectionery</v>
      </c>
      <c r="C32">
        <f>+'VAR2019'!AH35</f>
        <v>10696</v>
      </c>
      <c r="D32">
        <f>+'VAR2019'!AI35</f>
        <v>7366</v>
      </c>
      <c r="E32">
        <f>+'VAR2019'!AJ35</f>
        <v>3330</v>
      </c>
      <c r="F32">
        <f>+'VAR2019'!AK35</f>
        <v>0.31133133881824981</v>
      </c>
      <c r="H32">
        <f t="shared" si="0"/>
        <v>48</v>
      </c>
      <c r="J32" s="129" t="s">
        <v>1477</v>
      </c>
      <c r="K32" s="97">
        <f t="shared" si="4"/>
        <v>68.866866118175025</v>
      </c>
      <c r="L32" t="str">
        <f t="shared" si="2"/>
        <v>46.360 wholesale of sugar and chocolate and sugar confectionery</v>
      </c>
    </row>
    <row r="33" spans="1:12">
      <c r="A33" t="str">
        <f>+'VAR2019'!V36</f>
        <v>46.370</v>
      </c>
      <c r="B33" s="129" t="str">
        <f>+'VAR2019'!W36</f>
        <v>wholesale of coffee, tea, cocoa and spices</v>
      </c>
      <c r="C33">
        <f>+'VAR2019'!AH36</f>
        <v>2478</v>
      </c>
      <c r="D33">
        <f>+'VAR2019'!AI36</f>
        <v>1799</v>
      </c>
      <c r="E33">
        <f>+'VAR2019'!AJ36</f>
        <v>679</v>
      </c>
      <c r="F33">
        <f>+'VAR2019'!AK36</f>
        <v>0.27401129943502822</v>
      </c>
      <c r="H33">
        <f t="shared" si="0"/>
        <v>34</v>
      </c>
      <c r="J33" s="129" t="s">
        <v>1478</v>
      </c>
      <c r="K33" s="97">
        <f t="shared" si="4"/>
        <v>72.598870056497177</v>
      </c>
      <c r="L33" t="str">
        <f t="shared" si="2"/>
        <v>46.370 wholesale of coffee, tea, cocoa and spices</v>
      </c>
    </row>
    <row r="34" spans="1:12">
      <c r="A34" t="str">
        <f>+'VAR2019'!V37</f>
        <v>46.380</v>
      </c>
      <c r="B34" s="129" t="str">
        <f>+'VAR2019'!W37</f>
        <v>wholesale of other food, including fish, crustaceans and molluscs</v>
      </c>
      <c r="C34">
        <f>+'VAR2019'!AH37</f>
        <v>22871</v>
      </c>
      <c r="D34">
        <f>+'VAR2019'!AI37</f>
        <v>17504</v>
      </c>
      <c r="E34">
        <f>+'VAR2019'!AJ37</f>
        <v>5367</v>
      </c>
      <c r="F34">
        <f>+'VAR2019'!AK37</f>
        <v>0.23466398495911853</v>
      </c>
      <c r="H34">
        <f t="shared" si="0"/>
        <v>57</v>
      </c>
      <c r="J34" s="129" t="s">
        <v>1479</v>
      </c>
      <c r="K34" s="97">
        <f t="shared" si="4"/>
        <v>76.533601504088139</v>
      </c>
      <c r="L34" t="str">
        <f t="shared" si="2"/>
        <v>46.380 wholesale of other food, including fish, crustaceans and molluscs</v>
      </c>
    </row>
    <row r="35" spans="1:12">
      <c r="A35" t="str">
        <f>+'VAR2019'!V38</f>
        <v>46.390</v>
      </c>
      <c r="B35" s="129" t="str">
        <f>+'VAR2019'!W38</f>
        <v>non-specialised wholesale of food, beverages and tobacco</v>
      </c>
      <c r="C35">
        <f>+'VAR2019'!AH38</f>
        <v>177275</v>
      </c>
      <c r="D35">
        <f>+'VAR2019'!AI38</f>
        <v>158551</v>
      </c>
      <c r="E35">
        <f>+'VAR2019'!AJ38</f>
        <v>18724</v>
      </c>
      <c r="F35">
        <f>+'VAR2019'!AK38</f>
        <v>0.10562120998448737</v>
      </c>
      <c r="H35">
        <f t="shared" si="0"/>
        <v>51</v>
      </c>
      <c r="J35" s="129" t="s">
        <v>1480</v>
      </c>
      <c r="K35" s="97">
        <f t="shared" si="4"/>
        <v>89.437879001551266</v>
      </c>
      <c r="L35" t="str">
        <f t="shared" si="2"/>
        <v>46.390 non-specialised wholesale of food, beverages and tobacco</v>
      </c>
    </row>
    <row r="36" spans="1:12">
      <c r="A36" t="str">
        <f>+'VAR2019'!V39</f>
        <v>46.410</v>
      </c>
      <c r="B36" s="129" t="str">
        <f>+'VAR2019'!W39</f>
        <v>wholesale of textiles</v>
      </c>
      <c r="C36">
        <f>+'VAR2019'!AH39</f>
        <v>5074</v>
      </c>
      <c r="D36">
        <f>+'VAR2019'!AI39</f>
        <v>3106</v>
      </c>
      <c r="E36">
        <f>+'VAR2019'!AJ39</f>
        <v>1968</v>
      </c>
      <c r="F36">
        <f>+'VAR2019'!AK39</f>
        <v>0.38785967678360267</v>
      </c>
      <c r="H36">
        <f t="shared" si="0"/>
        <v>13</v>
      </c>
      <c r="J36" s="129" t="s">
        <v>1481</v>
      </c>
      <c r="K36" s="97">
        <f t="shared" si="4"/>
        <v>61.214032321639735</v>
      </c>
      <c r="L36" t="str">
        <f t="shared" si="2"/>
        <v>46.410 wholesale of textiles</v>
      </c>
    </row>
    <row r="37" spans="1:12">
      <c r="A37" t="str">
        <f>+'VAR2019'!V40</f>
        <v>46.420</v>
      </c>
      <c r="B37" s="129" t="str">
        <f>+'VAR2019'!W40</f>
        <v>wholesale of clothing and footwear</v>
      </c>
      <c r="C37">
        <f>+'VAR2019'!AH40</f>
        <v>78848</v>
      </c>
      <c r="D37">
        <f>+'VAR2019'!AI40</f>
        <v>28905</v>
      </c>
      <c r="E37">
        <f>+'VAR2019'!AJ40</f>
        <v>49943</v>
      </c>
      <c r="F37">
        <f>+'VAR2019'!AK40</f>
        <v>0.63340858360389607</v>
      </c>
      <c r="H37">
        <f t="shared" si="0"/>
        <v>26</v>
      </c>
      <c r="J37" s="129" t="s">
        <v>1482</v>
      </c>
      <c r="K37" s="97">
        <f t="shared" si="4"/>
        <v>36.659141639610397</v>
      </c>
      <c r="L37" t="str">
        <f t="shared" si="2"/>
        <v>46.420 wholesale of clothing and footwear</v>
      </c>
    </row>
    <row r="38" spans="1:12">
      <c r="A38" t="str">
        <f>+'VAR2019'!V41</f>
        <v>46.431</v>
      </c>
      <c r="B38" s="129" t="str">
        <f>+'VAR2019'!W41</f>
        <v>wholesale of electrical household appliances</v>
      </c>
      <c r="C38">
        <f>+'VAR2019'!AH41</f>
        <v>42690</v>
      </c>
      <c r="D38">
        <f>+'VAR2019'!AI41</f>
        <v>30483</v>
      </c>
      <c r="E38">
        <f>+'VAR2019'!AJ41</f>
        <v>12207</v>
      </c>
      <c r="F38">
        <f>+'VAR2019'!AK41</f>
        <v>0.28594518622628251</v>
      </c>
      <c r="H38">
        <f t="shared" si="0"/>
        <v>36</v>
      </c>
      <c r="J38" s="129" t="s">
        <v>1483</v>
      </c>
      <c r="K38" s="97">
        <f t="shared" si="4"/>
        <v>71.405481377371743</v>
      </c>
      <c r="L38" t="str">
        <f t="shared" si="2"/>
        <v>46.431 wholesale of electrical household appliances</v>
      </c>
    </row>
    <row r="39" spans="1:12">
      <c r="A39" t="str">
        <f>+'VAR2019'!V42</f>
        <v>46.432</v>
      </c>
      <c r="B39" s="129" t="str">
        <f>+'VAR2019'!W42</f>
        <v>wholesale of radio, television and video equipment</v>
      </c>
      <c r="C39">
        <f>+'VAR2019'!AH42</f>
        <v>7860</v>
      </c>
      <c r="D39">
        <f>+'VAR2019'!AI42</f>
        <v>5238</v>
      </c>
      <c r="E39">
        <f>+'VAR2019'!AJ42</f>
        <v>2622</v>
      </c>
      <c r="F39">
        <f>+'VAR2019'!AK42</f>
        <v>0.333587786259542</v>
      </c>
      <c r="H39">
        <f t="shared" si="0"/>
        <v>42</v>
      </c>
      <c r="J39" s="129" t="s">
        <v>1484</v>
      </c>
      <c r="K39" s="97">
        <f t="shared" si="4"/>
        <v>66.641221374045799</v>
      </c>
      <c r="L39" t="str">
        <f t="shared" si="2"/>
        <v>46.432 wholesale of radio, television and video equipment</v>
      </c>
    </row>
    <row r="40" spans="1:12">
      <c r="A40" t="str">
        <f>+'VAR2019'!V43</f>
        <v>46.433</v>
      </c>
      <c r="B40" s="129" t="str">
        <f>+'VAR2019'!W43</f>
        <v>wholesale of recorded audio and video tapes, cds and dvds</v>
      </c>
      <c r="C40">
        <f>+'VAR2019'!AH43</f>
        <v>1341</v>
      </c>
      <c r="D40">
        <f>+'VAR2019'!AI43</f>
        <v>854</v>
      </c>
      <c r="E40">
        <f>+'VAR2019'!AJ43</f>
        <v>487</v>
      </c>
      <c r="F40">
        <f>+'VAR2019'!AK43</f>
        <v>0.36316181953765847</v>
      </c>
      <c r="H40">
        <f t="shared" si="0"/>
        <v>49</v>
      </c>
      <c r="J40" s="129" t="s">
        <v>1485</v>
      </c>
      <c r="K40" s="97">
        <f t="shared" si="4"/>
        <v>63.683818046234151</v>
      </c>
      <c r="L40" t="str">
        <f t="shared" si="2"/>
        <v>46.433 wholesale of recorded audio and video tapes, cds and dvds</v>
      </c>
    </row>
    <row r="41" spans="1:12">
      <c r="A41" t="str">
        <f>+'VAR2019'!V44</f>
        <v>46.434</v>
      </c>
      <c r="B41" s="129" t="str">
        <f>+'VAR2019'!W44</f>
        <v>wholesale of electrical equipment</v>
      </c>
      <c r="C41">
        <f>+'VAR2019'!AH44</f>
        <v>29577</v>
      </c>
      <c r="D41">
        <f>+'VAR2019'!AI44</f>
        <v>22254</v>
      </c>
      <c r="E41">
        <f>+'VAR2019'!AJ44</f>
        <v>7323</v>
      </c>
      <c r="F41">
        <f>+'VAR2019'!AK44</f>
        <v>0.24759103357338472</v>
      </c>
      <c r="H41">
        <f t="shared" si="0"/>
        <v>25</v>
      </c>
      <c r="J41" s="129" t="s">
        <v>1486</v>
      </c>
      <c r="K41" s="97">
        <f t="shared" si="4"/>
        <v>75.240896642661525</v>
      </c>
      <c r="L41" t="str">
        <f t="shared" si="2"/>
        <v>46.434 wholesale of electrical equipment</v>
      </c>
    </row>
    <row r="42" spans="1:12">
      <c r="A42" t="str">
        <f>+'VAR2019'!V45</f>
        <v>46.435</v>
      </c>
      <c r="B42" s="129" t="str">
        <f>+'VAR2019'!W45</f>
        <v>wholesale of photographic and optical goods</v>
      </c>
      <c r="C42">
        <f>+'VAR2019'!AH45</f>
        <v>4868</v>
      </c>
      <c r="D42">
        <f>+'VAR2019'!AI45</f>
        <v>3047</v>
      </c>
      <c r="E42">
        <f>+'VAR2019'!AJ45</f>
        <v>1821</v>
      </c>
      <c r="F42">
        <f>+'VAR2019'!AK45</f>
        <v>0.37407559572719801</v>
      </c>
      <c r="H42">
        <f t="shared" si="0"/>
        <v>35</v>
      </c>
      <c r="J42" s="129" t="s">
        <v>1487</v>
      </c>
      <c r="K42" s="97">
        <f t="shared" si="4"/>
        <v>62.592440427280202</v>
      </c>
      <c r="L42" t="str">
        <f t="shared" si="2"/>
        <v>46.435 wholesale of photographic and optical goods</v>
      </c>
    </row>
    <row r="43" spans="1:12">
      <c r="A43" t="str">
        <f>+'VAR2019'!V46</f>
        <v>46.440</v>
      </c>
      <c r="B43" s="129" t="str">
        <f>+'VAR2019'!W46</f>
        <v>wholesale of china and glassware and cleaning materials</v>
      </c>
      <c r="C43">
        <f>+'VAR2019'!AH46</f>
        <v>8113</v>
      </c>
      <c r="D43">
        <f>+'VAR2019'!AI46</f>
        <v>5742</v>
      </c>
      <c r="E43">
        <f>+'VAR2019'!AJ46</f>
        <v>2371</v>
      </c>
      <c r="F43">
        <f>+'VAR2019'!AK46</f>
        <v>0.29224701097004807</v>
      </c>
      <c r="H43">
        <f t="shared" si="0"/>
        <v>47</v>
      </c>
      <c r="J43" s="129" t="s">
        <v>1488</v>
      </c>
      <c r="K43" s="97">
        <f t="shared" si="4"/>
        <v>70.775298902995189</v>
      </c>
      <c r="L43" t="str">
        <f t="shared" si="2"/>
        <v>46.440 wholesale of china and glassware and cleaning materials</v>
      </c>
    </row>
    <row r="44" spans="1:12">
      <c r="A44" t="str">
        <f>+'VAR2019'!V47</f>
        <v>46.450</v>
      </c>
      <c r="B44" s="129" t="str">
        <f>+'VAR2019'!W47</f>
        <v>wholesale of perfume and cosmetics</v>
      </c>
      <c r="C44">
        <f>+'VAR2019'!AH47</f>
        <v>11586</v>
      </c>
      <c r="D44">
        <f>+'VAR2019'!AI47</f>
        <v>5972</v>
      </c>
      <c r="E44">
        <f>+'VAR2019'!AJ47</f>
        <v>5614</v>
      </c>
      <c r="F44">
        <f>+'VAR2019'!AK47</f>
        <v>0.48455031935094078</v>
      </c>
      <c r="H44">
        <f t="shared" si="0"/>
        <v>26</v>
      </c>
      <c r="J44" s="129" t="s">
        <v>1489</v>
      </c>
      <c r="K44" s="97">
        <f t="shared" si="4"/>
        <v>51.544968064905916</v>
      </c>
      <c r="L44" t="str">
        <f t="shared" si="2"/>
        <v>46.450 wholesale of perfume and cosmetics</v>
      </c>
    </row>
    <row r="45" spans="1:12">
      <c r="A45" t="str">
        <f>+'VAR2019'!V48</f>
        <v>46.460</v>
      </c>
      <c r="B45" s="129" t="str">
        <f>+'VAR2019'!W48</f>
        <v>wholesale of pharmaceutical goods</v>
      </c>
      <c r="C45">
        <f>+'VAR2019'!AH48</f>
        <v>100504</v>
      </c>
      <c r="D45">
        <f>+'VAR2019'!AI48</f>
        <v>69724</v>
      </c>
      <c r="E45">
        <f>+'VAR2019'!AJ48</f>
        <v>30780</v>
      </c>
      <c r="F45">
        <f>+'VAR2019'!AK48</f>
        <v>0.30625646740428242</v>
      </c>
      <c r="H45">
        <f t="shared" si="0"/>
        <v>25</v>
      </c>
      <c r="J45" s="129" t="s">
        <v>1490</v>
      </c>
      <c r="K45" s="97">
        <f t="shared" si="4"/>
        <v>69.374353259571748</v>
      </c>
      <c r="L45" t="str">
        <f t="shared" si="2"/>
        <v>46.460 wholesale of pharmaceutical goods</v>
      </c>
    </row>
    <row r="46" spans="1:12">
      <c r="A46" t="str">
        <f>+'VAR2019'!V49</f>
        <v>46.470</v>
      </c>
      <c r="B46" s="129" t="str">
        <f>+'VAR2019'!W49</f>
        <v>wholesale of furniture, carpets and lighting equipment</v>
      </c>
      <c r="C46">
        <f>+'VAR2019'!AH49</f>
        <v>10352</v>
      </c>
      <c r="D46">
        <f>+'VAR2019'!AI49</f>
        <v>7444</v>
      </c>
      <c r="E46">
        <f>+'VAR2019'!AJ49</f>
        <v>2908</v>
      </c>
      <c r="F46">
        <f>+'VAR2019'!AK49</f>
        <v>0.28091190108191655</v>
      </c>
      <c r="H46">
        <f t="shared" si="0"/>
        <v>46</v>
      </c>
      <c r="J46" s="129" t="s">
        <v>1491</v>
      </c>
      <c r="K46" s="97">
        <f t="shared" si="4"/>
        <v>71.908809891808346</v>
      </c>
      <c r="L46" t="str">
        <f t="shared" si="2"/>
        <v>46.470 wholesale of furniture, carpets and lighting equipment</v>
      </c>
    </row>
    <row r="47" spans="1:12">
      <c r="A47" t="str">
        <f>+'VAR2019'!V50</f>
        <v>46.480</v>
      </c>
      <c r="B47" s="129" t="str">
        <f>+'VAR2019'!W50</f>
        <v>wholesale of watches and jewellery</v>
      </c>
      <c r="C47">
        <f>+'VAR2019'!AH50</f>
        <v>2317</v>
      </c>
      <c r="D47">
        <f>+'VAR2019'!AI50</f>
        <v>1608</v>
      </c>
      <c r="E47">
        <f>+'VAR2019'!AJ50</f>
        <v>709</v>
      </c>
      <c r="F47">
        <f>+'VAR2019'!AK50</f>
        <v>0.30599913681484681</v>
      </c>
      <c r="H47">
        <f t="shared" si="0"/>
        <v>26</v>
      </c>
      <c r="J47" s="129" t="s">
        <v>1492</v>
      </c>
      <c r="K47" s="97">
        <f t="shared" si="4"/>
        <v>69.400086318515321</v>
      </c>
      <c r="L47" t="str">
        <f t="shared" si="2"/>
        <v>46.480 wholesale of watches and jewellery</v>
      </c>
    </row>
    <row r="48" spans="1:12">
      <c r="A48" t="str">
        <f>+'VAR2019'!V51</f>
        <v>46.491</v>
      </c>
      <c r="B48" s="129" t="str">
        <f>+'VAR2019'!W51</f>
        <v>wholesale of sporting equipment</v>
      </c>
      <c r="C48">
        <f>+'VAR2019'!AH51</f>
        <v>14306</v>
      </c>
      <c r="D48">
        <f>+'VAR2019'!AI51</f>
        <v>9963</v>
      </c>
      <c r="E48">
        <f>+'VAR2019'!AJ51</f>
        <v>4343</v>
      </c>
      <c r="F48">
        <f>+'VAR2019'!AK51</f>
        <v>0.30357891793653013</v>
      </c>
      <c r="H48">
        <f t="shared" si="0"/>
        <v>23</v>
      </c>
      <c r="J48" s="129" t="s">
        <v>1493</v>
      </c>
      <c r="K48" s="97">
        <f t="shared" si="4"/>
        <v>69.64210820634699</v>
      </c>
      <c r="L48" t="str">
        <f t="shared" si="2"/>
        <v>46.491 wholesale of sporting equipment</v>
      </c>
    </row>
    <row r="49" spans="1:13">
      <c r="A49" t="str">
        <f>+'VAR2019'!V52</f>
        <v>46.492</v>
      </c>
      <c r="B49" s="129" t="str">
        <f>+'VAR2019'!W52</f>
        <v>wholesale of stationary and other office goods</v>
      </c>
      <c r="C49">
        <f>+'VAR2019'!AH52</f>
        <v>8466</v>
      </c>
      <c r="D49">
        <f>+'VAR2019'!AI52</f>
        <v>5184</v>
      </c>
      <c r="E49">
        <f>+'VAR2019'!AJ52</f>
        <v>3282</v>
      </c>
      <c r="F49">
        <f>+'VAR2019'!AK52</f>
        <v>0.38766832034018428</v>
      </c>
      <c r="H49">
        <f t="shared" si="0"/>
        <v>38</v>
      </c>
      <c r="J49" s="129" t="s">
        <v>1494</v>
      </c>
      <c r="K49" s="97">
        <f t="shared" si="4"/>
        <v>61.233167965981572</v>
      </c>
      <c r="L49" t="str">
        <f t="shared" si="2"/>
        <v>46.492 wholesale of stationary and other office goods</v>
      </c>
    </row>
    <row r="50" spans="1:13">
      <c r="A50" t="str">
        <f>+'VAR2019'!V53</f>
        <v>46.499</v>
      </c>
      <c r="B50" s="129" t="str">
        <f>+'VAR2019'!W53</f>
        <v>wholesale of other household goods n.e.c.</v>
      </c>
      <c r="C50">
        <f>+'VAR2019'!AH53</f>
        <v>20678</v>
      </c>
      <c r="D50">
        <f>+'VAR2019'!AI53</f>
        <v>13655</v>
      </c>
      <c r="E50">
        <f>+'VAR2019'!AJ53</f>
        <v>7023</v>
      </c>
      <c r="F50">
        <f>+'VAR2019'!AK53</f>
        <v>0.33963632846503533</v>
      </c>
      <c r="H50">
        <f t="shared" si="0"/>
        <v>33</v>
      </c>
      <c r="J50" s="129" t="s">
        <v>1495</v>
      </c>
      <c r="K50" s="97">
        <f t="shared" si="4"/>
        <v>66.036367153496471</v>
      </c>
      <c r="L50" t="str">
        <f t="shared" si="2"/>
        <v>46.499 wholesale of other household goods n.e.c.</v>
      </c>
    </row>
    <row r="51" spans="1:13">
      <c r="A51" t="str">
        <f>+'VAR2019'!V54</f>
        <v>46.510</v>
      </c>
      <c r="B51" s="129" t="str">
        <f>+'VAR2019'!W54</f>
        <v>wholesale of computers, computer peripheral equipment and software</v>
      </c>
      <c r="C51">
        <f>+'VAR2019'!AH54</f>
        <v>68923</v>
      </c>
      <c r="D51">
        <f>+'VAR2019'!AI54</f>
        <v>57077</v>
      </c>
      <c r="E51">
        <f>+'VAR2019'!AJ54</f>
        <v>11846</v>
      </c>
      <c r="F51">
        <f>+'VAR2019'!AK54</f>
        <v>0.1718729596796425</v>
      </c>
      <c r="H51">
        <f t="shared" si="0"/>
        <v>58</v>
      </c>
      <c r="J51" s="129" t="s">
        <v>1496</v>
      </c>
      <c r="K51" s="97">
        <f t="shared" si="4"/>
        <v>82.812704032035754</v>
      </c>
      <c r="L51" t="str">
        <f t="shared" si="2"/>
        <v>46.510 wholesale of computers, computer peripheral equipment and software</v>
      </c>
    </row>
    <row r="52" spans="1:13">
      <c r="A52" t="str">
        <f>+'VAR2019'!V55</f>
        <v>46.521</v>
      </c>
      <c r="B52" s="129" t="str">
        <f>+'VAR2019'!W55</f>
        <v>wholesale of electronic components</v>
      </c>
      <c r="C52">
        <f>+'VAR2019'!AH55</f>
        <v>38792</v>
      </c>
      <c r="D52">
        <f>+'VAR2019'!AI55</f>
        <v>32444</v>
      </c>
      <c r="E52">
        <f>+'VAR2019'!AJ55</f>
        <v>6348</v>
      </c>
      <c r="F52">
        <f>+'VAR2019'!AK55</f>
        <v>0.16364198803877089</v>
      </c>
      <c r="H52">
        <f t="shared" si="0"/>
        <v>26</v>
      </c>
      <c r="J52" s="129" t="s">
        <v>1497</v>
      </c>
      <c r="K52" s="97">
        <f t="shared" si="4"/>
        <v>83.635801196122912</v>
      </c>
      <c r="L52" t="str">
        <f t="shared" si="2"/>
        <v>46.521 wholesale of electronic components</v>
      </c>
    </row>
    <row r="53" spans="1:13">
      <c r="A53" t="str">
        <f>+'VAR2019'!V56</f>
        <v>46.522</v>
      </c>
      <c r="B53" s="129" t="str">
        <f>+'VAR2019'!W56</f>
        <v>wholesale of telecommunications equipment and parts</v>
      </c>
      <c r="C53">
        <f>+'VAR2019'!AH56</f>
        <v>16240</v>
      </c>
      <c r="D53">
        <f>+'VAR2019'!AI56</f>
        <v>12708</v>
      </c>
      <c r="E53">
        <f>+'VAR2019'!AJ56</f>
        <v>3532</v>
      </c>
      <c r="F53">
        <f>+'VAR2019'!AK56</f>
        <v>0.21748768472906405</v>
      </c>
      <c r="H53">
        <f t="shared" si="0"/>
        <v>43</v>
      </c>
      <c r="J53" s="129" t="s">
        <v>1498</v>
      </c>
      <c r="K53" s="97">
        <f t="shared" si="4"/>
        <v>78.251231527093594</v>
      </c>
      <c r="L53" t="str">
        <f t="shared" si="2"/>
        <v>46.522 wholesale of telecommunications equipment and parts</v>
      </c>
    </row>
    <row r="54" spans="1:13">
      <c r="A54" t="str">
        <f>+'VAR2019'!V57</f>
        <v>46.610</v>
      </c>
      <c r="B54" s="129" t="str">
        <f>+'VAR2019'!W57</f>
        <v>wholesale of agricultural machinery, equipment and supplies</v>
      </c>
      <c r="C54">
        <f>+'VAR2019'!AH57</f>
        <v>20331</v>
      </c>
      <c r="D54">
        <f>+'VAR2019'!AI57</f>
        <v>16282</v>
      </c>
      <c r="E54">
        <f>+'VAR2019'!AJ57</f>
        <v>4049</v>
      </c>
      <c r="F54">
        <f>+'VAR2019'!AK57</f>
        <v>0.19915400127883529</v>
      </c>
      <c r="H54">
        <f t="shared" si="0"/>
        <v>51</v>
      </c>
      <c r="J54" s="129" t="s">
        <v>1499</v>
      </c>
      <c r="K54" s="97">
        <f t="shared" si="4"/>
        <v>80.08459987211647</v>
      </c>
      <c r="L54" t="str">
        <f t="shared" si="2"/>
        <v>46.610 wholesale of agricultural machinery, equipment and supplies</v>
      </c>
    </row>
    <row r="55" spans="1:13">
      <c r="A55" t="str">
        <f>+'VAR2019'!V58</f>
        <v>46.620</v>
      </c>
      <c r="B55" s="129" t="str">
        <f>+'VAR2019'!W58</f>
        <v>wholesale of machine tools</v>
      </c>
      <c r="C55">
        <f>+'VAR2019'!AH58</f>
        <v>7186</v>
      </c>
      <c r="D55">
        <f>+'VAR2019'!AI58</f>
        <v>5040</v>
      </c>
      <c r="E55">
        <f>+'VAR2019'!AJ58</f>
        <v>2146</v>
      </c>
      <c r="F55">
        <f>+'VAR2019'!AK58</f>
        <v>0.29863623712774839</v>
      </c>
      <c r="H55">
        <f t="shared" si="0"/>
        <v>18</v>
      </c>
      <c r="J55" s="129" t="s">
        <v>1500</v>
      </c>
      <c r="K55" s="97">
        <f t="shared" si="4"/>
        <v>70.136376287225161</v>
      </c>
      <c r="L55" t="str">
        <f t="shared" si="2"/>
        <v>46.620 wholesale of machine tools</v>
      </c>
    </row>
    <row r="56" spans="1:13">
      <c r="A56" t="str">
        <f>+'VAR2019'!V59</f>
        <v>46.630</v>
      </c>
      <c r="B56" s="129" t="str">
        <f>+'VAR2019'!W59</f>
        <v>wholesale of mining, construction and civil engineering machinery</v>
      </c>
      <c r="C56">
        <f>+'VAR2019'!AH59</f>
        <v>15378</v>
      </c>
      <c r="D56">
        <f>+'VAR2019'!AI59</f>
        <v>11617</v>
      </c>
      <c r="E56">
        <f>+'VAR2019'!AJ59</f>
        <v>3761</v>
      </c>
      <c r="F56">
        <f>+'VAR2019'!AK59</f>
        <v>0.24457016517102353</v>
      </c>
      <c r="H56">
        <f t="shared" si="0"/>
        <v>57</v>
      </c>
      <c r="J56" s="129" t="s">
        <v>1501</v>
      </c>
      <c r="K56" s="97">
        <f t="shared" si="4"/>
        <v>75.542983482897654</v>
      </c>
      <c r="L56" t="str">
        <f t="shared" si="2"/>
        <v>46.630 wholesale of mining, construction and civil engineering machinery</v>
      </c>
    </row>
    <row r="57" spans="1:13">
      <c r="A57" t="str">
        <f>+'VAR2019'!V60</f>
        <v>46.640+46.650</v>
      </c>
      <c r="B57" s="129" t="str">
        <f>+'VAR2019'!W60</f>
        <v>wholesale of machinery for the textile industry, sewing and knitting machines and of office furniture</v>
      </c>
      <c r="C57" t="str">
        <f>+'VAR2019'!AH60</f>
        <v>..</v>
      </c>
      <c r="D57" t="str">
        <f>+'VAR2019'!AI60</f>
        <v>..</v>
      </c>
      <c r="E57" t="str">
        <f>+'VAR2019'!AJ60</f>
        <v>-</v>
      </c>
      <c r="F57" t="str">
        <f>+'VAR2019'!AK60</f>
        <v>-</v>
      </c>
      <c r="H57" s="69"/>
      <c r="I57" s="69"/>
      <c r="J57" s="69" t="s">
        <v>1502</v>
      </c>
      <c r="K57" s="172" t="e">
        <f t="shared" si="3"/>
        <v>#VALUE!</v>
      </c>
      <c r="L57" s="69" t="str">
        <f t="shared" si="2"/>
        <v>46.640+46.650 wholesale of machinery for the textile industry, sewing and knitting machines and of office furniture</v>
      </c>
      <c r="M57" s="69"/>
    </row>
    <row r="58" spans="1:13">
      <c r="A58" t="str">
        <f>+'VAR2019'!V61</f>
        <v>46.640</v>
      </c>
      <c r="B58" s="129" t="str">
        <f>+'VAR2019'!W61</f>
        <v>wholesale of machinery for the textile industry and of sewing and knitting machines</v>
      </c>
      <c r="C58">
        <f>+'VAR2019'!AH61</f>
        <v>125</v>
      </c>
      <c r="D58">
        <f>+'VAR2019'!AI61</f>
        <v>81</v>
      </c>
      <c r="E58">
        <f>+'VAR2019'!AJ61</f>
        <v>44</v>
      </c>
      <c r="F58">
        <f>+'VAR2019'!AK61</f>
        <v>0.35199999999999998</v>
      </c>
      <c r="H58">
        <f t="shared" si="0"/>
        <v>39</v>
      </c>
      <c r="J58" s="129" t="s">
        <v>1602</v>
      </c>
      <c r="K58" s="97">
        <f t="shared" ref="K58:K77" si="5">+(1-F58)*100</f>
        <v>64.8</v>
      </c>
      <c r="L58" t="str">
        <f t="shared" si="2"/>
        <v>46.640 wholesale of machinery for the textile industry and of sewing and knitting machines</v>
      </c>
    </row>
    <row r="59" spans="1:13">
      <c r="A59" t="str">
        <f>+'VAR2019'!V62</f>
        <v>46.650</v>
      </c>
      <c r="B59" s="129" t="str">
        <f>+'VAR2019'!W62</f>
        <v>wholesale of office furniture</v>
      </c>
      <c r="C59">
        <f>+'VAR2019'!AH62</f>
        <v>8999</v>
      </c>
      <c r="D59">
        <f>+'VAR2019'!AI62</f>
        <v>6073</v>
      </c>
      <c r="E59">
        <f>+'VAR2019'!AJ62</f>
        <v>2926</v>
      </c>
      <c r="F59">
        <f>+'VAR2019'!AK62</f>
        <v>0.32514723858206468</v>
      </c>
      <c r="H59">
        <f t="shared" si="0"/>
        <v>21</v>
      </c>
      <c r="J59" s="129" t="s">
        <v>1503</v>
      </c>
      <c r="K59" s="97">
        <f t="shared" si="5"/>
        <v>67.485276141793534</v>
      </c>
      <c r="L59" t="str">
        <f t="shared" si="2"/>
        <v>46.650 wholesale of office furniture</v>
      </c>
    </row>
    <row r="60" spans="1:13">
      <c r="A60" t="str">
        <f>+'VAR2019'!V63</f>
        <v>46.660</v>
      </c>
      <c r="B60" s="129" t="str">
        <f>+'VAR2019'!W63</f>
        <v>wholesale of other office machinery and equipment</v>
      </c>
      <c r="C60">
        <f>+'VAR2019'!AH63</f>
        <v>6448</v>
      </c>
      <c r="D60">
        <f>+'VAR2019'!AI63</f>
        <v>4021</v>
      </c>
      <c r="E60">
        <f>+'VAR2019'!AJ63</f>
        <v>2427</v>
      </c>
      <c r="F60">
        <f>+'VAR2019'!AK63</f>
        <v>0.37639578163771714</v>
      </c>
      <c r="H60">
        <f t="shared" si="0"/>
        <v>41</v>
      </c>
      <c r="J60" s="129" t="s">
        <v>1504</v>
      </c>
      <c r="K60" s="97">
        <f t="shared" si="5"/>
        <v>62.360421836228284</v>
      </c>
      <c r="L60" t="str">
        <f t="shared" si="2"/>
        <v>46.660 wholesale of other office machinery and equipment</v>
      </c>
    </row>
    <row r="61" spans="1:13">
      <c r="A61" t="str">
        <f>+'VAR2019'!V64</f>
        <v>46.691</v>
      </c>
      <c r="B61" s="129" t="str">
        <f>+'VAR2019'!W64</f>
        <v>wholesale of measuring and precision instruments</v>
      </c>
      <c r="C61">
        <f>+'VAR2019'!AH64</f>
        <v>10568</v>
      </c>
      <c r="D61">
        <f>+'VAR2019'!AI64</f>
        <v>6472</v>
      </c>
      <c r="E61">
        <f>+'VAR2019'!AJ64</f>
        <v>4096</v>
      </c>
      <c r="F61">
        <f>+'VAR2019'!AK64</f>
        <v>0.38758516275548827</v>
      </c>
      <c r="H61">
        <f t="shared" si="0"/>
        <v>40</v>
      </c>
      <c r="J61" s="129" t="s">
        <v>1505</v>
      </c>
      <c r="K61" s="97">
        <f t="shared" si="5"/>
        <v>61.241483724451172</v>
      </c>
      <c r="L61" t="str">
        <f t="shared" si="2"/>
        <v>46.691 wholesale of measuring and precision instruments</v>
      </c>
    </row>
    <row r="62" spans="1:13">
      <c r="A62" t="str">
        <f>+'VAR2019'!V65</f>
        <v>46.692</v>
      </c>
      <c r="B62" s="129" t="str">
        <f>+'VAR2019'!W65</f>
        <v>wholesale of computerized materials handling equipment</v>
      </c>
      <c r="C62">
        <f>+'VAR2019'!AH65</f>
        <v>928</v>
      </c>
      <c r="D62">
        <f>+'VAR2019'!AI65</f>
        <v>508</v>
      </c>
      <c r="E62">
        <f>+'VAR2019'!AJ65</f>
        <v>420</v>
      </c>
      <c r="F62">
        <f>+'VAR2019'!AK65</f>
        <v>0.45258620689655171</v>
      </c>
      <c r="H62">
        <f t="shared" si="0"/>
        <v>46</v>
      </c>
      <c r="J62" s="129" t="s">
        <v>1506</v>
      </c>
      <c r="K62" s="97">
        <f t="shared" si="5"/>
        <v>54.741379310344826</v>
      </c>
      <c r="L62" t="str">
        <f t="shared" si="2"/>
        <v>46.692 wholesale of computerized materials handling equipment</v>
      </c>
    </row>
    <row r="63" spans="1:13">
      <c r="A63" t="str">
        <f>+'VAR2019'!V66</f>
        <v>46.699</v>
      </c>
      <c r="B63" s="129" t="str">
        <f>+'VAR2019'!W66</f>
        <v>wholesale of other machinery and equipment n.e.c.</v>
      </c>
      <c r="C63">
        <f>+'VAR2019'!AH66</f>
        <v>85958</v>
      </c>
      <c r="D63">
        <f>+'VAR2019'!AI66</f>
        <v>57845</v>
      </c>
      <c r="E63">
        <f>+'VAR2019'!AJ66</f>
        <v>28113</v>
      </c>
      <c r="F63">
        <f>+'VAR2019'!AK66</f>
        <v>0.32705507340794343</v>
      </c>
      <c r="H63">
        <f t="shared" si="0"/>
        <v>41</v>
      </c>
      <c r="J63" s="129" t="s">
        <v>1507</v>
      </c>
      <c r="K63" s="97">
        <f t="shared" si="5"/>
        <v>67.294492659205659</v>
      </c>
      <c r="L63" t="str">
        <f t="shared" si="2"/>
        <v>46.699 wholesale of other machinery and equipment n.e.c.</v>
      </c>
    </row>
    <row r="64" spans="1:13">
      <c r="A64" t="str">
        <f>+'VAR2019'!V67</f>
        <v>46.710</v>
      </c>
      <c r="B64" s="129" t="str">
        <f>+'VAR2019'!W67</f>
        <v>wholesale of solid, liquid and gaseous fuels and related products</v>
      </c>
      <c r="C64">
        <f>+'VAR2019'!AH67</f>
        <v>84535</v>
      </c>
      <c r="D64">
        <f>+'VAR2019'!AI67</f>
        <v>75511</v>
      </c>
      <c r="E64">
        <f>+'VAR2019'!AJ67</f>
        <v>9024</v>
      </c>
      <c r="F64">
        <f>+'VAR2019'!AK67</f>
        <v>0.10674868397705092</v>
      </c>
      <c r="H64">
        <f t="shared" si="0"/>
        <v>57</v>
      </c>
      <c r="J64" s="129" t="s">
        <v>1508</v>
      </c>
      <c r="K64" s="97">
        <f t="shared" si="5"/>
        <v>89.325131602294903</v>
      </c>
      <c r="L64" t="str">
        <f t="shared" si="2"/>
        <v>46.710 wholesale of solid, liquid and gaseous fuels and related products</v>
      </c>
    </row>
    <row r="65" spans="1:12">
      <c r="A65" t="str">
        <f>+'VAR2019'!V68</f>
        <v>46.720</v>
      </c>
      <c r="B65" s="129" t="str">
        <f>+'VAR2019'!W68</f>
        <v>wholesale of metals and metal ores</v>
      </c>
      <c r="C65">
        <f>+'VAR2019'!AH68</f>
        <v>19527</v>
      </c>
      <c r="D65">
        <f>+'VAR2019'!AI68</f>
        <v>15795</v>
      </c>
      <c r="E65">
        <f>+'VAR2019'!AJ68</f>
        <v>3732</v>
      </c>
      <c r="F65">
        <f>+'VAR2019'!AK68</f>
        <v>0.19111998770932556</v>
      </c>
      <c r="H65">
        <f t="shared" si="0"/>
        <v>26</v>
      </c>
      <c r="J65" s="129" t="s">
        <v>1509</v>
      </c>
      <c r="K65" s="97">
        <f t="shared" si="5"/>
        <v>80.888001229067441</v>
      </c>
      <c r="L65" t="str">
        <f t="shared" si="2"/>
        <v>46.720 wholesale of metals and metal ores</v>
      </c>
    </row>
    <row r="66" spans="1:12">
      <c r="A66" t="str">
        <f>+'VAR2019'!V69</f>
        <v>46.731</v>
      </c>
      <c r="B66" s="129" t="str">
        <f>+'VAR2019'!W69</f>
        <v>wholesale of wood and other construction materials</v>
      </c>
      <c r="C66">
        <f>+'VAR2019'!AH69</f>
        <v>105477</v>
      </c>
      <c r="D66">
        <f>+'VAR2019'!AI69</f>
        <v>82873</v>
      </c>
      <c r="E66">
        <f>+'VAR2019'!AJ69</f>
        <v>22604</v>
      </c>
      <c r="F66">
        <f>+'VAR2019'!AK69</f>
        <v>0.21430264417835168</v>
      </c>
      <c r="H66">
        <f t="shared" si="0"/>
        <v>42</v>
      </c>
      <c r="J66" s="129" t="s">
        <v>1510</v>
      </c>
      <c r="K66" s="97">
        <f t="shared" si="5"/>
        <v>78.569735582164839</v>
      </c>
      <c r="L66" t="str">
        <f t="shared" si="2"/>
        <v>46.731 wholesale of wood and other construction materials</v>
      </c>
    </row>
    <row r="67" spans="1:12">
      <c r="A67" t="str">
        <f>+'VAR2019'!V70</f>
        <v>46.732</v>
      </c>
      <c r="B67" s="129" t="str">
        <f>+'VAR2019'!W70</f>
        <v>wholesale of sanitary equipment</v>
      </c>
      <c r="C67">
        <f>+'VAR2019'!AH70</f>
        <v>1221</v>
      </c>
      <c r="D67">
        <f>+'VAR2019'!AI70</f>
        <v>801</v>
      </c>
      <c r="E67">
        <f>+'VAR2019'!AJ70</f>
        <v>420</v>
      </c>
      <c r="F67">
        <f>+'VAR2019'!AK70</f>
        <v>0.34398034398034399</v>
      </c>
      <c r="H67">
        <f t="shared" ref="H67:H130" si="6">LEN(J67)</f>
        <v>26</v>
      </c>
      <c r="J67" s="129" t="s">
        <v>1511</v>
      </c>
      <c r="K67" s="97">
        <f t="shared" si="5"/>
        <v>65.601965601965603</v>
      </c>
      <c r="L67" t="str">
        <f t="shared" ref="L67:L130" si="7">CONCATENATE(A67," ",B67)</f>
        <v>46.732 wholesale of sanitary equipment</v>
      </c>
    </row>
    <row r="68" spans="1:12">
      <c r="A68" t="str">
        <f>+'VAR2019'!V71</f>
        <v>46.741</v>
      </c>
      <c r="B68" s="129" t="str">
        <f>+'VAR2019'!W71</f>
        <v>wholesale of hardware and ironmongery</v>
      </c>
      <c r="C68">
        <f>+'VAR2019'!AH71</f>
        <v>32999</v>
      </c>
      <c r="D68">
        <f>+'VAR2019'!AI71</f>
        <v>23485</v>
      </c>
      <c r="E68">
        <f>+'VAR2019'!AJ71</f>
        <v>9514</v>
      </c>
      <c r="F68">
        <f>+'VAR2019'!AK71</f>
        <v>0.28831176702324313</v>
      </c>
      <c r="H68">
        <f t="shared" si="6"/>
        <v>29</v>
      </c>
      <c r="J68" s="129" t="s">
        <v>1512</v>
      </c>
      <c r="K68" s="97">
        <f t="shared" si="5"/>
        <v>71.168823297675686</v>
      </c>
      <c r="L68" t="str">
        <f t="shared" si="7"/>
        <v>46.741 wholesale of hardware and ironmongery</v>
      </c>
    </row>
    <row r="69" spans="1:12">
      <c r="A69" t="str">
        <f>+'VAR2019'!V72</f>
        <v>46.742</v>
      </c>
      <c r="B69" s="129" t="str">
        <f>+'VAR2019'!W72</f>
        <v xml:space="preserve">wholesale of plumbing and heating equipment </v>
      </c>
      <c r="C69">
        <f>+'VAR2019'!AH72</f>
        <v>37020</v>
      </c>
      <c r="D69">
        <f>+'VAR2019'!AI72</f>
        <v>25319</v>
      </c>
      <c r="E69">
        <f>+'VAR2019'!AJ72</f>
        <v>11701</v>
      </c>
      <c r="F69">
        <f>+'VAR2019'!AK72</f>
        <v>0.31607239330091841</v>
      </c>
      <c r="H69">
        <f t="shared" si="6"/>
        <v>36</v>
      </c>
      <c r="J69" s="129" t="s">
        <v>1513</v>
      </c>
      <c r="K69" s="97">
        <f t="shared" si="5"/>
        <v>68.392760669908157</v>
      </c>
      <c r="L69" t="str">
        <f t="shared" si="7"/>
        <v xml:space="preserve">46.742 wholesale of plumbing and heating equipment </v>
      </c>
    </row>
    <row r="70" spans="1:12">
      <c r="A70" t="str">
        <f>+'VAR2019'!V73</f>
        <v>46.750</v>
      </c>
      <c r="B70" s="129" t="str">
        <f>+'VAR2019'!W73</f>
        <v>wholesale of chemical products</v>
      </c>
      <c r="C70">
        <f>+'VAR2019'!AH73</f>
        <v>19303</v>
      </c>
      <c r="D70">
        <f>+'VAR2019'!AI73</f>
        <v>14262</v>
      </c>
      <c r="E70">
        <f>+'VAR2019'!AJ73</f>
        <v>5041</v>
      </c>
      <c r="F70">
        <f>+'VAR2019'!AK73</f>
        <v>0.26115111640677613</v>
      </c>
      <c r="H70">
        <f t="shared" si="6"/>
        <v>22</v>
      </c>
      <c r="J70" s="129" t="s">
        <v>1514</v>
      </c>
      <c r="K70" s="97">
        <f t="shared" si="5"/>
        <v>73.884888359322389</v>
      </c>
      <c r="L70" t="str">
        <f t="shared" si="7"/>
        <v>46.750 wholesale of chemical products</v>
      </c>
    </row>
    <row r="71" spans="1:12">
      <c r="A71" t="str">
        <f>+'VAR2019'!V74</f>
        <v>46.761</v>
      </c>
      <c r="B71" s="129" t="str">
        <f>+'VAR2019'!W74</f>
        <v>wholesale of industry supplies</v>
      </c>
      <c r="C71">
        <f>+'VAR2019'!AH74</f>
        <v>4358</v>
      </c>
      <c r="D71">
        <f>+'VAR2019'!AI74</f>
        <v>2724</v>
      </c>
      <c r="E71">
        <f>+'VAR2019'!AJ74</f>
        <v>1634</v>
      </c>
      <c r="F71">
        <f>+'VAR2019'!AK74</f>
        <v>0.37494263423588803</v>
      </c>
      <c r="H71">
        <f t="shared" si="6"/>
        <v>22</v>
      </c>
      <c r="J71" s="129" t="s">
        <v>1515</v>
      </c>
      <c r="K71" s="97">
        <f t="shared" si="5"/>
        <v>62.505736576411195</v>
      </c>
      <c r="L71" t="str">
        <f t="shared" si="7"/>
        <v>46.761 wholesale of industry supplies</v>
      </c>
    </row>
    <row r="72" spans="1:12">
      <c r="A72" t="str">
        <f>+'VAR2019'!V75</f>
        <v>46.762</v>
      </c>
      <c r="B72" s="129" t="str">
        <f>+'VAR2019'!W75</f>
        <v>wholesale of packaging materials</v>
      </c>
      <c r="C72">
        <f>+'VAR2019'!AH75</f>
        <v>11170</v>
      </c>
      <c r="D72">
        <f>+'VAR2019'!AI75</f>
        <v>8088</v>
      </c>
      <c r="E72">
        <f>+'VAR2019'!AJ75</f>
        <v>3082</v>
      </c>
      <c r="F72">
        <f>+'VAR2019'!AK75</f>
        <v>0.27591763652641005</v>
      </c>
      <c r="H72">
        <f t="shared" si="6"/>
        <v>24</v>
      </c>
      <c r="J72" s="129" t="s">
        <v>1516</v>
      </c>
      <c r="K72" s="97">
        <f t="shared" si="5"/>
        <v>72.408236347359008</v>
      </c>
      <c r="L72" t="str">
        <f t="shared" si="7"/>
        <v>46.762 wholesale of packaging materials</v>
      </c>
    </row>
    <row r="73" spans="1:12">
      <c r="A73" t="str">
        <f>+'VAR2019'!V76</f>
        <v>46.769</v>
      </c>
      <c r="B73" s="129" t="str">
        <f>+'VAR2019'!W76</f>
        <v>wholesale of other intermediate products n.e.c.</v>
      </c>
      <c r="C73">
        <f>+'VAR2019'!AH76</f>
        <v>21792</v>
      </c>
      <c r="D73">
        <f>+'VAR2019'!AI76</f>
        <v>16205</v>
      </c>
      <c r="E73">
        <f>+'VAR2019'!AJ76</f>
        <v>5587</v>
      </c>
      <c r="F73">
        <f>+'VAR2019'!AK76</f>
        <v>0.25637848751835535</v>
      </c>
      <c r="H73">
        <f t="shared" si="6"/>
        <v>39</v>
      </c>
      <c r="J73" s="129" t="s">
        <v>1517</v>
      </c>
      <c r="K73" s="97">
        <f t="shared" si="5"/>
        <v>74.362151248164466</v>
      </c>
      <c r="L73" t="str">
        <f t="shared" si="7"/>
        <v>46.769 wholesale of other intermediate products n.e.c.</v>
      </c>
    </row>
    <row r="74" spans="1:12">
      <c r="A74" t="str">
        <f>+'VAR2019'!V77</f>
        <v>46.771</v>
      </c>
      <c r="B74" s="129" t="str">
        <f>+'VAR2019'!W77</f>
        <v>wholesale in car wrecks</v>
      </c>
      <c r="C74">
        <f>+'VAR2019'!AH77</f>
        <v>1518</v>
      </c>
      <c r="D74">
        <f>+'VAR2019'!AI77</f>
        <v>773</v>
      </c>
      <c r="E74">
        <f>+'VAR2019'!AJ77</f>
        <v>745</v>
      </c>
      <c r="F74">
        <f>+'VAR2019'!AK77</f>
        <v>0.49077733860342554</v>
      </c>
      <c r="H74">
        <f t="shared" si="6"/>
        <v>18</v>
      </c>
      <c r="J74" s="129" t="s">
        <v>1518</v>
      </c>
      <c r="K74" s="97">
        <f t="shared" si="5"/>
        <v>50.922266139657445</v>
      </c>
      <c r="L74" t="str">
        <f t="shared" si="7"/>
        <v>46.771 wholesale in car wrecks</v>
      </c>
    </row>
    <row r="75" spans="1:12">
      <c r="A75" t="str">
        <f>+'VAR2019'!V78</f>
        <v>46.772</v>
      </c>
      <c r="B75" s="129" t="str">
        <f>+'VAR2019'!W78</f>
        <v>wholesale of metal waste and scrap</v>
      </c>
      <c r="C75">
        <f>+'VAR2019'!AH78</f>
        <v>6421</v>
      </c>
      <c r="D75">
        <f>+'VAR2019'!AI78</f>
        <v>5712</v>
      </c>
      <c r="E75">
        <f>+'VAR2019'!AJ78</f>
        <v>709</v>
      </c>
      <c r="F75">
        <f>+'VAR2019'!AK78</f>
        <v>0.11041893786014639</v>
      </c>
      <c r="H75">
        <f t="shared" si="6"/>
        <v>26</v>
      </c>
      <c r="J75" s="129" t="s">
        <v>1519</v>
      </c>
      <c r="K75" s="97">
        <f t="shared" si="5"/>
        <v>88.95810621398536</v>
      </c>
      <c r="L75" t="str">
        <f t="shared" si="7"/>
        <v>46.772 wholesale of metal waste and scrap</v>
      </c>
    </row>
    <row r="76" spans="1:12">
      <c r="A76" t="str">
        <f>+'VAR2019'!V79</f>
        <v>46.773</v>
      </c>
      <c r="B76" s="129" t="str">
        <f>+'VAR2019'!W79</f>
        <v>wholesale of non-metal waste and scrap</v>
      </c>
      <c r="C76">
        <f>+'VAR2019'!AH79</f>
        <v>142</v>
      </c>
      <c r="D76">
        <f>+'VAR2019'!AI79</f>
        <v>83</v>
      </c>
      <c r="E76">
        <f>+'VAR2019'!AJ79</f>
        <v>59</v>
      </c>
      <c r="F76">
        <f>+'VAR2019'!AK79</f>
        <v>0.41549295774647887</v>
      </c>
      <c r="H76">
        <f t="shared" si="6"/>
        <v>30</v>
      </c>
      <c r="J76" s="129" t="s">
        <v>1520</v>
      </c>
      <c r="K76" s="97">
        <f t="shared" si="5"/>
        <v>58.450704225352112</v>
      </c>
      <c r="L76" t="str">
        <f t="shared" si="7"/>
        <v>46.773 wholesale of non-metal waste and scrap</v>
      </c>
    </row>
    <row r="77" spans="1:12">
      <c r="A77" t="str">
        <f>+'VAR2019'!V80</f>
        <v>46.900</v>
      </c>
      <c r="B77" s="129" t="str">
        <f>+'VAR2019'!W80</f>
        <v>non-specialised wholesale trade</v>
      </c>
      <c r="C77">
        <f>+'VAR2019'!AH80</f>
        <v>4158</v>
      </c>
      <c r="D77">
        <f>+'VAR2019'!AI80</f>
        <v>2738</v>
      </c>
      <c r="E77">
        <f>+'VAR2019'!AJ80</f>
        <v>1420</v>
      </c>
      <c r="F77">
        <f>+'VAR2019'!AK80</f>
        <v>0.34151034151034149</v>
      </c>
      <c r="H77">
        <f t="shared" si="6"/>
        <v>21</v>
      </c>
      <c r="J77" s="129" t="s">
        <v>1521</v>
      </c>
      <c r="K77" s="97">
        <f t="shared" si="5"/>
        <v>65.848965848965847</v>
      </c>
      <c r="L77" t="str">
        <f t="shared" si="7"/>
        <v>46.900 non-specialised wholesale trade</v>
      </c>
    </row>
    <row r="78" spans="1:12">
      <c r="A78" t="str">
        <f>+'VAR2019'!V81</f>
        <v>47.111+47.112</v>
      </c>
      <c r="B78" s="129" t="str">
        <f>+'VAR2019'!W81</f>
        <v>department stores and other non-specialised stores with food, beverages or tobacco predominating</v>
      </c>
      <c r="C78" t="str">
        <f>+'VAR2019'!AH81</f>
        <v>..</v>
      </c>
      <c r="D78" t="str">
        <f>+'VAR2019'!AI81</f>
        <v>..</v>
      </c>
      <c r="E78" t="str">
        <f>+'VAR2019'!AJ81</f>
        <v>-</v>
      </c>
      <c r="F78" t="str">
        <f>+'VAR2019'!AK81</f>
        <v>-</v>
      </c>
      <c r="H78" s="69"/>
      <c r="I78" s="69"/>
      <c r="J78" s="69" t="s">
        <v>1307</v>
      </c>
      <c r="K78" s="172" t="e">
        <f t="shared" ref="K78:K126" si="8">+F78*100</f>
        <v>#VALUE!</v>
      </c>
      <c r="L78" s="69" t="str">
        <f t="shared" si="7"/>
        <v>47.111+47.112 department stores and other non-specialised stores with food, beverages or tobacco predominating</v>
      </c>
    </row>
    <row r="79" spans="1:12">
      <c r="A79" t="str">
        <f>+'VAR2019'!V82</f>
        <v>47.111</v>
      </c>
      <c r="B79" s="129" t="str">
        <f>+'VAR2019'!W82</f>
        <v>department stores and the like with food, beverages or tobacco predominating</v>
      </c>
      <c r="C79">
        <f>+'VAR2019'!AH82</f>
        <v>14340</v>
      </c>
      <c r="D79">
        <f>+'VAR2019'!AI82</f>
        <v>10838</v>
      </c>
      <c r="E79">
        <f>+'VAR2019'!AJ82</f>
        <v>3502</v>
      </c>
      <c r="F79">
        <f>+'VAR2019'!AK82</f>
        <v>0.24421199442119945</v>
      </c>
      <c r="H79">
        <f t="shared" si="6"/>
        <v>45</v>
      </c>
      <c r="J79" s="129" t="s">
        <v>1583</v>
      </c>
      <c r="K79" s="97">
        <f t="shared" ref="K79:K81" si="9">+(1-F79)*100</f>
        <v>75.578800557880058</v>
      </c>
      <c r="L79" t="str">
        <f t="shared" si="7"/>
        <v>47.111 department stores and the like with food, beverages or tobacco predominating</v>
      </c>
    </row>
    <row r="80" spans="1:12">
      <c r="A80" t="str">
        <f>+'VAR2019'!V83</f>
        <v>47.112</v>
      </c>
      <c r="B80" s="129" t="str">
        <f>+'VAR2019'!W83</f>
        <v>other non-specialised stores with food, beverages or tobacco predominating</v>
      </c>
      <c r="C80">
        <f>+'VAR2019'!AH83</f>
        <v>214446</v>
      </c>
      <c r="D80">
        <f>+'VAR2019'!AI83</f>
        <v>159843</v>
      </c>
      <c r="E80">
        <f>+'VAR2019'!AJ83</f>
        <v>54603</v>
      </c>
      <c r="F80">
        <f>+'VAR2019'!AK83</f>
        <v>0.25462354159089001</v>
      </c>
      <c r="H80">
        <f t="shared" si="6"/>
        <v>51</v>
      </c>
      <c r="J80" s="129" t="s">
        <v>1586</v>
      </c>
      <c r="K80" s="97">
        <f t="shared" si="9"/>
        <v>74.537645840911011</v>
      </c>
      <c r="L80" t="str">
        <f t="shared" si="7"/>
        <v>47.112 other non-specialised stores with food, beverages or tobacco predominating</v>
      </c>
    </row>
    <row r="81" spans="1:12">
      <c r="A81" t="str">
        <f>+'VAR2019'!V84</f>
        <v>47.191</v>
      </c>
      <c r="B81" s="129" t="str">
        <f>+'VAR2019'!W84</f>
        <v>other department stores and the like</v>
      </c>
      <c r="C81">
        <f>+'VAR2019'!AH84</f>
        <v>14518</v>
      </c>
      <c r="D81">
        <f>+'VAR2019'!AI84</f>
        <v>9469</v>
      </c>
      <c r="E81">
        <f>+'VAR2019'!AJ84</f>
        <v>5049</v>
      </c>
      <c r="F81">
        <f>+'VAR2019'!AK84</f>
        <v>0.3477751756440281</v>
      </c>
      <c r="H81">
        <f t="shared" si="6"/>
        <v>24</v>
      </c>
      <c r="J81" s="129" t="s">
        <v>1584</v>
      </c>
      <c r="K81" s="97">
        <f t="shared" si="9"/>
        <v>65.222482435597186</v>
      </c>
      <c r="L81" t="str">
        <f t="shared" si="7"/>
        <v>47.191 other department stores and the like</v>
      </c>
    </row>
    <row r="82" spans="1:12">
      <c r="A82" t="str">
        <f>+'VAR2019'!V85</f>
        <v>47.191+47.199</v>
      </c>
      <c r="B82" s="129" t="str">
        <f>+'VAR2019'!W85</f>
        <v>other department stores and the like, other non-specialised stores n.e.c.</v>
      </c>
      <c r="C82" t="str">
        <f>+'VAR2019'!AH85</f>
        <v>..</v>
      </c>
      <c r="D82" t="str">
        <f>+'VAR2019'!AI85</f>
        <v>..</v>
      </c>
      <c r="E82" t="str">
        <f>+'VAR2019'!AJ85</f>
        <v>-</v>
      </c>
      <c r="F82" t="str">
        <f>+'VAR2019'!AK85</f>
        <v>-</v>
      </c>
      <c r="H82" s="69"/>
      <c r="I82" s="69"/>
      <c r="J82" s="69" t="s">
        <v>1585</v>
      </c>
      <c r="K82" s="172" t="e">
        <f t="shared" si="8"/>
        <v>#VALUE!</v>
      </c>
      <c r="L82" s="69" t="str">
        <f t="shared" si="7"/>
        <v>47.191+47.199 other department stores and the like, other non-specialised stores n.e.c.</v>
      </c>
    </row>
    <row r="83" spans="1:12">
      <c r="A83" t="str">
        <f>+'VAR2019'!V86</f>
        <v>47.199</v>
      </c>
      <c r="B83" s="129" t="str">
        <f>+'VAR2019'!W86</f>
        <v>other non-specialised stores n.e.c.</v>
      </c>
      <c r="C83">
        <f>+'VAR2019'!AH86</f>
        <v>19496</v>
      </c>
      <c r="D83">
        <f>+'VAR2019'!AI86</f>
        <v>12191</v>
      </c>
      <c r="E83">
        <f>+'VAR2019'!AJ86</f>
        <v>7305</v>
      </c>
      <c r="F83">
        <f>+'VAR2019'!AK86</f>
        <v>0.37469224456298728</v>
      </c>
      <c r="H83">
        <f t="shared" si="6"/>
        <v>34</v>
      </c>
      <c r="J83" s="129" t="s">
        <v>1582</v>
      </c>
      <c r="K83" s="97">
        <f t="shared" ref="K83:K87" si="10">+(1-F83)*100</f>
        <v>62.530775543701282</v>
      </c>
      <c r="L83" t="str">
        <f t="shared" si="7"/>
        <v>47.199 other non-specialised stores n.e.c.</v>
      </c>
    </row>
    <row r="84" spans="1:12">
      <c r="A84" t="str">
        <f>+'VAR2019'!V87</f>
        <v>47.210</v>
      </c>
      <c r="B84" s="129" t="str">
        <f>+'VAR2019'!W87</f>
        <v>greengroceries</v>
      </c>
      <c r="C84">
        <f>+'VAR2019'!AH87</f>
        <v>968</v>
      </c>
      <c r="D84">
        <f>+'VAR2019'!AI87</f>
        <v>695</v>
      </c>
      <c r="E84">
        <f>+'VAR2019'!AJ87</f>
        <v>273</v>
      </c>
      <c r="F84">
        <f>+'VAR2019'!AK87</f>
        <v>0.28202479338842973</v>
      </c>
      <c r="H84">
        <f t="shared" si="6"/>
        <v>19</v>
      </c>
      <c r="J84" s="129" t="s">
        <v>1522</v>
      </c>
      <c r="K84" s="97">
        <f t="shared" si="10"/>
        <v>71.797520661157037</v>
      </c>
      <c r="L84" t="str">
        <f t="shared" si="7"/>
        <v>47.210 greengroceries</v>
      </c>
    </row>
    <row r="85" spans="1:12">
      <c r="A85" t="str">
        <f>+'VAR2019'!V88</f>
        <v>47.220</v>
      </c>
      <c r="B85" s="129" t="str">
        <f>+'VAR2019'!W88</f>
        <v>butcher´s shops</v>
      </c>
      <c r="C85">
        <f>+'VAR2019'!AH88</f>
        <v>1102</v>
      </c>
      <c r="D85">
        <f>+'VAR2019'!AI88</f>
        <v>838</v>
      </c>
      <c r="E85">
        <f>+'VAR2019'!AJ88</f>
        <v>264</v>
      </c>
      <c r="F85">
        <f>+'VAR2019'!AK88</f>
        <v>0.23956442831215971</v>
      </c>
      <c r="H85">
        <f t="shared" si="6"/>
        <v>20</v>
      </c>
      <c r="J85" s="129" t="s">
        <v>1609</v>
      </c>
      <c r="K85" s="97">
        <f t="shared" si="10"/>
        <v>76.043557168784019</v>
      </c>
      <c r="L85" t="str">
        <f t="shared" si="7"/>
        <v>47.220 butcher´s shops</v>
      </c>
    </row>
    <row r="86" spans="1:12">
      <c r="A86" t="str">
        <f>+'VAR2019'!V89</f>
        <v>47.230</v>
      </c>
      <c r="B86" s="129" t="str">
        <f>+'VAR2019'!W89</f>
        <v>fishmonger´s shops</v>
      </c>
      <c r="C86">
        <f>+'VAR2019'!AH89</f>
        <v>1669</v>
      </c>
      <c r="D86">
        <f>+'VAR2019'!AI89</f>
        <v>1041</v>
      </c>
      <c r="E86">
        <f>+'VAR2019'!AJ89</f>
        <v>628</v>
      </c>
      <c r="F86">
        <f>+'VAR2019'!AK89</f>
        <v>0.3762732174955063</v>
      </c>
      <c r="H86">
        <f t="shared" si="6"/>
        <v>23</v>
      </c>
      <c r="J86" s="129" t="s">
        <v>1610</v>
      </c>
      <c r="K86" s="97">
        <f t="shared" si="10"/>
        <v>62.372678250449368</v>
      </c>
      <c r="L86" t="str">
        <f t="shared" si="7"/>
        <v>47.230 fishmonger´s shops</v>
      </c>
    </row>
    <row r="87" spans="1:12">
      <c r="A87" t="str">
        <f>+'VAR2019'!V90</f>
        <v>47.241</v>
      </c>
      <c r="B87" s="129" t="str">
        <f>+'VAR2019'!W90</f>
        <v>bread and cake shops</v>
      </c>
      <c r="C87">
        <f>+'VAR2019'!AH90</f>
        <v>1337</v>
      </c>
      <c r="D87">
        <f>+'VAR2019'!AI90</f>
        <v>464</v>
      </c>
      <c r="E87">
        <f>+'VAR2019'!AJ90</f>
        <v>873</v>
      </c>
      <c r="F87">
        <f>+'VAR2019'!AK90</f>
        <v>0.65295437546746449</v>
      </c>
      <c r="H87">
        <f t="shared" si="6"/>
        <v>25</v>
      </c>
      <c r="J87" s="129" t="s">
        <v>1523</v>
      </c>
      <c r="K87" s="97">
        <f t="shared" si="10"/>
        <v>34.704562453253551</v>
      </c>
      <c r="L87" t="str">
        <f t="shared" si="7"/>
        <v>47.241 bread and cake shops</v>
      </c>
    </row>
    <row r="88" spans="1:12">
      <c r="A88" t="str">
        <f>+'VAR2019'!V91</f>
        <v>47.241-47.299</v>
      </c>
      <c r="B88" s="129" t="str">
        <f>+'VAR2019'!W91</f>
        <v>retail sale of bred, confectioinery, beverages, tobacco and other food products in specialised stores</v>
      </c>
      <c r="C88" t="str">
        <f>+'VAR2019'!AH91</f>
        <v>..</v>
      </c>
      <c r="D88" t="str">
        <f>+'VAR2019'!AI91</f>
        <v>..</v>
      </c>
      <c r="E88" t="str">
        <f>+'VAR2019'!AJ91</f>
        <v>-</v>
      </c>
      <c r="F88" t="str">
        <f>+'VAR2019'!AK91</f>
        <v>-</v>
      </c>
      <c r="H88" s="69"/>
      <c r="I88" s="69"/>
      <c r="J88" s="69" t="s">
        <v>1524</v>
      </c>
      <c r="K88" s="172" t="e">
        <f t="shared" si="8"/>
        <v>#VALUE!</v>
      </c>
      <c r="L88" s="69" t="str">
        <f t="shared" si="7"/>
        <v>47.241-47.299 retail sale of bred, confectioinery, beverages, tobacco and other food products in specialised stores</v>
      </c>
    </row>
    <row r="89" spans="1:12">
      <c r="A89" t="str">
        <f>+'VAR2019'!V92</f>
        <v>47.242</v>
      </c>
      <c r="B89" s="129" t="str">
        <f>+'VAR2019'!W92</f>
        <v>sugar confectionary shops</v>
      </c>
      <c r="C89">
        <f>+'VAR2019'!AH92</f>
        <v>5447</v>
      </c>
      <c r="D89">
        <f>+'VAR2019'!AI92</f>
        <v>3846</v>
      </c>
      <c r="E89">
        <f>+'VAR2019'!AJ92</f>
        <v>1601</v>
      </c>
      <c r="F89">
        <f>+'VAR2019'!AK92</f>
        <v>0.29392326051037271</v>
      </c>
      <c r="H89">
        <f t="shared" si="6"/>
        <v>30</v>
      </c>
      <c r="J89" s="129" t="s">
        <v>1525</v>
      </c>
      <c r="K89" s="97">
        <f t="shared" ref="K89:K125" si="11">+(1-F89)*100</f>
        <v>70.607673948962727</v>
      </c>
      <c r="L89" t="str">
        <f t="shared" si="7"/>
        <v>47.242 sugar confectionary shops</v>
      </c>
    </row>
    <row r="90" spans="1:12">
      <c r="A90" t="str">
        <f>+'VAR2019'!V93</f>
        <v>47.250</v>
      </c>
      <c r="B90" s="129" t="str">
        <f>+'VAR2019'!W93</f>
        <v>liquor stores</v>
      </c>
      <c r="C90">
        <f>+'VAR2019'!AH93</f>
        <v>28469</v>
      </c>
      <c r="D90">
        <f>+'VAR2019'!AI93</f>
        <v>24762</v>
      </c>
      <c r="E90">
        <f>+'VAR2019'!AJ93</f>
        <v>3707</v>
      </c>
      <c r="F90">
        <f>+'VAR2019'!AK93</f>
        <v>0.13021180933647125</v>
      </c>
      <c r="H90">
        <f t="shared" si="6"/>
        <v>18</v>
      </c>
      <c r="J90" s="129" t="s">
        <v>1526</v>
      </c>
      <c r="K90" s="97">
        <f t="shared" si="11"/>
        <v>86.97881906635287</v>
      </c>
      <c r="L90" t="str">
        <f t="shared" si="7"/>
        <v>47.250 liquor stores</v>
      </c>
    </row>
    <row r="91" spans="1:12">
      <c r="A91" t="str">
        <f>+'VAR2019'!V94</f>
        <v>47.260</v>
      </c>
      <c r="B91" s="129" t="str">
        <f>+'VAR2019'!W94</f>
        <v>tobacconist´s shops</v>
      </c>
      <c r="C91">
        <f>+'VAR2019'!AH94</f>
        <v>4745</v>
      </c>
      <c r="D91">
        <f>+'VAR2019'!AI94</f>
        <v>3542</v>
      </c>
      <c r="E91">
        <f>+'VAR2019'!AJ94</f>
        <v>1203</v>
      </c>
      <c r="F91">
        <f>+'VAR2019'!AK94</f>
        <v>0.25353003161222337</v>
      </c>
      <c r="H91">
        <f t="shared" si="6"/>
        <v>24</v>
      </c>
      <c r="J91" s="129" t="s">
        <v>1611</v>
      </c>
      <c r="K91" s="97">
        <f t="shared" si="11"/>
        <v>74.646996838777667</v>
      </c>
      <c r="L91" t="str">
        <f t="shared" si="7"/>
        <v>47.260 tobacconist´s shops</v>
      </c>
    </row>
    <row r="92" spans="1:12">
      <c r="A92" t="str">
        <f>+'VAR2019'!V95</f>
        <v>47.291</v>
      </c>
      <c r="B92" s="129" t="str">
        <f>+'VAR2019'!W95</f>
        <v>health food shops</v>
      </c>
      <c r="C92">
        <f>+'VAR2019'!AH95</f>
        <v>2540</v>
      </c>
      <c r="D92">
        <f>+'VAR2019'!AI95</f>
        <v>1486</v>
      </c>
      <c r="E92">
        <f>+'VAR2019'!AJ95</f>
        <v>1054</v>
      </c>
      <c r="F92">
        <f>+'VAR2019'!AK95</f>
        <v>0.41496062992125982</v>
      </c>
      <c r="H92">
        <f t="shared" si="6"/>
        <v>22</v>
      </c>
      <c r="J92" s="129" t="s">
        <v>1527</v>
      </c>
      <c r="K92" s="97">
        <f t="shared" si="11"/>
        <v>58.503937007874015</v>
      </c>
      <c r="L92" t="str">
        <f t="shared" si="7"/>
        <v>47.291 health food shops</v>
      </c>
    </row>
    <row r="93" spans="1:12">
      <c r="A93" t="str">
        <f>+'VAR2019'!V96</f>
        <v>47.299</v>
      </c>
      <c r="B93" s="129" t="str">
        <f>+'VAR2019'!W96</f>
        <v>other specialised stores for food n.e.c.</v>
      </c>
      <c r="C93">
        <f>+'VAR2019'!AH96</f>
        <v>1105</v>
      </c>
      <c r="D93">
        <f>+'VAR2019'!AI96</f>
        <v>604</v>
      </c>
      <c r="E93">
        <f>+'VAR2019'!AJ96</f>
        <v>501</v>
      </c>
      <c r="F93">
        <f>+'VAR2019'!AK96</f>
        <v>0.45339366515837104</v>
      </c>
      <c r="H93">
        <f t="shared" si="6"/>
        <v>45</v>
      </c>
      <c r="J93" s="129" t="s">
        <v>1528</v>
      </c>
      <c r="K93" s="97">
        <f t="shared" si="11"/>
        <v>54.660633484162901</v>
      </c>
      <c r="L93" t="str">
        <f t="shared" si="7"/>
        <v>47.299 other specialised stores for food n.e.c.</v>
      </c>
    </row>
    <row r="94" spans="1:12">
      <c r="A94" t="str">
        <f>+'VAR2019'!V97</f>
        <v>47.300</v>
      </c>
      <c r="B94" s="129" t="str">
        <f>+'VAR2019'!W97</f>
        <v>petrol stations</v>
      </c>
      <c r="C94">
        <f>+'VAR2019'!AH97</f>
        <v>37288</v>
      </c>
      <c r="D94">
        <f>+'VAR2019'!AI97</f>
        <v>33071</v>
      </c>
      <c r="E94">
        <f>+'VAR2019'!AJ97</f>
        <v>4217</v>
      </c>
      <c r="F94">
        <f>+'VAR2019'!AK97</f>
        <v>0.11309268397339627</v>
      </c>
      <c r="H94">
        <f t="shared" si="6"/>
        <v>15</v>
      </c>
      <c r="J94" t="s">
        <v>1339</v>
      </c>
      <c r="K94" s="97">
        <f t="shared" si="11"/>
        <v>88.690731602660378</v>
      </c>
      <c r="L94" t="str">
        <f t="shared" si="7"/>
        <v>47.300 petrol stations</v>
      </c>
    </row>
    <row r="95" spans="1:12">
      <c r="A95" t="str">
        <f>+'VAR2019'!V98</f>
        <v>47.410</v>
      </c>
      <c r="B95" s="129" t="str">
        <f>+'VAR2019'!W98</f>
        <v>specialised stores for computers, peripheral units and software</v>
      </c>
      <c r="C95">
        <f>+'VAR2019'!AH98</f>
        <v>9059</v>
      </c>
      <c r="D95">
        <f>+'VAR2019'!AI98</f>
        <v>7007</v>
      </c>
      <c r="E95">
        <f>+'VAR2019'!AJ98</f>
        <v>2052</v>
      </c>
      <c r="F95">
        <f>+'VAR2019'!AK98</f>
        <v>0.2265150678882879</v>
      </c>
      <c r="H95">
        <f t="shared" si="6"/>
        <v>45</v>
      </c>
      <c r="J95" s="129" t="s">
        <v>1595</v>
      </c>
      <c r="K95" s="97">
        <f t="shared" si="11"/>
        <v>77.348493211171217</v>
      </c>
      <c r="L95" t="str">
        <f t="shared" si="7"/>
        <v>47.410 specialised stores for computers, peripheral units and software</v>
      </c>
    </row>
    <row r="96" spans="1:12">
      <c r="A96" t="str">
        <f>+'VAR2019'!V99</f>
        <v>47.420</v>
      </c>
      <c r="B96" s="129" t="str">
        <f>+'VAR2019'!W99</f>
        <v xml:space="preserve">specialised stores for telecommunications equipment </v>
      </c>
      <c r="C96">
        <f>+'VAR2019'!AH99</f>
        <v>4011</v>
      </c>
      <c r="D96">
        <f>+'VAR2019'!AI99</f>
        <v>2759</v>
      </c>
      <c r="E96">
        <f>+'VAR2019'!AJ99</f>
        <v>1252</v>
      </c>
      <c r="F96">
        <f>+'VAR2019'!AK99</f>
        <v>0.31214161057092993</v>
      </c>
      <c r="H96">
        <f t="shared" si="6"/>
        <v>34</v>
      </c>
      <c r="J96" s="129" t="s">
        <v>1596</v>
      </c>
      <c r="K96" s="97">
        <f t="shared" si="11"/>
        <v>68.785838942907006</v>
      </c>
      <c r="L96" t="str">
        <f t="shared" si="7"/>
        <v xml:space="preserve">47.420 specialised stores for telecommunications equipment </v>
      </c>
    </row>
    <row r="97" spans="1:12">
      <c r="A97" t="str">
        <f>+'VAR2019'!V100</f>
        <v>47.430</v>
      </c>
      <c r="B97" s="129" t="str">
        <f>+'VAR2019'!W100</f>
        <v>radio and television stores</v>
      </c>
      <c r="C97">
        <f>+'VAR2019'!AH100</f>
        <v>19708</v>
      </c>
      <c r="D97">
        <f>+'VAR2019'!AI100</f>
        <v>15827</v>
      </c>
      <c r="E97">
        <f>+'VAR2019'!AJ100</f>
        <v>3881</v>
      </c>
      <c r="F97">
        <f>+'VAR2019'!AK100</f>
        <v>0.19692510655571341</v>
      </c>
      <c r="H97">
        <f t="shared" si="6"/>
        <v>25</v>
      </c>
      <c r="J97" s="129" t="s">
        <v>1529</v>
      </c>
      <c r="K97" s="97">
        <f t="shared" si="11"/>
        <v>80.30748934442866</v>
      </c>
      <c r="L97" t="str">
        <f t="shared" si="7"/>
        <v>47.430 radio and television stores</v>
      </c>
    </row>
    <row r="98" spans="1:12">
      <c r="A98" t="str">
        <f>+'VAR2019'!V101</f>
        <v>47.510</v>
      </c>
      <c r="B98" s="129" t="str">
        <f>+'VAR2019'!W101</f>
        <v>textile stores</v>
      </c>
      <c r="C98">
        <f>+'VAR2019'!AH101</f>
        <v>1333</v>
      </c>
      <c r="D98">
        <f>+'VAR2019'!AI101</f>
        <v>656</v>
      </c>
      <c r="E98">
        <f>+'VAR2019'!AJ101</f>
        <v>677</v>
      </c>
      <c r="F98">
        <f>+'VAR2019'!AK101</f>
        <v>0.50787696924231063</v>
      </c>
      <c r="H98">
        <f t="shared" si="6"/>
        <v>13</v>
      </c>
      <c r="J98" s="129" t="s">
        <v>1530</v>
      </c>
      <c r="K98" s="97">
        <f t="shared" si="11"/>
        <v>49.212303075768936</v>
      </c>
      <c r="L98" t="str">
        <f t="shared" si="7"/>
        <v>47.510 textile stores</v>
      </c>
    </row>
    <row r="99" spans="1:12">
      <c r="A99" t="str">
        <f>+'VAR2019'!V102</f>
        <v>47.521</v>
      </c>
      <c r="B99" s="129" t="str">
        <f>+'VAR2019'!W102</f>
        <v>specialised stores for wood and other building materials</v>
      </c>
      <c r="C99">
        <f>+'VAR2019'!AH102</f>
        <v>19021</v>
      </c>
      <c r="D99">
        <f>+'VAR2019'!AI102</f>
        <v>12612</v>
      </c>
      <c r="E99">
        <f>+'VAR2019'!AJ102</f>
        <v>6409</v>
      </c>
      <c r="F99">
        <f>+'VAR2019'!AK102</f>
        <v>0.33694337837127386</v>
      </c>
      <c r="H99">
        <f t="shared" si="6"/>
        <v>38</v>
      </c>
      <c r="J99" s="129" t="s">
        <v>1531</v>
      </c>
      <c r="K99" s="97">
        <f t="shared" si="11"/>
        <v>66.305662162872608</v>
      </c>
      <c r="L99" t="str">
        <f t="shared" si="7"/>
        <v>47.521 specialised stores for wood and other building materials</v>
      </c>
    </row>
    <row r="100" spans="1:12">
      <c r="A100" t="str">
        <f>+'VAR2019'!V103</f>
        <v>47.522</v>
      </c>
      <c r="B100" s="129" t="str">
        <f>+'VAR2019'!W103</f>
        <v>specialised stores for hardware, plumbing and heating equipment</v>
      </c>
      <c r="C100">
        <f>+'VAR2019'!AH103</f>
        <v>14328</v>
      </c>
      <c r="D100">
        <f>+'VAR2019'!AI103</f>
        <v>9576</v>
      </c>
      <c r="E100">
        <f>+'VAR2019'!AJ103</f>
        <v>4752</v>
      </c>
      <c r="F100">
        <f>+'VAR2019'!AK103</f>
        <v>0.33165829145728642</v>
      </c>
      <c r="H100">
        <f t="shared" si="6"/>
        <v>45</v>
      </c>
      <c r="J100" s="129" t="s">
        <v>1597</v>
      </c>
      <c r="K100" s="97">
        <f t="shared" si="11"/>
        <v>66.834170854271363</v>
      </c>
      <c r="L100" t="str">
        <f t="shared" si="7"/>
        <v>47.522 specialised stores for hardware, plumbing and heating equipment</v>
      </c>
    </row>
    <row r="101" spans="1:12">
      <c r="A101" t="str">
        <f>+'VAR2019'!V104</f>
        <v>47.523</v>
      </c>
      <c r="B101" s="129" t="str">
        <f>+'VAR2019'!W104</f>
        <v>paint shops</v>
      </c>
      <c r="C101">
        <f>+'VAR2019'!AH104</f>
        <v>5358</v>
      </c>
      <c r="D101">
        <f>+'VAR2019'!AI104</f>
        <v>3177</v>
      </c>
      <c r="E101">
        <f>+'VAR2019'!AJ104</f>
        <v>2181</v>
      </c>
      <c r="F101">
        <f>+'VAR2019'!AK104</f>
        <v>0.40705487122060469</v>
      </c>
      <c r="H101">
        <f t="shared" si="6"/>
        <v>16</v>
      </c>
      <c r="J101" s="129" t="s">
        <v>1532</v>
      </c>
      <c r="K101" s="97">
        <f t="shared" si="11"/>
        <v>59.294512877939532</v>
      </c>
      <c r="L101" t="str">
        <f t="shared" si="7"/>
        <v>47.523 paint shops</v>
      </c>
    </row>
    <row r="102" spans="1:12">
      <c r="A102" t="str">
        <f>+'VAR2019'!V105</f>
        <v>47.531</v>
      </c>
      <c r="B102" s="129" t="str">
        <f>+'VAR2019'!W105</f>
        <v xml:space="preserve">specialised stores for carpets, rugs, wall and floor coverings </v>
      </c>
      <c r="C102">
        <f>+'VAR2019'!AH105</f>
        <v>820</v>
      </c>
      <c r="D102">
        <f>+'VAR2019'!AI105</f>
        <v>450</v>
      </c>
      <c r="E102">
        <f>+'VAR2019'!AJ105</f>
        <v>370</v>
      </c>
      <c r="F102">
        <f>+'VAR2019'!AK105</f>
        <v>0.45121951219512196</v>
      </c>
      <c r="H102">
        <f t="shared" si="6"/>
        <v>45</v>
      </c>
      <c r="J102" s="129" t="s">
        <v>1533</v>
      </c>
      <c r="K102" s="97">
        <f t="shared" si="11"/>
        <v>54.878048780487809</v>
      </c>
      <c r="L102" t="str">
        <f t="shared" si="7"/>
        <v xml:space="preserve">47.531 specialised stores for carpets, rugs, wall and floor coverings </v>
      </c>
    </row>
    <row r="103" spans="1:12">
      <c r="A103" t="str">
        <f>+'VAR2019'!V106</f>
        <v>47.532</v>
      </c>
      <c r="B103" s="129" t="str">
        <f>+'VAR2019'!W106</f>
        <v xml:space="preserve">specialised stores for home furnishing textiles </v>
      </c>
      <c r="C103">
        <f>+'VAR2019'!AH106</f>
        <v>5043</v>
      </c>
      <c r="D103">
        <f>+'VAR2019'!AI106</f>
        <v>2676</v>
      </c>
      <c r="E103">
        <f>+'VAR2019'!AJ106</f>
        <v>2367</v>
      </c>
      <c r="F103">
        <f>+'VAR2019'!AK106</f>
        <v>0.46936347412254609</v>
      </c>
      <c r="H103">
        <f t="shared" si="6"/>
        <v>30</v>
      </c>
      <c r="J103" s="129" t="s">
        <v>1593</v>
      </c>
      <c r="K103" s="97">
        <f t="shared" si="11"/>
        <v>53.063652587745395</v>
      </c>
      <c r="L103" t="str">
        <f t="shared" si="7"/>
        <v xml:space="preserve">47.532 specialised stores for home furnishing textiles </v>
      </c>
    </row>
    <row r="104" spans="1:12">
      <c r="A104" t="str">
        <f>+'VAR2019'!V107</f>
        <v>47.540</v>
      </c>
      <c r="B104" s="129" t="str">
        <f>+'VAR2019'!W107</f>
        <v>specialised stores for electrical household appliances</v>
      </c>
      <c r="C104">
        <f>+'VAR2019'!AH107</f>
        <v>5303</v>
      </c>
      <c r="D104">
        <f>+'VAR2019'!AI107</f>
        <v>3684</v>
      </c>
      <c r="E104">
        <f>+'VAR2019'!AJ107</f>
        <v>1619</v>
      </c>
      <c r="F104">
        <f>+'VAR2019'!AK107</f>
        <v>0.30529888742221384</v>
      </c>
      <c r="H104">
        <f t="shared" si="6"/>
        <v>36</v>
      </c>
      <c r="J104" s="129" t="s">
        <v>1594</v>
      </c>
      <c r="K104" s="97">
        <f t="shared" si="11"/>
        <v>69.470111257778626</v>
      </c>
      <c r="L104" t="str">
        <f t="shared" si="7"/>
        <v>47.540 specialised stores for electrical household appliances</v>
      </c>
    </row>
    <row r="105" spans="1:12">
      <c r="A105" t="str">
        <f>+'VAR2019'!V108</f>
        <v>47.591</v>
      </c>
      <c r="B105" s="129" t="str">
        <f>+'VAR2019'!W108</f>
        <v>specialised stores for home furniture</v>
      </c>
      <c r="C105">
        <f>+'VAR2019'!AH108</f>
        <v>28746</v>
      </c>
      <c r="D105">
        <f>+'VAR2019'!AI108</f>
        <v>18157</v>
      </c>
      <c r="E105">
        <f>+'VAR2019'!AJ108</f>
        <v>10589</v>
      </c>
      <c r="F105">
        <f>+'VAR2019'!AK108</f>
        <v>0.36836429416266608</v>
      </c>
      <c r="H105">
        <f t="shared" si="6"/>
        <v>19</v>
      </c>
      <c r="J105" s="129" t="s">
        <v>1534</v>
      </c>
      <c r="K105" s="97">
        <f t="shared" si="11"/>
        <v>63.163570583733389</v>
      </c>
      <c r="L105" t="str">
        <f t="shared" si="7"/>
        <v>47.591 specialised stores for home furniture</v>
      </c>
    </row>
    <row r="106" spans="1:12">
      <c r="A106" t="str">
        <f>+'VAR2019'!V109</f>
        <v>47.592</v>
      </c>
      <c r="B106" s="129" t="str">
        <f>+'VAR2019'!W109</f>
        <v xml:space="preserve">specialised stores for office furniture </v>
      </c>
      <c r="C106">
        <f>+'VAR2019'!AH109</f>
        <v>205</v>
      </c>
      <c r="D106">
        <f>+'VAR2019'!AI109</f>
        <v>111</v>
      </c>
      <c r="E106">
        <f>+'VAR2019'!AJ109</f>
        <v>94</v>
      </c>
      <c r="F106">
        <f>+'VAR2019'!AK109</f>
        <v>0.45853658536585368</v>
      </c>
      <c r="H106">
        <f t="shared" si="6"/>
        <v>22</v>
      </c>
      <c r="J106" s="129" t="s">
        <v>1590</v>
      </c>
      <c r="K106" s="97">
        <f t="shared" si="11"/>
        <v>54.146341463414636</v>
      </c>
      <c r="L106" t="str">
        <f t="shared" si="7"/>
        <v xml:space="preserve">47.592 specialised stores for office furniture </v>
      </c>
    </row>
    <row r="107" spans="1:12">
      <c r="A107" t="str">
        <f>+'VAR2019'!V110</f>
        <v>47.593</v>
      </c>
      <c r="B107" s="129" t="str">
        <f>+'VAR2019'!W110</f>
        <v xml:space="preserve">specialised stores for glassware, china and kitchenware </v>
      </c>
      <c r="C107">
        <f>+'VAR2019'!AH110</f>
        <v>7806</v>
      </c>
      <c r="D107">
        <f>+'VAR2019'!AI110</f>
        <v>4384</v>
      </c>
      <c r="E107">
        <f>+'VAR2019'!AJ110</f>
        <v>3422</v>
      </c>
      <c r="F107">
        <f>+'VAR2019'!AK110</f>
        <v>0.43838073276966438</v>
      </c>
      <c r="H107">
        <f t="shared" si="6"/>
        <v>38</v>
      </c>
      <c r="J107" s="129" t="s">
        <v>1591</v>
      </c>
      <c r="K107" s="97">
        <f t="shared" si="11"/>
        <v>56.161926723033559</v>
      </c>
      <c r="L107" t="str">
        <f t="shared" si="7"/>
        <v xml:space="preserve">47.593 specialised stores for glassware, china and kitchenware </v>
      </c>
    </row>
    <row r="108" spans="1:12">
      <c r="A108" t="str">
        <f>+'VAR2019'!V111</f>
        <v>47.594</v>
      </c>
      <c r="B108" s="129" t="str">
        <f>+'VAR2019'!W111</f>
        <v xml:space="preserve">specialised stores for electrical fittings </v>
      </c>
      <c r="C108">
        <f>+'VAR2019'!AH111</f>
        <v>1113</v>
      </c>
      <c r="D108">
        <f>+'VAR2019'!AI111</f>
        <v>639</v>
      </c>
      <c r="E108">
        <f>+'VAR2019'!AJ111</f>
        <v>474</v>
      </c>
      <c r="F108">
        <f>+'VAR2019'!AK111</f>
        <v>0.42587601078167114</v>
      </c>
      <c r="H108">
        <f t="shared" si="6"/>
        <v>25</v>
      </c>
      <c r="J108" s="129" t="s">
        <v>1592</v>
      </c>
      <c r="K108" s="97">
        <f t="shared" si="11"/>
        <v>57.412398921832889</v>
      </c>
      <c r="L108" t="str">
        <f t="shared" si="7"/>
        <v xml:space="preserve">47.594 specialised stores for electrical fittings </v>
      </c>
    </row>
    <row r="109" spans="1:12">
      <c r="A109" t="str">
        <f>+'VAR2019'!V112</f>
        <v>47.595</v>
      </c>
      <c r="B109" s="129" t="str">
        <f>+'VAR2019'!W112</f>
        <v xml:space="preserve">specialised stores for musical instruments and music scores </v>
      </c>
      <c r="C109">
        <f>+'VAR2019'!AH112</f>
        <v>919</v>
      </c>
      <c r="D109">
        <f>+'VAR2019'!AI112</f>
        <v>640</v>
      </c>
      <c r="E109">
        <f>+'VAR2019'!AJ112</f>
        <v>279</v>
      </c>
      <c r="F109">
        <f>+'VAR2019'!AK112</f>
        <v>0.30359085963003263</v>
      </c>
      <c r="H109">
        <f t="shared" si="6"/>
        <v>42</v>
      </c>
      <c r="J109" s="129" t="s">
        <v>1535</v>
      </c>
      <c r="K109" s="97">
        <f t="shared" si="11"/>
        <v>69.640914036996733</v>
      </c>
      <c r="L109" t="str">
        <f t="shared" si="7"/>
        <v xml:space="preserve">47.595 specialised stores for musical instruments and music scores </v>
      </c>
    </row>
    <row r="110" spans="1:12">
      <c r="A110" t="str">
        <f>+'VAR2019'!V113</f>
        <v>47.610</v>
      </c>
      <c r="B110" s="129" t="str">
        <f>+'VAR2019'!W113</f>
        <v>bookshops</v>
      </c>
      <c r="C110">
        <f>+'VAR2019'!AH113</f>
        <v>2808</v>
      </c>
      <c r="D110">
        <f>+'VAR2019'!AI113</f>
        <v>1503</v>
      </c>
      <c r="E110">
        <f>+'VAR2019'!AJ113</f>
        <v>1305</v>
      </c>
      <c r="F110">
        <f>+'VAR2019'!AK113</f>
        <v>0.46474358974358976</v>
      </c>
      <c r="H110">
        <f t="shared" si="6"/>
        <v>14</v>
      </c>
      <c r="J110" s="129" t="s">
        <v>1536</v>
      </c>
      <c r="K110" s="97">
        <f t="shared" si="11"/>
        <v>53.525641025641022</v>
      </c>
      <c r="L110" t="str">
        <f t="shared" si="7"/>
        <v>47.610 bookshops</v>
      </c>
    </row>
    <row r="111" spans="1:12">
      <c r="A111" t="str">
        <f>+'VAR2019'!V114</f>
        <v>47.621</v>
      </c>
      <c r="B111" s="129" t="str">
        <f>+'VAR2019'!W114</f>
        <v xml:space="preserve">specialised stores for newspapers </v>
      </c>
      <c r="C111">
        <f>+'VAR2019'!AH114</f>
        <v>1486</v>
      </c>
      <c r="D111">
        <f>+'VAR2019'!AI114</f>
        <v>935</v>
      </c>
      <c r="E111">
        <f>+'VAR2019'!AJ114</f>
        <v>551</v>
      </c>
      <c r="F111">
        <f>+'VAR2019'!AK114</f>
        <v>0.37079407806191117</v>
      </c>
      <c r="H111">
        <f t="shared" si="6"/>
        <v>16</v>
      </c>
      <c r="J111" s="129" t="s">
        <v>1537</v>
      </c>
      <c r="K111" s="97">
        <f t="shared" si="11"/>
        <v>62.920592193808879</v>
      </c>
      <c r="L111" t="str">
        <f t="shared" si="7"/>
        <v xml:space="preserve">47.621 specialised stores for newspapers </v>
      </c>
    </row>
    <row r="112" spans="1:12">
      <c r="A112" t="str">
        <f>+'VAR2019'!V115</f>
        <v>47.622</v>
      </c>
      <c r="B112" s="129" t="str">
        <f>+'VAR2019'!W115</f>
        <v xml:space="preserve">specialised stores for stationery </v>
      </c>
      <c r="C112">
        <f>+'VAR2019'!AH115</f>
        <v>424</v>
      </c>
      <c r="D112">
        <f>+'VAR2019'!AI115</f>
        <v>267</v>
      </c>
      <c r="E112">
        <f>+'VAR2019'!AJ115</f>
        <v>157</v>
      </c>
      <c r="F112">
        <f>+'VAR2019'!AK115</f>
        <v>0.37028301886792453</v>
      </c>
      <c r="H112">
        <f t="shared" si="6"/>
        <v>16</v>
      </c>
      <c r="J112" s="129" t="s">
        <v>1538</v>
      </c>
      <c r="K112" s="97">
        <f t="shared" si="11"/>
        <v>62.971698113207552</v>
      </c>
      <c r="L112" t="str">
        <f t="shared" si="7"/>
        <v xml:space="preserve">47.622 specialised stores for stationery </v>
      </c>
    </row>
    <row r="113" spans="1:12">
      <c r="A113" t="str">
        <f>+'VAR2019'!V116</f>
        <v>47.630</v>
      </c>
      <c r="B113" s="129" t="str">
        <f>+'VAR2019'!W116</f>
        <v>specialised stores for music and video recordings</v>
      </c>
      <c r="C113">
        <f>+'VAR2019'!AH116</f>
        <v>190</v>
      </c>
      <c r="D113">
        <f>+'VAR2019'!AI116</f>
        <v>121</v>
      </c>
      <c r="E113">
        <f>+'VAR2019'!AJ116</f>
        <v>69</v>
      </c>
      <c r="F113">
        <f>+'VAR2019'!AK116</f>
        <v>0.36315789473684212</v>
      </c>
      <c r="H113">
        <f t="shared" si="6"/>
        <v>31</v>
      </c>
      <c r="J113" s="129" t="s">
        <v>1598</v>
      </c>
      <c r="K113" s="97">
        <f t="shared" si="11"/>
        <v>63.684210526315788</v>
      </c>
      <c r="L113" t="str">
        <f t="shared" si="7"/>
        <v>47.630 specialised stores for music and video recordings</v>
      </c>
    </row>
    <row r="114" spans="1:12">
      <c r="A114" t="str">
        <f>+'VAR2019'!V117</f>
        <v>47.641</v>
      </c>
      <c r="B114" s="129" t="str">
        <f>+'VAR2019'!W117</f>
        <v>sports shops</v>
      </c>
      <c r="C114">
        <f>+'VAR2019'!AH117</f>
        <v>20450</v>
      </c>
      <c r="D114">
        <f>+'VAR2019'!AI117</f>
        <v>12980</v>
      </c>
      <c r="E114">
        <f>+'VAR2019'!AJ117</f>
        <v>7470</v>
      </c>
      <c r="F114">
        <f>+'VAR2019'!AK117</f>
        <v>0.36528117359413204</v>
      </c>
      <c r="H114">
        <f t="shared" si="6"/>
        <v>17</v>
      </c>
      <c r="J114" s="129" t="s">
        <v>1539</v>
      </c>
      <c r="K114" s="97">
        <f t="shared" si="11"/>
        <v>63.471882640586799</v>
      </c>
      <c r="L114" t="str">
        <f t="shared" si="7"/>
        <v>47.641 sports shops</v>
      </c>
    </row>
    <row r="115" spans="1:12">
      <c r="A115" t="str">
        <f>+'VAR2019'!V118</f>
        <v>47.642</v>
      </c>
      <c r="B115" s="129" t="str">
        <f>+'VAR2019'!W118</f>
        <v>bicycle shops</v>
      </c>
      <c r="C115">
        <f>+'VAR2019'!AH118</f>
        <v>2174</v>
      </c>
      <c r="D115">
        <f>+'VAR2019'!AI118</f>
        <v>1530</v>
      </c>
      <c r="E115">
        <f>+'VAR2019'!AJ118</f>
        <v>644</v>
      </c>
      <c r="F115">
        <f>+'VAR2019'!AK118</f>
        <v>0.29622815087396503</v>
      </c>
      <c r="H115">
        <f t="shared" si="6"/>
        <v>18</v>
      </c>
      <c r="J115" s="129" t="s">
        <v>1540</v>
      </c>
      <c r="K115" s="97">
        <f t="shared" si="11"/>
        <v>70.377184912603497</v>
      </c>
      <c r="L115" t="str">
        <f t="shared" si="7"/>
        <v>47.642 bicycle shops</v>
      </c>
    </row>
    <row r="116" spans="1:12">
      <c r="A116" t="str">
        <f>+'VAR2019'!V119</f>
        <v>47.643</v>
      </c>
      <c r="B116" s="129" t="str">
        <f>+'VAR2019'!W119</f>
        <v xml:space="preserve">specialised stores for boats and boating accessories </v>
      </c>
      <c r="C116">
        <f>+'VAR2019'!AH119</f>
        <v>3808</v>
      </c>
      <c r="D116">
        <f>+'VAR2019'!AI119</f>
        <v>2660</v>
      </c>
      <c r="E116">
        <f>+'VAR2019'!AJ119</f>
        <v>1148</v>
      </c>
      <c r="F116">
        <f>+'VAR2019'!AK119</f>
        <v>0.3014705882352941</v>
      </c>
      <c r="H116">
        <f t="shared" si="6"/>
        <v>35</v>
      </c>
      <c r="J116" s="129" t="s">
        <v>1541</v>
      </c>
      <c r="K116" s="97">
        <f t="shared" si="11"/>
        <v>69.85294117647058</v>
      </c>
      <c r="L116" t="str">
        <f t="shared" si="7"/>
        <v xml:space="preserve">47.643 specialised stores for boats and boating accessories </v>
      </c>
    </row>
    <row r="117" spans="1:12">
      <c r="A117" t="str">
        <f>+'VAR2019'!V120</f>
        <v>47.650</v>
      </c>
      <c r="B117" s="129" t="str">
        <f>+'VAR2019'!W120</f>
        <v>toyshops</v>
      </c>
      <c r="C117">
        <f>+'VAR2019'!AH120</f>
        <v>3110</v>
      </c>
      <c r="D117">
        <f>+'VAR2019'!AI120</f>
        <v>1834</v>
      </c>
      <c r="E117">
        <f>+'VAR2019'!AJ120</f>
        <v>1276</v>
      </c>
      <c r="F117">
        <f>+'VAR2019'!AK120</f>
        <v>0.4102893890675241</v>
      </c>
      <c r="H117">
        <f t="shared" si="6"/>
        <v>13</v>
      </c>
      <c r="J117" s="129" t="s">
        <v>1542</v>
      </c>
      <c r="K117" s="97">
        <f t="shared" si="11"/>
        <v>58.971061093247592</v>
      </c>
      <c r="L117" t="str">
        <f t="shared" si="7"/>
        <v>47.650 toyshops</v>
      </c>
    </row>
    <row r="118" spans="1:12">
      <c r="A118" t="str">
        <f>+'VAR2019'!V121</f>
        <v>47.711</v>
      </c>
      <c r="B118" s="129" t="str">
        <f>+'VAR2019'!W121</f>
        <v>specialised stores for men´s, women´s and children´s clothing, mixed</v>
      </c>
      <c r="C118">
        <f>+'VAR2019'!AH121</f>
        <v>30216</v>
      </c>
      <c r="D118">
        <f>+'VAR2019'!AI121</f>
        <v>15767</v>
      </c>
      <c r="E118">
        <f>+'VAR2019'!AJ121</f>
        <v>14449</v>
      </c>
      <c r="F118">
        <f>+'VAR2019'!AK121</f>
        <v>0.47819036272173682</v>
      </c>
      <c r="H118">
        <f t="shared" si="6"/>
        <v>50</v>
      </c>
      <c r="J118" s="129" t="s">
        <v>1603</v>
      </c>
      <c r="K118" s="97">
        <f t="shared" si="11"/>
        <v>52.180963727826324</v>
      </c>
      <c r="L118" t="str">
        <f t="shared" si="7"/>
        <v>47.711 specialised stores for men´s, women´s and children´s clothing, mixed</v>
      </c>
    </row>
    <row r="119" spans="1:12">
      <c r="A119" t="str">
        <f>+'VAR2019'!V122</f>
        <v>47.712</v>
      </c>
      <c r="B119" s="129" t="str">
        <f>+'VAR2019'!W122</f>
        <v>specialised stores for men´s clothing</v>
      </c>
      <c r="C119">
        <f>+'VAR2019'!AH122</f>
        <v>5803</v>
      </c>
      <c r="D119">
        <f>+'VAR2019'!AI122</f>
        <v>2863</v>
      </c>
      <c r="E119">
        <f>+'VAR2019'!AJ122</f>
        <v>2940</v>
      </c>
      <c r="F119">
        <f>+'VAR2019'!AK122</f>
        <v>0.50663449939686367</v>
      </c>
      <c r="H119">
        <f t="shared" si="6"/>
        <v>19</v>
      </c>
      <c r="J119" s="129" t="s">
        <v>1605</v>
      </c>
      <c r="K119" s="97">
        <f t="shared" si="11"/>
        <v>49.336550060313634</v>
      </c>
      <c r="L119" t="str">
        <f t="shared" si="7"/>
        <v>47.712 specialised stores for men´s clothing</v>
      </c>
    </row>
    <row r="120" spans="1:12">
      <c r="A120" t="str">
        <f>+'VAR2019'!V123</f>
        <v>47.713</v>
      </c>
      <c r="B120" s="129" t="str">
        <f>+'VAR2019'!W123</f>
        <v>specialised stores for women´s clothing</v>
      </c>
      <c r="C120">
        <f>+'VAR2019'!AH123</f>
        <v>12570</v>
      </c>
      <c r="D120">
        <f>+'VAR2019'!AI123</f>
        <v>6040</v>
      </c>
      <c r="E120">
        <f>+'VAR2019'!AJ123</f>
        <v>6530</v>
      </c>
      <c r="F120">
        <f>+'VAR2019'!AK123</f>
        <v>0.51949085123309469</v>
      </c>
      <c r="H120">
        <f t="shared" si="6"/>
        <v>21</v>
      </c>
      <c r="J120" s="129" t="s">
        <v>1606</v>
      </c>
      <c r="K120" s="97">
        <f t="shared" si="11"/>
        <v>48.050914876690534</v>
      </c>
      <c r="L120" t="str">
        <f t="shared" si="7"/>
        <v>47.713 specialised stores for women´s clothing</v>
      </c>
    </row>
    <row r="121" spans="1:12">
      <c r="A121" t="str">
        <f>+'VAR2019'!V124</f>
        <v>47.714</v>
      </c>
      <c r="B121" s="129" t="str">
        <f>+'VAR2019'!W124</f>
        <v>specialised stores for children´s clothing</v>
      </c>
      <c r="C121">
        <f>+'VAR2019'!AH124</f>
        <v>1198</v>
      </c>
      <c r="D121">
        <f>+'VAR2019'!AI124</f>
        <v>634</v>
      </c>
      <c r="E121">
        <f>+'VAR2019'!AJ124</f>
        <v>564</v>
      </c>
      <c r="F121">
        <f>+'VAR2019'!AK124</f>
        <v>0.47078464106844742</v>
      </c>
      <c r="H121">
        <f t="shared" si="6"/>
        <v>23</v>
      </c>
      <c r="J121" s="129" t="s">
        <v>1607</v>
      </c>
      <c r="K121" s="97">
        <f t="shared" si="11"/>
        <v>52.921535893155259</v>
      </c>
      <c r="L121" t="str">
        <f t="shared" si="7"/>
        <v>47.714 specialised stores for children´s clothing</v>
      </c>
    </row>
    <row r="122" spans="1:12">
      <c r="A122" t="str">
        <f>+'VAR2019'!V125</f>
        <v>47.715</v>
      </c>
      <c r="B122" s="129" t="str">
        <f>+'VAR2019'!W125</f>
        <v>furrier´s shops</v>
      </c>
      <c r="C122">
        <f>+'VAR2019'!AH125</f>
        <v>49</v>
      </c>
      <c r="D122">
        <f>+'VAR2019'!AI125</f>
        <v>30</v>
      </c>
      <c r="E122">
        <f>+'VAR2019'!AJ125</f>
        <v>19</v>
      </c>
      <c r="F122">
        <f>+'VAR2019'!AK125</f>
        <v>0.38775510204081631</v>
      </c>
      <c r="H122">
        <f t="shared" si="6"/>
        <v>19</v>
      </c>
      <c r="J122" s="129" t="s">
        <v>1608</v>
      </c>
      <c r="K122" s="97">
        <f t="shared" si="11"/>
        <v>61.224489795918366</v>
      </c>
      <c r="L122" t="str">
        <f t="shared" si="7"/>
        <v>47.715 furrier´s shops</v>
      </c>
    </row>
    <row r="123" spans="1:12">
      <c r="A123" t="str">
        <f>+'VAR2019'!V126</f>
        <v>47.721</v>
      </c>
      <c r="B123" s="129" t="str">
        <f>+'VAR2019'!W126</f>
        <v>shoe shops</v>
      </c>
      <c r="C123">
        <f>+'VAR2019'!AH126</f>
        <v>7044</v>
      </c>
      <c r="D123">
        <f>+'VAR2019'!AI126</f>
        <v>3502</v>
      </c>
      <c r="E123">
        <f>+'VAR2019'!AJ126</f>
        <v>3542</v>
      </c>
      <c r="F123">
        <f>+'VAR2019'!AK126</f>
        <v>0.50283929585462805</v>
      </c>
      <c r="H123">
        <f t="shared" si="6"/>
        <v>15</v>
      </c>
      <c r="J123" s="129" t="s">
        <v>1543</v>
      </c>
      <c r="K123" s="97">
        <f t="shared" si="11"/>
        <v>49.716070414537192</v>
      </c>
      <c r="L123" t="str">
        <f t="shared" si="7"/>
        <v>47.721 shoe shops</v>
      </c>
    </row>
    <row r="124" spans="1:12">
      <c r="A124" t="str">
        <f>+'VAR2019'!V127</f>
        <v>47.722</v>
      </c>
      <c r="B124" s="129" t="str">
        <f>+'VAR2019'!W127</f>
        <v>leather goods shops</v>
      </c>
      <c r="C124">
        <f>+'VAR2019'!AH127</f>
        <v>1158</v>
      </c>
      <c r="D124">
        <f>+'VAR2019'!AI127</f>
        <v>666</v>
      </c>
      <c r="E124">
        <f>+'VAR2019'!AJ127</f>
        <v>492</v>
      </c>
      <c r="F124">
        <f>+'VAR2019'!AK127</f>
        <v>0.42487046632124353</v>
      </c>
      <c r="H124">
        <f t="shared" si="6"/>
        <v>24</v>
      </c>
      <c r="J124" s="129" t="s">
        <v>1544</v>
      </c>
      <c r="K124" s="97">
        <f t="shared" si="11"/>
        <v>57.512953367875653</v>
      </c>
      <c r="L124" t="str">
        <f t="shared" si="7"/>
        <v>47.722 leather goods shops</v>
      </c>
    </row>
    <row r="125" spans="1:12">
      <c r="A125" t="str">
        <f>+'VAR2019'!V128</f>
        <v>47.730</v>
      </c>
      <c r="B125" s="129" t="str">
        <f>+'VAR2019'!W128</f>
        <v>dispensing chemists</v>
      </c>
      <c r="C125">
        <f>+'VAR2019'!AH128</f>
        <v>46811</v>
      </c>
      <c r="D125">
        <f>+'VAR2019'!AI128</f>
        <v>36419</v>
      </c>
      <c r="E125">
        <f>+'VAR2019'!AJ128</f>
        <v>10392</v>
      </c>
      <c r="F125">
        <f>+'VAR2019'!AK128</f>
        <v>0.22199910277498877</v>
      </c>
      <c r="H125">
        <f t="shared" si="6"/>
        <v>24</v>
      </c>
      <c r="J125" s="129" t="s">
        <v>1545</v>
      </c>
      <c r="K125" s="97">
        <f t="shared" si="11"/>
        <v>77.800089722501127</v>
      </c>
      <c r="L125" t="str">
        <f t="shared" si="7"/>
        <v>47.730 dispensing chemists</v>
      </c>
    </row>
    <row r="126" spans="1:12">
      <c r="A126" t="str">
        <f>+'VAR2019'!V129</f>
        <v>47.730-47.761</v>
      </c>
      <c r="B126" s="129" t="str">
        <f>+'VAR2019'!W129</f>
        <v>dispensing chemists, specialised stores for medical and orthopaedic goods, cosmetic and toilet articles and flowers and florist shops</v>
      </c>
      <c r="C126" t="str">
        <f>+'VAR2019'!AH129</f>
        <v>..</v>
      </c>
      <c r="D126" t="str">
        <f>+'VAR2019'!AI129</f>
        <v>..</v>
      </c>
      <c r="E126" t="str">
        <f>+'VAR2019'!AJ129</f>
        <v>-</v>
      </c>
      <c r="F126" t="str">
        <f>+'VAR2019'!AK129</f>
        <v>-</v>
      </c>
      <c r="H126" s="69"/>
      <c r="I126" s="69"/>
      <c r="J126" s="69" t="s">
        <v>1546</v>
      </c>
      <c r="K126" s="172" t="e">
        <f t="shared" si="8"/>
        <v>#VALUE!</v>
      </c>
      <c r="L126" s="69" t="str">
        <f t="shared" si="7"/>
        <v>47.730-47.761 dispensing chemists, specialised stores for medical and orthopaedic goods, cosmetic and toilet articles and flowers and florist shops</v>
      </c>
    </row>
    <row r="127" spans="1:12">
      <c r="A127" t="str">
        <f>+'VAR2019'!V130</f>
        <v>47.740</v>
      </c>
      <c r="B127" s="129" t="str">
        <f>+'VAR2019'!W130</f>
        <v>specialised stores for medical and orthopaedic goods</v>
      </c>
      <c r="C127">
        <f>+'VAR2019'!AH130</f>
        <v>104</v>
      </c>
      <c r="D127">
        <f>+'VAR2019'!AI130</f>
        <v>48</v>
      </c>
      <c r="E127">
        <f>+'VAR2019'!AJ130</f>
        <v>56</v>
      </c>
      <c r="F127">
        <f>+'VAR2019'!AK130</f>
        <v>0.53846153846153844</v>
      </c>
      <c r="H127">
        <f t="shared" si="6"/>
        <v>34</v>
      </c>
      <c r="J127" s="129" t="s">
        <v>1552</v>
      </c>
      <c r="K127" s="97">
        <f t="shared" ref="K127:K153" si="12">+(1-F127)*100</f>
        <v>46.153846153846153</v>
      </c>
      <c r="L127" t="str">
        <f t="shared" si="7"/>
        <v>47.740 specialised stores for medical and orthopaedic goods</v>
      </c>
    </row>
    <row r="128" spans="1:12">
      <c r="A128" t="str">
        <f>+'VAR2019'!V131</f>
        <v>47.750</v>
      </c>
      <c r="B128" s="129" t="str">
        <f>+'VAR2019'!W131</f>
        <v>shops for cosmetic and toilet articles</v>
      </c>
      <c r="C128">
        <f>+'VAR2019'!AH131</f>
        <v>5146</v>
      </c>
      <c r="D128">
        <f>+'VAR2019'!AI131</f>
        <v>2616</v>
      </c>
      <c r="E128">
        <f>+'VAR2019'!AJ131</f>
        <v>2530</v>
      </c>
      <c r="F128">
        <f>+'VAR2019'!AK131</f>
        <v>0.49164399533618347</v>
      </c>
      <c r="H128">
        <f t="shared" si="6"/>
        <v>33</v>
      </c>
      <c r="J128" s="129" t="s">
        <v>1551</v>
      </c>
      <c r="K128" s="97">
        <f t="shared" si="12"/>
        <v>50.835600466381649</v>
      </c>
      <c r="L128" t="str">
        <f t="shared" si="7"/>
        <v>47.750 shops for cosmetic and toilet articles</v>
      </c>
    </row>
    <row r="129" spans="1:12">
      <c r="A129" t="str">
        <f>+'VAR2019'!V132</f>
        <v>47.761</v>
      </c>
      <c r="B129" s="129" t="str">
        <f>+'VAR2019'!W132</f>
        <v>flower shops and florist´s shops</v>
      </c>
      <c r="C129">
        <f>+'VAR2019'!AH132</f>
        <v>7367</v>
      </c>
      <c r="D129">
        <f>+'VAR2019'!AI132</f>
        <v>3874</v>
      </c>
      <c r="E129">
        <f>+'VAR2019'!AJ132</f>
        <v>3493</v>
      </c>
      <c r="F129">
        <f>+'VAR2019'!AK132</f>
        <v>0.47414144156373017</v>
      </c>
      <c r="H129">
        <f t="shared" si="6"/>
        <v>37</v>
      </c>
      <c r="J129" s="129" t="s">
        <v>1604</v>
      </c>
      <c r="K129" s="97">
        <f t="shared" si="12"/>
        <v>52.58585584362698</v>
      </c>
      <c r="L129" t="str">
        <f t="shared" si="7"/>
        <v>47.761 flower shops and florist´s shops</v>
      </c>
    </row>
    <row r="130" spans="1:12">
      <c r="A130" t="str">
        <f>+'VAR2019'!V133</f>
        <v>47.762</v>
      </c>
      <c r="B130" s="129" t="str">
        <f>+'VAR2019'!W133</f>
        <v>pet shops</v>
      </c>
      <c r="C130">
        <f>+'VAR2019'!AH133</f>
        <v>2306</v>
      </c>
      <c r="D130">
        <f>+'VAR2019'!AI133</f>
        <v>1340</v>
      </c>
      <c r="E130">
        <f>+'VAR2019'!AJ133</f>
        <v>966</v>
      </c>
      <c r="F130">
        <f>+'VAR2019'!AK133</f>
        <v>0.41890719861231568</v>
      </c>
      <c r="H130">
        <f t="shared" si="6"/>
        <v>14</v>
      </c>
      <c r="J130" s="129" t="s">
        <v>1547</v>
      </c>
      <c r="K130" s="97">
        <f t="shared" si="12"/>
        <v>58.10928013876844</v>
      </c>
      <c r="L130" t="str">
        <f t="shared" si="7"/>
        <v>47.762 pet shops</v>
      </c>
    </row>
    <row r="131" spans="1:12">
      <c r="A131" t="str">
        <f>+'VAR2019'!V134</f>
        <v>47.771</v>
      </c>
      <c r="B131" s="129" t="str">
        <f>+'VAR2019'!W134</f>
        <v xml:space="preserve">specialised stores for watches and clocks </v>
      </c>
      <c r="C131">
        <f>+'VAR2019'!AH134</f>
        <v>4296</v>
      </c>
      <c r="D131">
        <f>+'VAR2019'!AI134</f>
        <v>2087</v>
      </c>
      <c r="E131">
        <f>+'VAR2019'!AJ134</f>
        <v>2209</v>
      </c>
      <c r="F131">
        <f>+'VAR2019'!AK134</f>
        <v>0.51419925512104281</v>
      </c>
      <c r="H131">
        <f t="shared" ref="H131:H157" si="13">LEN(J131)</f>
        <v>24</v>
      </c>
      <c r="J131" s="129" t="s">
        <v>1553</v>
      </c>
      <c r="K131" s="97">
        <f t="shared" si="12"/>
        <v>48.580074487895722</v>
      </c>
      <c r="L131" t="str">
        <f t="shared" ref="L131:L157" si="14">CONCATENATE(A131," ",B131)</f>
        <v xml:space="preserve">47.771 specialised stores for watches and clocks </v>
      </c>
    </row>
    <row r="132" spans="1:12">
      <c r="A132" t="str">
        <f>+'VAR2019'!V135</f>
        <v>47.772</v>
      </c>
      <c r="B132" s="129" t="str">
        <f>+'VAR2019'!W135</f>
        <v xml:space="preserve">specialised stores for jewellery </v>
      </c>
      <c r="C132">
        <f>+'VAR2019'!AH135</f>
        <v>3241</v>
      </c>
      <c r="D132">
        <f>+'VAR2019'!AI135</f>
        <v>1715</v>
      </c>
      <c r="E132">
        <f>+'VAR2019'!AJ135</f>
        <v>1526</v>
      </c>
      <c r="F132">
        <f>+'VAR2019'!AK135</f>
        <v>0.47084233261339092</v>
      </c>
      <c r="H132">
        <f t="shared" si="13"/>
        <v>15</v>
      </c>
      <c r="J132" s="129" t="s">
        <v>1548</v>
      </c>
      <c r="K132" s="97">
        <f t="shared" si="12"/>
        <v>52.915766738660906</v>
      </c>
      <c r="L132" t="str">
        <f t="shared" si="14"/>
        <v xml:space="preserve">47.772 specialised stores for jewellery </v>
      </c>
    </row>
    <row r="133" spans="1:12">
      <c r="A133" t="str">
        <f>+'VAR2019'!V136</f>
        <v>47.781</v>
      </c>
      <c r="B133" s="129" t="str">
        <f>+'VAR2019'!W136</f>
        <v>opticians</v>
      </c>
      <c r="C133">
        <f>+'VAR2019'!AH136</f>
        <v>5982</v>
      </c>
      <c r="D133">
        <f>+'VAR2019'!AI136</f>
        <v>1929</v>
      </c>
      <c r="E133">
        <f>+'VAR2019'!AJ136</f>
        <v>4053</v>
      </c>
      <c r="F133">
        <f>+'VAR2019'!AK136</f>
        <v>0.67753259779338015</v>
      </c>
      <c r="H133">
        <f t="shared" si="13"/>
        <v>14</v>
      </c>
      <c r="J133" s="129" t="s">
        <v>1549</v>
      </c>
      <c r="K133" s="97">
        <f t="shared" si="12"/>
        <v>32.246740220661984</v>
      </c>
      <c r="L133" t="str">
        <f t="shared" si="14"/>
        <v>47.781 opticians</v>
      </c>
    </row>
    <row r="134" spans="1:12">
      <c r="A134" t="str">
        <f>+'VAR2019'!V137</f>
        <v>47.782</v>
      </c>
      <c r="B134" s="129" t="str">
        <f>+'VAR2019'!W137</f>
        <v xml:space="preserve">specialised stores for photographic equipment </v>
      </c>
      <c r="C134">
        <f>+'VAR2019'!AH137</f>
        <v>696</v>
      </c>
      <c r="D134">
        <f>+'VAR2019'!AI137</f>
        <v>513</v>
      </c>
      <c r="E134">
        <f>+'VAR2019'!AJ137</f>
        <v>183</v>
      </c>
      <c r="F134">
        <f>+'VAR2019'!AK137</f>
        <v>0.26293103448275862</v>
      </c>
      <c r="H134">
        <f t="shared" si="13"/>
        <v>28</v>
      </c>
      <c r="J134" s="129" t="s">
        <v>1550</v>
      </c>
      <c r="K134" s="97">
        <f t="shared" si="12"/>
        <v>73.706896551724128</v>
      </c>
      <c r="L134" t="str">
        <f t="shared" si="14"/>
        <v xml:space="preserve">47.782 specialised stores for photographic equipment </v>
      </c>
    </row>
    <row r="135" spans="1:12">
      <c r="A135" t="str">
        <f>+'VAR2019'!V138</f>
        <v>47.783</v>
      </c>
      <c r="B135" s="129" t="str">
        <f>+'VAR2019'!W138</f>
        <v>art dealers and galleries</v>
      </c>
      <c r="C135">
        <f>+'VAR2019'!AH138</f>
        <v>834</v>
      </c>
      <c r="D135">
        <f>+'VAR2019'!AI138</f>
        <v>432</v>
      </c>
      <c r="E135">
        <f>+'VAR2019'!AJ138</f>
        <v>402</v>
      </c>
      <c r="F135">
        <f>+'VAR2019'!AK138</f>
        <v>0.48201438848920863</v>
      </c>
      <c r="H135">
        <f t="shared" si="13"/>
        <v>25</v>
      </c>
      <c r="J135" s="129" t="s">
        <v>1421</v>
      </c>
      <c r="K135" s="97">
        <f t="shared" si="12"/>
        <v>51.798561151079134</v>
      </c>
      <c r="L135" t="str">
        <f t="shared" si="14"/>
        <v>47.783 art dealers and galleries</v>
      </c>
    </row>
    <row r="136" spans="1:12">
      <c r="A136" t="str">
        <f>+'VAR2019'!V139</f>
        <v>47.784</v>
      </c>
      <c r="B136" s="129" t="str">
        <f>+'VAR2019'!W139</f>
        <v>coins and stamps shops</v>
      </c>
      <c r="C136">
        <f>+'VAR2019'!AH139</f>
        <v>193</v>
      </c>
      <c r="D136">
        <f>+'VAR2019'!AI139</f>
        <v>148</v>
      </c>
      <c r="E136">
        <f>+'VAR2019'!AJ139</f>
        <v>45</v>
      </c>
      <c r="F136">
        <f>+'VAR2019'!AK139</f>
        <v>0.23316062176165803</v>
      </c>
      <c r="H136">
        <f t="shared" si="13"/>
        <v>22</v>
      </c>
      <c r="J136" t="s">
        <v>1423</v>
      </c>
      <c r="K136" s="97">
        <f t="shared" si="12"/>
        <v>76.683937823834199</v>
      </c>
      <c r="L136" t="str">
        <f t="shared" si="14"/>
        <v>47.784 coins and stamps shops</v>
      </c>
    </row>
    <row r="137" spans="1:12">
      <c r="A137" t="str">
        <f>+'VAR2019'!V140</f>
        <v>47.789</v>
      </c>
      <c r="B137" s="129" t="str">
        <f>+'VAR2019'!W140</f>
        <v>specialised stores for other new goods n.e.c.</v>
      </c>
      <c r="C137">
        <f>+'VAR2019'!AH140</f>
        <v>4116</v>
      </c>
      <c r="D137">
        <f>+'VAR2019'!AI140</f>
        <v>2164</v>
      </c>
      <c r="E137">
        <f>+'VAR2019'!AJ140</f>
        <v>1952</v>
      </c>
      <c r="F137">
        <f>+'VAR2019'!AK140</f>
        <v>0.47424684159378039</v>
      </c>
      <c r="H137">
        <f t="shared" si="13"/>
        <v>27</v>
      </c>
      <c r="J137" s="129" t="s">
        <v>1554</v>
      </c>
      <c r="K137" s="97">
        <f t="shared" si="12"/>
        <v>52.575315840621961</v>
      </c>
      <c r="L137" t="str">
        <f t="shared" si="14"/>
        <v>47.789 specialised stores for other new goods n.e.c.</v>
      </c>
    </row>
    <row r="138" spans="1:12">
      <c r="A138" t="str">
        <f>+'VAR2019'!V141</f>
        <v>47.791</v>
      </c>
      <c r="B138" s="129" t="str">
        <f>+'VAR2019'!W141</f>
        <v>antiques shops and second-hand book stores</v>
      </c>
      <c r="C138">
        <f>+'VAR2019'!AH141</f>
        <v>512</v>
      </c>
      <c r="D138">
        <f>+'VAR2019'!AI141</f>
        <v>296</v>
      </c>
      <c r="E138">
        <f>+'VAR2019'!AJ141</f>
        <v>216</v>
      </c>
      <c r="F138">
        <f>+'VAR2019'!AK141</f>
        <v>0.421875</v>
      </c>
      <c r="H138">
        <f t="shared" si="13"/>
        <v>42</v>
      </c>
      <c r="J138" t="s">
        <v>1427</v>
      </c>
      <c r="K138" s="97">
        <f t="shared" si="12"/>
        <v>57.8125</v>
      </c>
      <c r="L138" t="str">
        <f t="shared" si="14"/>
        <v>47.791 antiques shops and second-hand book stores</v>
      </c>
    </row>
    <row r="139" spans="1:12">
      <c r="A139" t="str">
        <f>+'VAR2019'!V142</f>
        <v>47.792</v>
      </c>
      <c r="B139" s="129" t="str">
        <f>+'VAR2019'!W142</f>
        <v>stores for other second-hand goods</v>
      </c>
      <c r="C139">
        <f>+'VAR2019'!AH142</f>
        <v>347</v>
      </c>
      <c r="D139">
        <f>+'VAR2019'!AI142</f>
        <v>153</v>
      </c>
      <c r="E139">
        <f>+'VAR2019'!AJ142</f>
        <v>194</v>
      </c>
      <c r="F139">
        <f>+'VAR2019'!AK142</f>
        <v>0.55907780979827093</v>
      </c>
      <c r="H139">
        <f t="shared" si="13"/>
        <v>28</v>
      </c>
      <c r="J139" s="129" t="s">
        <v>1555</v>
      </c>
      <c r="K139" s="97">
        <f t="shared" si="12"/>
        <v>44.092219020172905</v>
      </c>
      <c r="L139" t="str">
        <f t="shared" si="14"/>
        <v>47.792 stores for other second-hand goods</v>
      </c>
    </row>
    <row r="140" spans="1:12">
      <c r="A140" t="str">
        <f>+'VAR2019'!V143</f>
        <v>47.793</v>
      </c>
      <c r="B140" s="129" t="str">
        <f>+'VAR2019'!W143</f>
        <v>auctioning houses</v>
      </c>
      <c r="C140">
        <f>+'VAR2019'!AH143</f>
        <v>97</v>
      </c>
      <c r="D140">
        <f>+'VAR2019'!AI143</f>
        <v>14</v>
      </c>
      <c r="E140">
        <f>+'VAR2019'!AJ143</f>
        <v>83</v>
      </c>
      <c r="F140">
        <f>+'VAR2019'!AK143</f>
        <v>0.85567010309278346</v>
      </c>
      <c r="H140">
        <f t="shared" si="13"/>
        <v>17</v>
      </c>
      <c r="J140" t="s">
        <v>1431</v>
      </c>
      <c r="K140" s="97">
        <f t="shared" si="12"/>
        <v>14.432989690721653</v>
      </c>
      <c r="L140" t="str">
        <f t="shared" si="14"/>
        <v>47.793 auctioning houses</v>
      </c>
    </row>
    <row r="141" spans="1:12">
      <c r="A141" t="str">
        <f>+'VAR2019'!V144</f>
        <v>47.810</v>
      </c>
      <c r="B141" s="129" t="str">
        <f>+'VAR2019'!W144</f>
        <v>food stalls and market stands</v>
      </c>
      <c r="C141">
        <f>+'VAR2019'!AH144</f>
        <v>698</v>
      </c>
      <c r="D141">
        <f>+'VAR2019'!AI144</f>
        <v>481</v>
      </c>
      <c r="E141">
        <f>+'VAR2019'!AJ144</f>
        <v>217</v>
      </c>
      <c r="F141">
        <f>+'VAR2019'!AK144</f>
        <v>0.31088825214899712</v>
      </c>
      <c r="H141">
        <f t="shared" si="13"/>
        <v>29</v>
      </c>
      <c r="J141" t="s">
        <v>1433</v>
      </c>
      <c r="K141" s="97">
        <f t="shared" si="12"/>
        <v>68.911174785100286</v>
      </c>
      <c r="L141" t="str">
        <f t="shared" si="14"/>
        <v>47.810 food stalls and market stands</v>
      </c>
    </row>
    <row r="142" spans="1:12">
      <c r="A142" t="str">
        <f>+'VAR2019'!V145</f>
        <v>47.820</v>
      </c>
      <c r="B142" s="129" t="str">
        <f>+'VAR2019'!W145</f>
        <v xml:space="preserve">textiles, clothing, footwear stalls and market stands </v>
      </c>
      <c r="C142">
        <f>+'VAR2019'!AH145</f>
        <v>98</v>
      </c>
      <c r="D142">
        <f>+'VAR2019'!AI145</f>
        <v>47</v>
      </c>
      <c r="E142">
        <f>+'VAR2019'!AJ145</f>
        <v>51</v>
      </c>
      <c r="F142">
        <f>+'VAR2019'!AK145</f>
        <v>0.52040816326530615</v>
      </c>
      <c r="H142">
        <f t="shared" si="13"/>
        <v>54</v>
      </c>
      <c r="J142" t="s">
        <v>1435</v>
      </c>
      <c r="K142" s="97">
        <f t="shared" si="12"/>
        <v>47.959183673469383</v>
      </c>
      <c r="L142" t="str">
        <f t="shared" si="14"/>
        <v xml:space="preserve">47.820 textiles, clothing, footwear stalls and market stands </v>
      </c>
    </row>
    <row r="143" spans="1:12">
      <c r="A143" t="str">
        <f>+'VAR2019'!V146</f>
        <v>47.890</v>
      </c>
      <c r="B143" s="129" t="str">
        <f>+'VAR2019'!W146</f>
        <v xml:space="preserve">other stalls and market stands </v>
      </c>
      <c r="C143">
        <f>+'VAR2019'!AH146</f>
        <v>278</v>
      </c>
      <c r="D143">
        <f>+'VAR2019'!AI146</f>
        <v>155</v>
      </c>
      <c r="E143">
        <f>+'VAR2019'!AJ146</f>
        <v>123</v>
      </c>
      <c r="F143">
        <f>+'VAR2019'!AK146</f>
        <v>0.44244604316546765</v>
      </c>
      <c r="H143">
        <f t="shared" si="13"/>
        <v>31</v>
      </c>
      <c r="J143" t="s">
        <v>1437</v>
      </c>
      <c r="K143" s="97">
        <f t="shared" si="12"/>
        <v>55.755395683453237</v>
      </c>
      <c r="L143" t="str">
        <f t="shared" si="14"/>
        <v xml:space="preserve">47.890 other stalls and market stands </v>
      </c>
    </row>
    <row r="144" spans="1:12">
      <c r="A144" t="str">
        <f>+'VAR2019'!V147</f>
        <v>47.911</v>
      </c>
      <c r="B144" s="129" t="str">
        <f>+'VAR2019'!W147</f>
        <v>non-specialised retail sale via mail order houses or via internet</v>
      </c>
      <c r="C144">
        <f>+'VAR2019'!AH147</f>
        <v>22361</v>
      </c>
      <c r="D144">
        <f>+'VAR2019'!AI147</f>
        <v>17700</v>
      </c>
      <c r="E144">
        <f>+'VAR2019'!AJ147</f>
        <v>4661</v>
      </c>
      <c r="F144">
        <f>+'VAR2019'!AK147</f>
        <v>0.20844327176781002</v>
      </c>
      <c r="H144">
        <f t="shared" si="13"/>
        <v>58</v>
      </c>
      <c r="J144" s="129" t="s">
        <v>1556</v>
      </c>
      <c r="K144" s="97">
        <f t="shared" si="12"/>
        <v>79.155672823219007</v>
      </c>
      <c r="L144" t="str">
        <f t="shared" si="14"/>
        <v>47.911 non-specialised retail sale via mail order houses or via internet</v>
      </c>
    </row>
    <row r="145" spans="1:12">
      <c r="A145" t="str">
        <f>+'VAR2019'!V148</f>
        <v>47.912</v>
      </c>
      <c r="B145" s="129" t="str">
        <f>+'VAR2019'!W148</f>
        <v>retail sale of clothing via mail order houses or via internet</v>
      </c>
      <c r="C145">
        <f>+'VAR2019'!AH148</f>
        <v>6945</v>
      </c>
      <c r="D145">
        <f>+'VAR2019'!AI148</f>
        <v>4049</v>
      </c>
      <c r="E145">
        <f>+'VAR2019'!AJ148</f>
        <v>2896</v>
      </c>
      <c r="F145">
        <f>+'VAR2019'!AK148</f>
        <v>0.41699064074874009</v>
      </c>
      <c r="H145">
        <f t="shared" si="13"/>
        <v>51</v>
      </c>
      <c r="J145" s="129" t="s">
        <v>1557</v>
      </c>
      <c r="K145" s="97">
        <f t="shared" si="12"/>
        <v>58.300935925125998</v>
      </c>
      <c r="L145" t="str">
        <f t="shared" si="14"/>
        <v>47.912 retail sale of clothing via mail order houses or via internet</v>
      </c>
    </row>
    <row r="146" spans="1:12">
      <c r="A146" t="str">
        <f>+'VAR2019'!V149</f>
        <v>47.913</v>
      </c>
      <c r="B146" s="129" t="str">
        <f>+'VAR2019'!W149</f>
        <v>retail sale of books and other media goods via mail order houses or via internet</v>
      </c>
      <c r="C146">
        <f>+'VAR2019'!AH149</f>
        <v>4429</v>
      </c>
      <c r="D146">
        <f>+'VAR2019'!AI149</f>
        <v>3341</v>
      </c>
      <c r="E146">
        <f>+'VAR2019'!AJ149</f>
        <v>1088</v>
      </c>
      <c r="F146">
        <f>+'VAR2019'!AK149</f>
        <v>0.24565364642131407</v>
      </c>
      <c r="H146">
        <f t="shared" si="13"/>
        <v>49</v>
      </c>
      <c r="J146" s="129" t="s">
        <v>1600</v>
      </c>
      <c r="K146" s="97">
        <f t="shared" si="12"/>
        <v>75.434635357868601</v>
      </c>
      <c r="L146" t="str">
        <f t="shared" si="14"/>
        <v>47.913 retail sale of books and other media goods via mail order houses or via internet</v>
      </c>
    </row>
    <row r="147" spans="1:12">
      <c r="A147" t="str">
        <f>+'VAR2019'!V150</f>
        <v>47.914</v>
      </c>
      <c r="B147" s="129" t="str">
        <f>+'VAR2019'!W150</f>
        <v>retail sale of computers and other electronic equipment via mail order houses or via internet</v>
      </c>
      <c r="C147">
        <f>+'VAR2019'!AH150</f>
        <v>3523</v>
      </c>
      <c r="D147">
        <f>+'VAR2019'!AI150</f>
        <v>2773</v>
      </c>
      <c r="E147">
        <f>+'VAR2019'!AJ150</f>
        <v>750</v>
      </c>
      <c r="F147">
        <f>+'VAR2019'!AK150</f>
        <v>0.21288674425205792</v>
      </c>
      <c r="H147">
        <f t="shared" si="13"/>
        <v>57</v>
      </c>
      <c r="J147" s="129" t="s">
        <v>1599</v>
      </c>
      <c r="K147" s="97">
        <f t="shared" si="12"/>
        <v>78.711325574794216</v>
      </c>
      <c r="L147" t="str">
        <f t="shared" si="14"/>
        <v>47.914 retail sale of computers and other electronic equipment via mail order houses or via internet</v>
      </c>
    </row>
    <row r="148" spans="1:12">
      <c r="A148" t="str">
        <f>+'VAR2019'!V151</f>
        <v>47.915</v>
      </c>
      <c r="B148" s="129" t="str">
        <f>+'VAR2019'!W151</f>
        <v>retail sale of sports and leisure goods via mail order houses or via internet</v>
      </c>
      <c r="C148">
        <f>+'VAR2019'!AH151</f>
        <v>835</v>
      </c>
      <c r="D148">
        <f>+'VAR2019'!AI151</f>
        <v>572</v>
      </c>
      <c r="E148">
        <f>+'VAR2019'!AJ151</f>
        <v>263</v>
      </c>
      <c r="F148">
        <f>+'VAR2019'!AK151</f>
        <v>0.31497005988023952</v>
      </c>
      <c r="H148">
        <f t="shared" si="13"/>
        <v>58</v>
      </c>
      <c r="J148" s="129" t="s">
        <v>1601</v>
      </c>
      <c r="K148" s="97">
        <f t="shared" si="12"/>
        <v>68.502994011976043</v>
      </c>
      <c r="L148" t="str">
        <f t="shared" si="14"/>
        <v>47.915 retail sale of sports and leisure goods via mail order houses or via internet</v>
      </c>
    </row>
    <row r="149" spans="1:12">
      <c r="A149" t="str">
        <f>+'VAR2019'!V152</f>
        <v>47.916</v>
      </c>
      <c r="B149" s="129" t="str">
        <f>+'VAR2019'!W152</f>
        <v>retail sale of household goods via mail order houses or via internet</v>
      </c>
      <c r="C149">
        <f>+'VAR2019'!AH152</f>
        <v>930</v>
      </c>
      <c r="D149">
        <f>+'VAR2019'!AI152</f>
        <v>456</v>
      </c>
      <c r="E149">
        <f>+'VAR2019'!AJ152</f>
        <v>474</v>
      </c>
      <c r="F149">
        <f>+'VAR2019'!AK152</f>
        <v>0.50967741935483868</v>
      </c>
      <c r="H149">
        <f t="shared" si="13"/>
        <v>58</v>
      </c>
      <c r="J149" s="129" t="s">
        <v>1558</v>
      </c>
      <c r="K149" s="97">
        <f t="shared" si="12"/>
        <v>49.032258064516135</v>
      </c>
      <c r="L149" t="str">
        <f t="shared" si="14"/>
        <v>47.916 retail sale of household goods via mail order houses or via internet</v>
      </c>
    </row>
    <row r="150" spans="1:12">
      <c r="A150" t="str">
        <f>+'VAR2019'!V153</f>
        <v>47.917</v>
      </c>
      <c r="B150" s="129" t="str">
        <f>+'VAR2019'!W153</f>
        <v>internet retail auctions</v>
      </c>
      <c r="C150">
        <f>+'VAR2019'!AH153</f>
        <v>333</v>
      </c>
      <c r="D150">
        <f>+'VAR2019'!AI153</f>
        <v>136</v>
      </c>
      <c r="E150">
        <f>+'VAR2019'!AJ153</f>
        <v>197</v>
      </c>
      <c r="F150">
        <f>+'VAR2019'!AK153</f>
        <v>0.59159159159159158</v>
      </c>
      <c r="H150">
        <f t="shared" si="13"/>
        <v>24</v>
      </c>
      <c r="J150" t="s">
        <v>1451</v>
      </c>
      <c r="K150" s="97">
        <f t="shared" si="12"/>
        <v>40.840840840840841</v>
      </c>
      <c r="L150" t="str">
        <f t="shared" si="14"/>
        <v>47.917 internet retail auctions</v>
      </c>
    </row>
    <row r="151" spans="1:12">
      <c r="A151" t="str">
        <f>+'VAR2019'!V154</f>
        <v>47.919</v>
      </c>
      <c r="B151" s="129" t="str">
        <f>+'VAR2019'!W154</f>
        <v>other retail sale via mail order houses or via internet</v>
      </c>
      <c r="C151">
        <f>+'VAR2019'!AH154</f>
        <v>11643</v>
      </c>
      <c r="D151">
        <f>+'VAR2019'!AI154</f>
        <v>7594</v>
      </c>
      <c r="E151">
        <f>+'VAR2019'!AJ154</f>
        <v>4049</v>
      </c>
      <c r="F151">
        <f>+'VAR2019'!AK154</f>
        <v>0.34776260413982651</v>
      </c>
      <c r="H151">
        <f t="shared" si="13"/>
        <v>48</v>
      </c>
      <c r="J151" s="129" t="s">
        <v>1559</v>
      </c>
      <c r="K151" s="97">
        <f t="shared" si="12"/>
        <v>65.223739586017345</v>
      </c>
      <c r="L151" t="str">
        <f t="shared" si="14"/>
        <v>47.919 other retail sale via mail order houses or via internet</v>
      </c>
    </row>
    <row r="152" spans="1:12">
      <c r="A152" t="str">
        <f>+'VAR2019'!V155</f>
        <v>47.991</v>
      </c>
      <c r="B152" s="129" t="str">
        <f>+'VAR2019'!W155</f>
        <v>retail sale on commission</v>
      </c>
      <c r="C152">
        <f>+'VAR2019'!AH155</f>
        <v>1578</v>
      </c>
      <c r="D152">
        <f>+'VAR2019'!AI155</f>
        <v>599</v>
      </c>
      <c r="E152">
        <f>+'VAR2019'!AJ155</f>
        <v>979</v>
      </c>
      <c r="F152">
        <f>+'VAR2019'!AK155</f>
        <v>0.62040557667934093</v>
      </c>
      <c r="H152">
        <f t="shared" si="13"/>
        <v>18</v>
      </c>
      <c r="J152" s="129" t="s">
        <v>1560</v>
      </c>
      <c r="K152" s="97">
        <f t="shared" si="12"/>
        <v>37.959442332065905</v>
      </c>
      <c r="L152" t="str">
        <f t="shared" si="14"/>
        <v>47.991 retail sale on commission</v>
      </c>
    </row>
    <row r="153" spans="1:12">
      <c r="A153" t="str">
        <f>+'VAR2019'!V156</f>
        <v>47.992</v>
      </c>
      <c r="B153" s="129" t="str">
        <f>+'VAR2019'!W156</f>
        <v>ambulatory and occasional retail sale of food</v>
      </c>
      <c r="C153">
        <f>+'VAR2019'!AH156</f>
        <v>619</v>
      </c>
      <c r="D153">
        <f>+'VAR2019'!AI156</f>
        <v>393</v>
      </c>
      <c r="E153">
        <f>+'VAR2019'!AJ156</f>
        <v>226</v>
      </c>
      <c r="F153">
        <f>+'VAR2019'!AK156</f>
        <v>0.36510500807754442</v>
      </c>
      <c r="H153">
        <f t="shared" si="13"/>
        <v>38</v>
      </c>
      <c r="J153" s="129" t="s">
        <v>1561</v>
      </c>
      <c r="K153" s="97">
        <f t="shared" si="12"/>
        <v>63.48949919224556</v>
      </c>
      <c r="L153" t="str">
        <f t="shared" si="14"/>
        <v>47.992 ambulatory and occasional retail sale of food</v>
      </c>
    </row>
    <row r="154" spans="1:12">
      <c r="A154" t="str">
        <f>+'VAR2019'!V157</f>
        <v>47.993+47.994</v>
      </c>
      <c r="B154" s="129" t="str">
        <f>+'VAR2019'!W157</f>
        <v>ambulatory and occasional retail sale of other goods and auctions not in stores or Internet</v>
      </c>
      <c r="C154" t="str">
        <f>+'VAR2019'!AH157</f>
        <v>..</v>
      </c>
      <c r="D154" t="str">
        <f>+'VAR2019'!AI157</f>
        <v>..</v>
      </c>
      <c r="E154" t="str">
        <f>+'VAR2019'!AJ157</f>
        <v>-</v>
      </c>
      <c r="F154" t="str">
        <f>+'VAR2019'!AK157</f>
        <v>-</v>
      </c>
      <c r="H154" s="69"/>
      <c r="I154" s="69"/>
      <c r="J154" s="69" t="s">
        <v>1562</v>
      </c>
      <c r="K154" s="172" t="e">
        <f t="shared" ref="K154" si="15">+F154*100</f>
        <v>#VALUE!</v>
      </c>
      <c r="L154" s="69" t="str">
        <f t="shared" si="14"/>
        <v>47.993+47.994 ambulatory and occasional retail sale of other goods and auctions not in stores or Internet</v>
      </c>
    </row>
    <row r="155" spans="1:12">
      <c r="A155" t="str">
        <f>+'VAR2019'!V158</f>
        <v>47.993</v>
      </c>
      <c r="B155" s="129" t="str">
        <f>+'VAR2019'!W158</f>
        <v>ambulatory and occasional retail sale of other goods</v>
      </c>
      <c r="C155">
        <f>+'VAR2019'!AH158</f>
        <v>478</v>
      </c>
      <c r="D155">
        <f>+'VAR2019'!AI158</f>
        <v>248</v>
      </c>
      <c r="E155">
        <f>+'VAR2019'!AJ158</f>
        <v>230</v>
      </c>
      <c r="F155">
        <f>+'VAR2019'!AK158</f>
        <v>0.48117154811715479</v>
      </c>
      <c r="H155">
        <f t="shared" si="13"/>
        <v>45</v>
      </c>
      <c r="J155" s="129" t="s">
        <v>1563</v>
      </c>
      <c r="K155" s="97">
        <f t="shared" ref="K155:K157" si="16">+(1-F155)*100</f>
        <v>51.88284518828452</v>
      </c>
      <c r="L155" t="str">
        <f t="shared" si="14"/>
        <v>47.993 ambulatory and occasional retail sale of other goods</v>
      </c>
    </row>
    <row r="156" spans="1:12">
      <c r="A156" t="str">
        <f>+'VAR2019'!V159</f>
        <v>47.994</v>
      </c>
      <c r="B156" s="129" t="str">
        <f>+'VAR2019'!W159</f>
        <v>auctions not in stores or internet</v>
      </c>
      <c r="C156">
        <f>+'VAR2019'!AH159</f>
        <v>44</v>
      </c>
      <c r="D156">
        <f>+'VAR2019'!AI159</f>
        <v>15</v>
      </c>
      <c r="E156">
        <f>+'VAR2019'!AJ159</f>
        <v>29</v>
      </c>
      <c r="F156">
        <f>+'VAR2019'!AK159</f>
        <v>0.65909090909090906</v>
      </c>
      <c r="H156">
        <f t="shared" si="13"/>
        <v>34</v>
      </c>
      <c r="J156" t="s">
        <v>1463</v>
      </c>
      <c r="K156" s="97">
        <f t="shared" si="16"/>
        <v>34.090909090909093</v>
      </c>
      <c r="L156" t="str">
        <f t="shared" si="14"/>
        <v>47.994 auctions not in stores or internet</v>
      </c>
    </row>
    <row r="157" spans="1:12">
      <c r="A157" t="str">
        <f>+'VAR2019'!V160</f>
        <v>47.999</v>
      </c>
      <c r="B157" s="129" t="str">
        <f>+'VAR2019'!W160</f>
        <v>other retail sale not in stores, stalls or markets n.e.c.</v>
      </c>
      <c r="C157">
        <f>+'VAR2019'!AH160</f>
        <v>5789</v>
      </c>
      <c r="D157">
        <f>+'VAR2019'!AI160</f>
        <v>3465</v>
      </c>
      <c r="E157">
        <f>+'VAR2019'!AJ160</f>
        <v>2324</v>
      </c>
      <c r="F157">
        <f>+'VAR2019'!AK160</f>
        <v>0.40145102781136638</v>
      </c>
      <c r="H157">
        <f t="shared" si="13"/>
        <v>55</v>
      </c>
      <c r="J157" s="129" t="s">
        <v>1564</v>
      </c>
      <c r="K157" s="97">
        <f t="shared" si="16"/>
        <v>59.854897218863371</v>
      </c>
      <c r="L157" t="str">
        <f t="shared" si="14"/>
        <v>47.999 other retail sale not in stores, stalls or markets n.e.c.</v>
      </c>
    </row>
    <row r="158" spans="1:12">
      <c r="H158">
        <f>MAX(H2:H157)</f>
        <v>60</v>
      </c>
    </row>
  </sheetData>
  <sheetProtection algorithmName="SHA-512" hashValue="6VXGq+/nH/i7GlZ+Wz8hgqzDO5cXIfPBO9iMyAWkUdISfeOxHfK8E1GXg0wIA3/lLVsVtH3v/nUMuIo1Lm7Hyw==" saltValue="gBw7ZNtIFNH3DQt7zqJNT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3" zoomScale="85" zoomScaleNormal="85" workbookViewId="0">
      <selection activeCell="D4" sqref="D4"/>
    </sheetView>
  </sheetViews>
  <sheetFormatPr defaultColWidth="14.42578125" defaultRowHeight="15" customHeight="1"/>
  <cols>
    <col min="1" max="1" width="45.140625" customWidth="1"/>
    <col min="2" max="2" width="28.5703125" bestFit="1" customWidth="1"/>
    <col min="3" max="3" width="10.140625" customWidth="1"/>
    <col min="4" max="4" width="8.7109375" customWidth="1"/>
    <col min="5" max="5" width="6.28515625" customWidth="1"/>
    <col min="6" max="6" width="46.42578125" customWidth="1"/>
    <col min="7" max="7" width="17.85546875" customWidth="1"/>
    <col min="8" max="8" width="15.5703125" customWidth="1"/>
    <col min="9" max="9" width="12.5703125" customWidth="1"/>
    <col min="10" max="10" width="21.42578125" customWidth="1"/>
    <col min="11" max="11" width="22.7109375" bestFit="1" customWidth="1"/>
    <col min="12" max="12" width="16" bestFit="1" customWidth="1"/>
    <col min="13" max="13" width="14.140625" bestFit="1" customWidth="1"/>
    <col min="14" max="26" width="8.7109375" customWidth="1"/>
  </cols>
  <sheetData>
    <row r="1" spans="1:26" ht="12.75" customHeight="1">
      <c r="A1" s="121" t="s">
        <v>1066</v>
      </c>
      <c r="B1" s="118"/>
      <c r="C1" s="119"/>
      <c r="D1" s="119"/>
      <c r="E1" s="119"/>
      <c r="F1" s="85"/>
      <c r="G1" s="120"/>
      <c r="H1" s="85"/>
      <c r="I1" s="119"/>
      <c r="J1" s="119"/>
      <c r="K1" s="1"/>
      <c r="L1" s="1"/>
      <c r="M1" s="1"/>
      <c r="N1" s="1"/>
      <c r="O1" s="1"/>
      <c r="P1" s="1"/>
      <c r="Q1" s="1"/>
      <c r="R1" s="1"/>
      <c r="S1" s="1"/>
      <c r="T1" s="1"/>
      <c r="U1" s="1"/>
      <c r="V1" s="1"/>
      <c r="W1" s="1"/>
      <c r="X1" s="1"/>
      <c r="Y1" s="1"/>
      <c r="Z1" s="1"/>
    </row>
    <row r="2" spans="1:26" ht="12.75" customHeight="1">
      <c r="A2" s="121" t="s">
        <v>1067</v>
      </c>
      <c r="B2" s="118"/>
      <c r="C2" s="119"/>
      <c r="D2" s="119"/>
      <c r="E2" s="119"/>
      <c r="F2" s="85"/>
      <c r="G2" s="120"/>
      <c r="H2" s="85"/>
      <c r="I2" s="119"/>
      <c r="J2" s="119"/>
      <c r="K2" s="1"/>
      <c r="L2" s="1"/>
      <c r="M2" s="1"/>
      <c r="N2" s="1"/>
      <c r="O2" s="1"/>
      <c r="P2" s="1"/>
      <c r="Q2" s="1"/>
      <c r="R2" s="1"/>
      <c r="S2" s="1"/>
      <c r="T2" s="1"/>
      <c r="U2" s="1"/>
      <c r="V2" s="1"/>
      <c r="W2" s="1"/>
      <c r="X2" s="1"/>
      <c r="Y2" s="1"/>
      <c r="Z2" s="1"/>
    </row>
    <row r="3" spans="1:26" ht="60" customHeight="1">
      <c r="A3" s="75" t="s">
        <v>460</v>
      </c>
      <c r="B3" s="75" t="s">
        <v>964</v>
      </c>
      <c r="C3" s="75" t="s">
        <v>965</v>
      </c>
      <c r="D3" s="75" t="s">
        <v>966</v>
      </c>
      <c r="E3" s="75" t="s">
        <v>967</v>
      </c>
      <c r="F3" s="75" t="s">
        <v>968</v>
      </c>
      <c r="G3" s="75" t="s">
        <v>654</v>
      </c>
      <c r="H3" s="75" t="s">
        <v>655</v>
      </c>
      <c r="I3" s="77" t="s">
        <v>656</v>
      </c>
      <c r="J3" s="79" t="s">
        <v>969</v>
      </c>
      <c r="K3" s="79" t="s">
        <v>970</v>
      </c>
      <c r="L3" s="80" t="s">
        <v>971</v>
      </c>
      <c r="M3" s="82"/>
      <c r="N3" s="75"/>
      <c r="O3" s="75"/>
      <c r="P3" s="75"/>
      <c r="Q3" s="79"/>
      <c r="R3" s="79"/>
      <c r="S3" s="79"/>
      <c r="T3" s="84"/>
      <c r="U3" s="84"/>
      <c r="V3" s="84"/>
      <c r="W3" s="84"/>
      <c r="X3" s="84"/>
      <c r="Y3" s="84"/>
      <c r="Z3" s="75"/>
    </row>
    <row r="4" spans="1:26">
      <c r="A4" s="129" t="s">
        <v>1068</v>
      </c>
      <c r="B4" t="s">
        <v>972</v>
      </c>
      <c r="C4" s="99">
        <v>1.825</v>
      </c>
      <c r="D4" s="99">
        <v>0.50694444444444442</v>
      </c>
      <c r="E4" s="99">
        <v>1.9726027397260275</v>
      </c>
      <c r="F4" t="s">
        <v>973</v>
      </c>
      <c r="G4">
        <v>1.0555236287348242E-2</v>
      </c>
      <c r="H4">
        <v>6.3064040905708526E-5</v>
      </c>
      <c r="I4">
        <v>9.9354904413405623E-2</v>
      </c>
      <c r="J4" s="122">
        <v>2.0821288018878725E-2</v>
      </c>
      <c r="K4">
        <v>1.244002998687949E-4</v>
      </c>
      <c r="L4" s="123">
        <v>0.19598775665110152</v>
      </c>
    </row>
    <row r="5" spans="1:26">
      <c r="A5" s="129" t="s">
        <v>1069</v>
      </c>
      <c r="B5" t="s">
        <v>972</v>
      </c>
      <c r="C5" s="99">
        <v>1.0750000000000002</v>
      </c>
      <c r="D5" s="99">
        <v>0.29861111111111116</v>
      </c>
      <c r="E5" s="99">
        <v>3.3488372093023249</v>
      </c>
      <c r="F5" s="124" t="s">
        <v>974</v>
      </c>
      <c r="G5">
        <v>7.2400000000000006E-2</v>
      </c>
      <c r="H5">
        <v>2.1000000000000001E-4</v>
      </c>
      <c r="I5">
        <v>4.0000000000000003E-5</v>
      </c>
      <c r="J5" s="122">
        <v>0.24245581395348834</v>
      </c>
      <c r="K5">
        <v>7.0325581395348823E-4</v>
      </c>
      <c r="L5" s="123">
        <v>1.3395348837209301E-4</v>
      </c>
    </row>
    <row r="6" spans="1:26" s="111" customFormat="1">
      <c r="A6" s="111" t="s">
        <v>947</v>
      </c>
      <c r="B6" s="111" t="s">
        <v>975</v>
      </c>
      <c r="C6" s="125">
        <v>0.94399999999999995</v>
      </c>
      <c r="D6" s="125">
        <v>0.26222222222222219</v>
      </c>
      <c r="E6" s="125">
        <v>3.8135593220338988</v>
      </c>
      <c r="F6" s="111" t="s">
        <v>976</v>
      </c>
      <c r="J6" s="126"/>
      <c r="L6" s="127"/>
    </row>
    <row r="7" spans="1:26" s="111" customFormat="1">
      <c r="A7" s="111" t="s">
        <v>977</v>
      </c>
      <c r="B7" s="111" t="s">
        <v>972</v>
      </c>
      <c r="C7" s="125">
        <v>1.0185849056603773</v>
      </c>
      <c r="D7" s="125">
        <v>0.28294025157232705</v>
      </c>
      <c r="E7" s="125">
        <v>3.5343150875243121</v>
      </c>
      <c r="F7" s="111" t="s">
        <v>978</v>
      </c>
      <c r="J7" s="126"/>
      <c r="L7" s="127"/>
    </row>
    <row r="8" spans="1:26">
      <c r="A8" s="129" t="s">
        <v>1070</v>
      </c>
      <c r="B8" t="s">
        <v>975</v>
      </c>
      <c r="C8" s="99">
        <v>1.2222512405327761</v>
      </c>
      <c r="D8" s="99">
        <v>0.3395142334813267</v>
      </c>
      <c r="E8" s="99">
        <v>2.9453846153846155</v>
      </c>
      <c r="F8" t="s">
        <v>980</v>
      </c>
      <c r="G8">
        <v>8.415426637423068E-2</v>
      </c>
      <c r="H8">
        <v>8.415426637423068E-2</v>
      </c>
      <c r="I8">
        <v>1.7247730943379912E-4</v>
      </c>
      <c r="J8" s="122">
        <v>0.24786668149763791</v>
      </c>
      <c r="K8">
        <v>0.24786668149763791</v>
      </c>
      <c r="L8" s="123">
        <v>5.0801201370924377E-4</v>
      </c>
    </row>
    <row r="9" spans="1:26">
      <c r="A9" s="129" t="s">
        <v>1071</v>
      </c>
      <c r="B9" t="s">
        <v>972</v>
      </c>
      <c r="C9" s="99">
        <v>1.4369973190348526</v>
      </c>
      <c r="D9" s="99">
        <v>0.3991659219541257</v>
      </c>
      <c r="E9" s="99">
        <v>2.5052238805970148</v>
      </c>
      <c r="F9" t="s">
        <v>980</v>
      </c>
      <c r="G9">
        <v>8.6884058231762443E-2</v>
      </c>
      <c r="H9">
        <v>1.7389776994835557E-4</v>
      </c>
      <c r="I9">
        <v>1.839299902115158E-4</v>
      </c>
      <c r="J9" s="122">
        <v>0.21766401752539291</v>
      </c>
      <c r="K9">
        <v>4.356528460571863E-4</v>
      </c>
      <c r="L9" s="123">
        <v>4.6078580383586458E-4</v>
      </c>
    </row>
    <row r="10" spans="1:26" s="111" customFormat="1">
      <c r="A10" s="111" t="s">
        <v>982</v>
      </c>
      <c r="B10" s="111" t="s">
        <v>972</v>
      </c>
      <c r="C10" s="125">
        <v>1.8813559322033895</v>
      </c>
      <c r="D10" s="125">
        <v>0.52259887005649708</v>
      </c>
      <c r="E10" s="125">
        <v>1.913513513513514</v>
      </c>
      <c r="F10" s="111" t="s">
        <v>980</v>
      </c>
      <c r="J10" s="126"/>
      <c r="L10" s="127"/>
    </row>
    <row r="11" spans="1:26" ht="12.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c r="A12" s="87"/>
      <c r="B12" s="1"/>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c r="A16" s="1" t="s">
        <v>983</v>
      </c>
      <c r="B16" s="1"/>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c r="A17" s="87"/>
      <c r="B17" s="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c r="A18" s="1" t="s">
        <v>984</v>
      </c>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c r="A19" s="1" t="s">
        <v>985</v>
      </c>
      <c r="B19" s="1" t="s">
        <v>986</v>
      </c>
      <c r="C19" s="1" t="s">
        <v>987</v>
      </c>
      <c r="D19" s="1" t="s">
        <v>988</v>
      </c>
      <c r="E19" s="1" t="s">
        <v>989</v>
      </c>
      <c r="F19" s="1" t="s">
        <v>990</v>
      </c>
      <c r="G19" s="1" t="s">
        <v>739</v>
      </c>
      <c r="H19" s="1" t="s">
        <v>991</v>
      </c>
      <c r="I19" s="1" t="s">
        <v>739</v>
      </c>
      <c r="J19" s="1"/>
      <c r="K19" s="1"/>
      <c r="L19" s="1"/>
      <c r="M19" s="1"/>
      <c r="N19" s="1"/>
      <c r="O19" s="1"/>
      <c r="P19" s="1"/>
      <c r="Q19" s="1"/>
      <c r="R19" s="1"/>
      <c r="S19" s="1"/>
      <c r="T19" s="1"/>
      <c r="U19" s="1"/>
      <c r="V19" s="1"/>
      <c r="W19" s="1"/>
      <c r="X19" s="1"/>
      <c r="Y19" s="1"/>
      <c r="Z19" s="1"/>
    </row>
    <row r="20" spans="1:26" ht="12.75" customHeight="1">
      <c r="A20" s="1">
        <v>10797</v>
      </c>
      <c r="B20" s="1">
        <v>10.6</v>
      </c>
      <c r="C20" s="1">
        <v>10600</v>
      </c>
      <c r="D20" s="1">
        <v>38160</v>
      </c>
      <c r="E20" s="1">
        <v>0.28294025157232705</v>
      </c>
      <c r="F20" s="1">
        <v>1.0185849056603773</v>
      </c>
      <c r="G20" s="1">
        <v>40.130000000000003</v>
      </c>
      <c r="H20" s="1">
        <v>890.13</v>
      </c>
      <c r="I20" s="1">
        <v>42.870142563445789</v>
      </c>
      <c r="J20" s="1"/>
      <c r="K20" s="1"/>
      <c r="L20" s="1"/>
      <c r="M20" s="1"/>
      <c r="N20" s="1"/>
      <c r="O20" s="1"/>
      <c r="P20" s="1"/>
      <c r="Q20" s="1"/>
      <c r="R20" s="1"/>
      <c r="S20" s="1"/>
      <c r="T20" s="1"/>
      <c r="U20" s="1"/>
      <c r="V20" s="1"/>
      <c r="W20" s="1"/>
      <c r="X20" s="1"/>
      <c r="Y20" s="1"/>
      <c r="Z20" s="1"/>
    </row>
    <row r="21" spans="1:26" ht="12.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c r="A22" s="87"/>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c r="A23" s="1" t="s">
        <v>981</v>
      </c>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c r="A24" s="1" t="s">
        <v>992</v>
      </c>
      <c r="B24" s="1" t="s">
        <v>993</v>
      </c>
      <c r="C24" s="1" t="s">
        <v>989</v>
      </c>
      <c r="D24" s="1" t="s">
        <v>990</v>
      </c>
      <c r="E24" s="1" t="s">
        <v>739</v>
      </c>
      <c r="F24" s="1"/>
      <c r="G24" s="1"/>
      <c r="H24" s="1"/>
      <c r="I24" s="1"/>
      <c r="J24" s="1"/>
      <c r="K24" s="1"/>
      <c r="L24" s="1"/>
      <c r="M24" s="1"/>
      <c r="N24" s="1"/>
      <c r="O24" s="1"/>
      <c r="P24" s="1"/>
      <c r="Q24" s="1"/>
      <c r="R24" s="1"/>
      <c r="S24" s="1"/>
      <c r="T24" s="1"/>
      <c r="U24" s="1"/>
      <c r="V24" s="1"/>
      <c r="W24" s="1"/>
      <c r="X24" s="1"/>
      <c r="Y24" s="1"/>
      <c r="Z24" s="1"/>
    </row>
    <row r="25" spans="1:26" ht="12.75" customHeight="1">
      <c r="A25" s="89">
        <v>13.4</v>
      </c>
      <c r="B25" s="1">
        <v>33.57</v>
      </c>
      <c r="C25" s="1">
        <v>0.3991659219541257</v>
      </c>
      <c r="D25" s="1">
        <v>1.4369973190348526</v>
      </c>
      <c r="E25" s="4">
        <v>45</v>
      </c>
      <c r="F25" s="1"/>
      <c r="G25" s="1"/>
      <c r="H25" s="1"/>
      <c r="I25" s="1"/>
      <c r="J25" s="1"/>
      <c r="K25" s="1"/>
      <c r="L25" s="1"/>
      <c r="M25" s="1"/>
      <c r="N25" s="1"/>
      <c r="O25" s="1"/>
      <c r="P25" s="1"/>
      <c r="Q25" s="1"/>
      <c r="R25" s="1"/>
      <c r="S25" s="1"/>
      <c r="T25" s="1"/>
      <c r="U25" s="1"/>
      <c r="V25" s="1"/>
      <c r="W25" s="1"/>
      <c r="X25" s="1"/>
      <c r="Y25" s="1"/>
      <c r="Z25" s="1"/>
    </row>
    <row r="26" spans="1:26" ht="12.75" customHeight="1">
      <c r="A26" s="89"/>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89" t="s">
        <v>979</v>
      </c>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1" t="s">
        <v>992</v>
      </c>
      <c r="B28" s="1" t="s">
        <v>993</v>
      </c>
      <c r="C28" s="1" t="s">
        <v>989</v>
      </c>
      <c r="D28" s="1" t="s">
        <v>990</v>
      </c>
      <c r="E28" s="1" t="s">
        <v>739</v>
      </c>
      <c r="F28" s="1"/>
      <c r="G28" s="1"/>
      <c r="H28" s="1"/>
      <c r="I28" s="1"/>
      <c r="J28" s="1"/>
      <c r="K28" s="1"/>
      <c r="L28" s="1"/>
      <c r="M28" s="1"/>
      <c r="N28" s="1"/>
      <c r="O28" s="1"/>
      <c r="P28" s="1"/>
      <c r="Q28" s="1"/>
      <c r="R28" s="1"/>
      <c r="S28" s="1"/>
      <c r="T28" s="1"/>
      <c r="U28" s="1"/>
      <c r="V28" s="1"/>
      <c r="W28" s="1"/>
      <c r="X28" s="1"/>
      <c r="Y28" s="1"/>
      <c r="Z28" s="1"/>
    </row>
    <row r="29" spans="1:26" ht="12.75" customHeight="1">
      <c r="A29" s="90">
        <v>13</v>
      </c>
      <c r="B29" s="91">
        <v>38.29</v>
      </c>
      <c r="C29" s="1">
        <v>0.3395142334813267</v>
      </c>
      <c r="D29" s="1">
        <v>1.2222512405327761</v>
      </c>
      <c r="E29" s="1">
        <v>44</v>
      </c>
      <c r="F29" s="1"/>
      <c r="G29" s="1"/>
      <c r="H29" s="1"/>
      <c r="I29" s="1"/>
      <c r="J29" s="1"/>
      <c r="K29" s="1"/>
      <c r="L29" s="1"/>
      <c r="M29" s="1"/>
      <c r="N29" s="1"/>
      <c r="O29" s="1"/>
      <c r="P29" s="1"/>
      <c r="Q29" s="1"/>
      <c r="R29" s="1"/>
      <c r="S29" s="1"/>
      <c r="T29" s="1"/>
      <c r="U29" s="1"/>
      <c r="V29" s="1"/>
      <c r="W29" s="1"/>
      <c r="X29" s="1"/>
      <c r="Y29" s="1"/>
      <c r="Z29" s="1"/>
    </row>
    <row r="30" spans="1:26" ht="12.75" customHeight="1">
      <c r="A30" s="91"/>
      <c r="B30" s="9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90"/>
      <c r="B31" s="92"/>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90" t="s">
        <v>982</v>
      </c>
      <c r="B32" s="92"/>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90" t="s">
        <v>992</v>
      </c>
      <c r="B33" s="92" t="s">
        <v>994</v>
      </c>
      <c r="C33" s="1" t="s">
        <v>993</v>
      </c>
      <c r="D33" s="1" t="s">
        <v>989</v>
      </c>
      <c r="E33" s="1" t="s">
        <v>990</v>
      </c>
      <c r="F33" s="1"/>
      <c r="G33" s="1"/>
      <c r="H33" s="1"/>
      <c r="I33" s="1"/>
      <c r="J33" s="1"/>
      <c r="K33" s="1"/>
      <c r="L33" s="1"/>
      <c r="M33" s="1"/>
      <c r="N33" s="1"/>
      <c r="O33" s="1"/>
      <c r="P33" s="1"/>
      <c r="Q33" s="1"/>
      <c r="R33" s="1"/>
      <c r="S33" s="1"/>
      <c r="T33" s="1"/>
      <c r="U33" s="1"/>
      <c r="V33" s="1"/>
      <c r="W33" s="1"/>
      <c r="X33" s="1"/>
      <c r="Y33" s="1"/>
      <c r="Z33" s="1"/>
    </row>
    <row r="34" spans="1:26" ht="12.75" customHeight="1">
      <c r="A34" s="1">
        <v>11.1</v>
      </c>
      <c r="B34" s="1">
        <v>5.9</v>
      </c>
      <c r="C34" s="1">
        <v>21.240000000000002</v>
      </c>
      <c r="D34" s="1">
        <v>0.52259887005649708</v>
      </c>
      <c r="E34" s="1">
        <v>1.8813559322033895</v>
      </c>
      <c r="F34" s="1"/>
      <c r="G34" s="1"/>
      <c r="H34" s="1"/>
      <c r="I34" s="1"/>
      <c r="J34" s="1"/>
      <c r="K34" s="1"/>
      <c r="L34" s="1"/>
      <c r="M34" s="1"/>
      <c r="N34" s="1"/>
      <c r="O34" s="1"/>
      <c r="P34" s="1"/>
      <c r="Q34" s="1"/>
      <c r="R34" s="1"/>
      <c r="S34" s="1"/>
      <c r="T34" s="1"/>
      <c r="U34" s="1"/>
      <c r="V34" s="1"/>
      <c r="W34" s="1"/>
      <c r="X34" s="1"/>
      <c r="Y34" s="1"/>
      <c r="Z34" s="1"/>
    </row>
    <row r="35" spans="1:26"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 t="s">
        <v>995</v>
      </c>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 t="s">
        <v>1</v>
      </c>
      <c r="B44" s="1" t="s">
        <v>6</v>
      </c>
      <c r="C44" s="1" t="s">
        <v>7</v>
      </c>
      <c r="D44" s="1" t="s">
        <v>8</v>
      </c>
      <c r="E44" s="1" t="s">
        <v>9</v>
      </c>
      <c r="F44" s="1" t="s">
        <v>12</v>
      </c>
      <c r="G44" s="1" t="s">
        <v>13</v>
      </c>
      <c r="H44" s="1" t="s">
        <v>14</v>
      </c>
      <c r="I44" s="1" t="s">
        <v>15</v>
      </c>
      <c r="J44" s="1" t="s">
        <v>16</v>
      </c>
      <c r="K44" s="1"/>
      <c r="L44" s="1"/>
      <c r="M44" s="1"/>
      <c r="N44" s="1"/>
      <c r="O44" s="1"/>
      <c r="P44" s="1"/>
      <c r="Q44" s="1"/>
      <c r="R44" s="1"/>
      <c r="S44" s="1"/>
      <c r="T44" s="1"/>
      <c r="U44" s="1"/>
      <c r="V44" s="1"/>
      <c r="W44" s="1"/>
      <c r="X44" s="1"/>
      <c r="Y44" s="1"/>
      <c r="Z44" s="1"/>
    </row>
    <row r="45" spans="1:26" ht="12.75" customHeight="1">
      <c r="A45" s="1" t="s">
        <v>996</v>
      </c>
      <c r="B45" s="1" t="s">
        <v>997</v>
      </c>
      <c r="C45" s="1" t="s">
        <v>998</v>
      </c>
      <c r="D45" s="1" t="s">
        <v>999</v>
      </c>
      <c r="E45" s="1" t="s">
        <v>21</v>
      </c>
      <c r="F45" s="1">
        <v>2.57</v>
      </c>
      <c r="G45" s="1">
        <v>1.52</v>
      </c>
      <c r="H45" s="1">
        <v>3.8100000000000002E-2</v>
      </c>
      <c r="I45" s="1" t="s">
        <v>129</v>
      </c>
      <c r="J45" s="1" t="s">
        <v>1000</v>
      </c>
      <c r="K45" s="1"/>
      <c r="L45" s="1"/>
      <c r="M45" s="1"/>
      <c r="N45" s="1"/>
      <c r="O45" s="1"/>
      <c r="P45" s="1"/>
      <c r="Q45" s="1"/>
      <c r="R45" s="1"/>
      <c r="S45" s="1"/>
      <c r="T45" s="1"/>
      <c r="U45" s="1"/>
      <c r="V45" s="1"/>
      <c r="W45" s="1"/>
      <c r="X45" s="1"/>
      <c r="Y45" s="1"/>
      <c r="Z45" s="1"/>
    </row>
    <row r="46" spans="1:26" ht="12.75" customHeight="1">
      <c r="A46" s="1" t="s">
        <v>1001</v>
      </c>
      <c r="B46" s="1" t="s">
        <v>997</v>
      </c>
      <c r="C46" s="1" t="s">
        <v>998</v>
      </c>
      <c r="D46" s="1" t="s">
        <v>152</v>
      </c>
      <c r="E46" s="1" t="s">
        <v>21</v>
      </c>
      <c r="F46" s="1">
        <v>2.0699999999999998</v>
      </c>
      <c r="G46" s="1">
        <v>6.16</v>
      </c>
      <c r="H46" s="1">
        <v>7.7600000000000002E-2</v>
      </c>
      <c r="I46" s="1" t="s">
        <v>129</v>
      </c>
      <c r="J46" s="1"/>
      <c r="K46" s="1"/>
      <c r="L46" s="1"/>
      <c r="M46" s="1"/>
      <c r="N46" s="1"/>
      <c r="O46" s="1"/>
      <c r="P46" s="1"/>
      <c r="Q46" s="1"/>
      <c r="R46" s="1"/>
      <c r="S46" s="1"/>
      <c r="T46" s="1"/>
      <c r="U46" s="1"/>
      <c r="V46" s="1"/>
      <c r="W46" s="1"/>
      <c r="X46" s="1"/>
      <c r="Y46" s="1"/>
      <c r="Z46" s="1"/>
    </row>
    <row r="47" spans="1:26" ht="12.75" customHeight="1">
      <c r="A47" s="1" t="s">
        <v>1002</v>
      </c>
      <c r="B47" s="1" t="s">
        <v>997</v>
      </c>
      <c r="C47" s="1" t="s">
        <v>998</v>
      </c>
      <c r="D47" s="1" t="s">
        <v>20</v>
      </c>
      <c r="E47" s="1" t="s">
        <v>21</v>
      </c>
      <c r="F47" s="1">
        <v>7.44</v>
      </c>
      <c r="G47" s="1">
        <v>4.8099999999999996</v>
      </c>
      <c r="H47" s="1">
        <v>2.4299999999999999E-2</v>
      </c>
      <c r="I47" s="1" t="s">
        <v>129</v>
      </c>
      <c r="J47" s="1"/>
      <c r="K47" s="1"/>
      <c r="L47" s="1"/>
      <c r="M47" s="1"/>
      <c r="N47" s="1"/>
      <c r="O47" s="1"/>
      <c r="P47" s="1"/>
      <c r="Q47" s="1"/>
      <c r="R47" s="1"/>
      <c r="S47" s="1"/>
      <c r="T47" s="1"/>
      <c r="U47" s="1"/>
      <c r="V47" s="1"/>
      <c r="W47" s="1"/>
      <c r="X47" s="1"/>
      <c r="Y47" s="1"/>
      <c r="Z47" s="1"/>
    </row>
    <row r="48" spans="1:26" ht="12.75" customHeight="1">
      <c r="A48" s="1" t="s">
        <v>1003</v>
      </c>
      <c r="B48" s="1" t="s">
        <v>997</v>
      </c>
      <c r="C48" s="1" t="s">
        <v>998</v>
      </c>
      <c r="D48" s="1" t="s">
        <v>49</v>
      </c>
      <c r="E48" s="1" t="s">
        <v>21</v>
      </c>
      <c r="F48" s="1">
        <v>0.53700000000000003</v>
      </c>
      <c r="G48" s="1">
        <v>10.4</v>
      </c>
      <c r="H48" s="1">
        <v>1.54E-2</v>
      </c>
      <c r="I48" s="1" t="s">
        <v>129</v>
      </c>
      <c r="J48" s="1"/>
      <c r="K48" s="1"/>
      <c r="L48" s="1"/>
      <c r="M48" s="1"/>
      <c r="N48" s="1"/>
      <c r="O48" s="1"/>
      <c r="P48" s="1"/>
      <c r="Q48" s="1"/>
      <c r="R48" s="1"/>
      <c r="S48" s="1"/>
      <c r="T48" s="1"/>
      <c r="U48" s="1"/>
      <c r="V48" s="1"/>
      <c r="W48" s="1"/>
      <c r="X48" s="1"/>
      <c r="Y48" s="1"/>
      <c r="Z48" s="1"/>
    </row>
    <row r="49" spans="1:26" ht="12.75" customHeight="1">
      <c r="A49" s="1" t="s">
        <v>1004</v>
      </c>
      <c r="B49" s="1" t="s">
        <v>997</v>
      </c>
      <c r="C49" s="1" t="s">
        <v>998</v>
      </c>
      <c r="D49" s="1" t="s">
        <v>49</v>
      </c>
      <c r="E49" s="1" t="s">
        <v>21</v>
      </c>
      <c r="F49" s="1">
        <v>0.57799999999999996</v>
      </c>
      <c r="G49" s="1">
        <v>1.06</v>
      </c>
      <c r="H49" s="1">
        <v>8.4600000000000005E-3</v>
      </c>
      <c r="I49" s="1" t="s">
        <v>129</v>
      </c>
      <c r="J49" s="1"/>
      <c r="K49" s="1"/>
      <c r="L49" s="1"/>
      <c r="M49" s="1"/>
      <c r="N49" s="1"/>
      <c r="O49" s="1"/>
      <c r="P49" s="1"/>
      <c r="Q49" s="1"/>
      <c r="R49" s="1"/>
      <c r="S49" s="1"/>
      <c r="T49" s="1"/>
      <c r="U49" s="1"/>
      <c r="V49" s="1"/>
      <c r="W49" s="1"/>
      <c r="X49" s="1"/>
      <c r="Y49" s="1"/>
      <c r="Z49" s="1"/>
    </row>
    <row r="50" spans="1:26" ht="12.75" customHeight="1">
      <c r="A50" s="1" t="s">
        <v>1005</v>
      </c>
      <c r="B50" s="1" t="s">
        <v>1006</v>
      </c>
      <c r="C50" s="1" t="s">
        <v>595</v>
      </c>
      <c r="D50" s="1" t="s">
        <v>46</v>
      </c>
      <c r="E50" s="1" t="s">
        <v>21</v>
      </c>
      <c r="F50" s="1">
        <v>0.316</v>
      </c>
      <c r="G50" s="1">
        <v>3.7900000000000003E-2</v>
      </c>
      <c r="H50" s="1">
        <v>0.48</v>
      </c>
      <c r="I50" s="1" t="s">
        <v>129</v>
      </c>
      <c r="J50" s="1" t="s">
        <v>1007</v>
      </c>
      <c r="K50" s="1"/>
      <c r="L50" s="1"/>
      <c r="M50" s="1"/>
      <c r="N50" s="1"/>
      <c r="O50" s="1"/>
      <c r="P50" s="1"/>
      <c r="Q50" s="1"/>
      <c r="R50" s="1"/>
      <c r="S50" s="1"/>
      <c r="T50" s="1"/>
      <c r="U50" s="1"/>
      <c r="V50" s="1"/>
      <c r="W50" s="1"/>
      <c r="X50" s="1"/>
      <c r="Y50" s="1"/>
      <c r="Z50" s="1"/>
    </row>
    <row r="51" spans="1:26" ht="12.75" customHeight="1">
      <c r="A51" s="1" t="s">
        <v>1008</v>
      </c>
      <c r="B51" s="1" t="s">
        <v>1006</v>
      </c>
      <c r="C51" s="1" t="s">
        <v>595</v>
      </c>
      <c r="D51" s="1" t="s">
        <v>128</v>
      </c>
      <c r="E51" s="1" t="s">
        <v>21</v>
      </c>
      <c r="F51" s="1">
        <v>0.439</v>
      </c>
      <c r="G51" s="1">
        <v>2.3199999999999998E-2</v>
      </c>
      <c r="H51" s="1">
        <v>1.6799999999999999E-2</v>
      </c>
      <c r="I51" s="1" t="s">
        <v>129</v>
      </c>
      <c r="J51" s="1"/>
      <c r="K51" s="1"/>
      <c r="L51" s="1"/>
      <c r="M51" s="1"/>
      <c r="N51" s="1"/>
      <c r="O51" s="1"/>
      <c r="P51" s="1"/>
      <c r="Q51" s="1"/>
      <c r="R51" s="1"/>
      <c r="S51" s="1"/>
      <c r="T51" s="1"/>
      <c r="U51" s="1"/>
      <c r="V51" s="1"/>
      <c r="W51" s="1"/>
      <c r="X51" s="1"/>
      <c r="Y51" s="1"/>
      <c r="Z51" s="1"/>
    </row>
    <row r="52" spans="1:26" ht="12.75" customHeight="1">
      <c r="A52" s="1" t="s">
        <v>1009</v>
      </c>
      <c r="B52" s="1" t="s">
        <v>1006</v>
      </c>
      <c r="C52" s="1" t="s">
        <v>595</v>
      </c>
      <c r="D52" s="1" t="s">
        <v>128</v>
      </c>
      <c r="E52" s="1" t="s">
        <v>21</v>
      </c>
      <c r="F52" s="1">
        <v>0.63600000000000001</v>
      </c>
      <c r="G52" s="1">
        <v>1.6100000000000001E-3</v>
      </c>
      <c r="H52" s="1">
        <v>5.8E-4</v>
      </c>
      <c r="I52" s="1" t="s">
        <v>129</v>
      </c>
      <c r="J52" s="1"/>
      <c r="K52" s="1"/>
      <c r="L52" s="1"/>
      <c r="M52" s="1"/>
      <c r="N52" s="1"/>
      <c r="O52" s="1"/>
      <c r="P52" s="1"/>
      <c r="Q52" s="1"/>
      <c r="R52" s="1"/>
      <c r="S52" s="1"/>
      <c r="T52" s="1"/>
      <c r="U52" s="1"/>
      <c r="V52" s="1"/>
      <c r="W52" s="1"/>
      <c r="X52" s="1"/>
      <c r="Y52" s="1"/>
      <c r="Z52" s="1"/>
    </row>
    <row r="53" spans="1:26" ht="12.75" customHeight="1">
      <c r="A53" s="1" t="s">
        <v>1010</v>
      </c>
      <c r="B53" s="1" t="s">
        <v>1006</v>
      </c>
      <c r="C53" s="1" t="s">
        <v>998</v>
      </c>
      <c r="D53" s="1" t="s">
        <v>35</v>
      </c>
      <c r="E53" s="1" t="s">
        <v>21</v>
      </c>
      <c r="F53" s="1">
        <v>0.246</v>
      </c>
      <c r="G53" s="1">
        <v>2.8500000000000001E-3</v>
      </c>
      <c r="H53" s="1">
        <v>1.7099999999999999E-3</v>
      </c>
      <c r="I53" s="1" t="s">
        <v>129</v>
      </c>
      <c r="J53" s="1"/>
      <c r="K53" s="1"/>
      <c r="L53" s="1"/>
      <c r="M53" s="1"/>
      <c r="N53" s="1"/>
      <c r="O53" s="1"/>
      <c r="P53" s="1"/>
      <c r="Q53" s="1"/>
      <c r="R53" s="1"/>
      <c r="S53" s="1"/>
      <c r="T53" s="1"/>
      <c r="U53" s="1"/>
      <c r="V53" s="1"/>
      <c r="W53" s="1"/>
      <c r="X53" s="1"/>
      <c r="Y53" s="1"/>
      <c r="Z53" s="1"/>
    </row>
    <row r="54" spans="1:26" ht="12.75" customHeight="1">
      <c r="A54" s="1" t="s">
        <v>1011</v>
      </c>
      <c r="B54" s="1" t="s">
        <v>1006</v>
      </c>
      <c r="C54" s="1" t="s">
        <v>998</v>
      </c>
      <c r="D54" s="1" t="s">
        <v>126</v>
      </c>
      <c r="E54" s="1" t="s">
        <v>21</v>
      </c>
      <c r="F54" s="1">
        <v>0.56000000000000005</v>
      </c>
      <c r="G54" s="1">
        <v>9.7099999999999999E-3</v>
      </c>
      <c r="H54" s="1">
        <v>7.7600000000000004E-3</v>
      </c>
      <c r="I54" s="1" t="s">
        <v>129</v>
      </c>
      <c r="J54" s="1"/>
      <c r="K54" s="1"/>
      <c r="L54" s="1"/>
      <c r="M54" s="1"/>
      <c r="N54" s="1"/>
      <c r="O54" s="1"/>
      <c r="P54" s="1"/>
      <c r="Q54" s="1"/>
      <c r="R54" s="1"/>
      <c r="S54" s="1"/>
      <c r="T54" s="1"/>
      <c r="U54" s="1"/>
      <c r="V54" s="1"/>
      <c r="W54" s="1"/>
      <c r="X54" s="1"/>
      <c r="Y54" s="1"/>
      <c r="Z54" s="1"/>
    </row>
    <row r="55" spans="1:26" ht="12.75" customHeight="1">
      <c r="A55" s="1" t="s">
        <v>1012</v>
      </c>
      <c r="B55" s="1" t="s">
        <v>1006</v>
      </c>
      <c r="C55" s="1" t="s">
        <v>998</v>
      </c>
      <c r="D55" s="1" t="s">
        <v>126</v>
      </c>
      <c r="E55" s="1" t="s">
        <v>21</v>
      </c>
      <c r="F55" s="1">
        <v>0.48299999999999998</v>
      </c>
      <c r="G55" s="1">
        <v>6.3899999999999998E-3</v>
      </c>
      <c r="H55" s="1">
        <v>7.6299999999999996E-3</v>
      </c>
      <c r="I55" s="1" t="s">
        <v>129</v>
      </c>
      <c r="J55" s="1"/>
      <c r="K55" s="1"/>
      <c r="L55" s="1"/>
      <c r="M55" s="1" t="s">
        <v>1013</v>
      </c>
      <c r="N55" s="1"/>
      <c r="O55" s="1"/>
      <c r="P55" s="1"/>
      <c r="Q55" s="1"/>
      <c r="R55" s="1"/>
      <c r="S55" s="1"/>
      <c r="T55" s="1"/>
      <c r="U55" s="1"/>
      <c r="V55" s="1"/>
      <c r="W55" s="1"/>
      <c r="X55" s="1"/>
      <c r="Y55" s="1"/>
      <c r="Z55" s="1"/>
    </row>
    <row r="56" spans="1:26" ht="12.75" customHeight="1">
      <c r="A56" s="1" t="s">
        <v>1014</v>
      </c>
      <c r="B56" s="1" t="s">
        <v>1006</v>
      </c>
      <c r="C56" s="1" t="s">
        <v>998</v>
      </c>
      <c r="D56" s="1" t="s">
        <v>126</v>
      </c>
      <c r="E56" s="1" t="s">
        <v>21</v>
      </c>
      <c r="F56" s="1">
        <v>0.51200000000000001</v>
      </c>
      <c r="G56" s="1">
        <v>4.7200000000000002E-3</v>
      </c>
      <c r="H56" s="1">
        <v>7.4900000000000001E-3</v>
      </c>
      <c r="I56" s="1" t="s">
        <v>129</v>
      </c>
      <c r="J56" s="1"/>
      <c r="K56" s="1"/>
      <c r="L56" s="1"/>
      <c r="M56" s="1"/>
      <c r="N56" s="1"/>
      <c r="O56" s="1"/>
      <c r="P56" s="1"/>
      <c r="Q56" s="1"/>
      <c r="R56" s="1"/>
      <c r="S56" s="1"/>
      <c r="T56" s="1"/>
      <c r="U56" s="1"/>
      <c r="V56" s="1"/>
      <c r="W56" s="1"/>
      <c r="X56" s="1"/>
      <c r="Y56" s="1"/>
      <c r="Z56" s="1"/>
    </row>
    <row r="57" spans="1:26" ht="12.75" customHeight="1">
      <c r="A57" s="1" t="s">
        <v>1015</v>
      </c>
      <c r="B57" s="1" t="s">
        <v>1006</v>
      </c>
      <c r="C57" s="1" t="s">
        <v>998</v>
      </c>
      <c r="D57" s="1" t="s">
        <v>35</v>
      </c>
      <c r="E57" s="1" t="s">
        <v>21</v>
      </c>
      <c r="F57" s="1">
        <v>0.67</v>
      </c>
      <c r="G57" s="1">
        <v>4.6100000000000004E-3</v>
      </c>
      <c r="H57" s="1">
        <v>7.9500000000000005E-3</v>
      </c>
      <c r="I57" s="1" t="s">
        <v>129</v>
      </c>
      <c r="J57" s="1"/>
      <c r="K57" s="1"/>
      <c r="L57" s="1"/>
      <c r="M57" s="1">
        <v>3.0220304899284374</v>
      </c>
      <c r="N57" s="1"/>
      <c r="O57" s="1"/>
      <c r="P57" s="1"/>
      <c r="Q57" s="1"/>
      <c r="R57" s="1"/>
      <c r="S57" s="1"/>
      <c r="T57" s="1"/>
      <c r="U57" s="1"/>
      <c r="V57" s="1"/>
      <c r="W57" s="1"/>
      <c r="X57" s="1"/>
      <c r="Y57" s="1"/>
      <c r="Z57" s="1"/>
    </row>
    <row r="58" spans="1:26" ht="12.75" customHeight="1">
      <c r="A58" s="1" t="s">
        <v>1016</v>
      </c>
      <c r="B58" s="1" t="s">
        <v>1006</v>
      </c>
      <c r="C58" s="1" t="s">
        <v>998</v>
      </c>
      <c r="D58" s="1" t="s">
        <v>126</v>
      </c>
      <c r="E58" s="1" t="s">
        <v>21</v>
      </c>
      <c r="F58" s="1">
        <v>0.76700000000000002</v>
      </c>
      <c r="G58" s="1">
        <v>8.8199999999999997E-3</v>
      </c>
      <c r="H58" s="1">
        <v>8.2799999999999992E-3</v>
      </c>
      <c r="I58" s="1" t="s">
        <v>129</v>
      </c>
      <c r="J58" s="1"/>
      <c r="K58" s="1"/>
      <c r="L58" s="1"/>
      <c r="M58" s="1"/>
      <c r="N58" s="1"/>
      <c r="O58" s="1"/>
      <c r="P58" s="1"/>
      <c r="Q58" s="1"/>
      <c r="R58" s="1"/>
      <c r="S58" s="1"/>
      <c r="T58" s="1"/>
      <c r="U58" s="1"/>
      <c r="V58" s="1"/>
      <c r="W58" s="1"/>
      <c r="X58" s="1"/>
      <c r="Y58" s="1"/>
      <c r="Z58" s="1"/>
    </row>
    <row r="59" spans="1:26" ht="12.75" customHeight="1">
      <c r="A59" s="1" t="s">
        <v>1017</v>
      </c>
      <c r="B59" s="1" t="s">
        <v>1006</v>
      </c>
      <c r="C59" s="1" t="s">
        <v>998</v>
      </c>
      <c r="D59" s="1" t="s">
        <v>126</v>
      </c>
      <c r="E59" s="1" t="s">
        <v>596</v>
      </c>
      <c r="F59" s="1">
        <v>1.7044444444444445E-2</v>
      </c>
      <c r="G59" s="1">
        <v>1.9599999999999999E-4</v>
      </c>
      <c r="H59" s="1">
        <v>1.8399999999999997E-4</v>
      </c>
      <c r="I59" s="1"/>
      <c r="J59" s="1"/>
      <c r="K59" s="1"/>
      <c r="L59" s="1"/>
      <c r="M59" s="1"/>
      <c r="N59" s="1"/>
      <c r="O59" s="1"/>
      <c r="P59" s="1"/>
      <c r="Q59" s="1"/>
      <c r="R59" s="1"/>
      <c r="S59" s="1"/>
      <c r="T59" s="1"/>
      <c r="U59" s="1"/>
      <c r="V59" s="1"/>
      <c r="W59" s="1"/>
      <c r="X59" s="1"/>
      <c r="Y59" s="1"/>
      <c r="Z59" s="1"/>
    </row>
    <row r="60" spans="1:26" ht="12.75" customHeight="1">
      <c r="A60" s="1" t="s">
        <v>766</v>
      </c>
      <c r="B60" s="1" t="s">
        <v>1018</v>
      </c>
      <c r="C60" s="1" t="s">
        <v>1019</v>
      </c>
      <c r="D60" s="1" t="s">
        <v>27</v>
      </c>
      <c r="E60" s="1" t="s">
        <v>21</v>
      </c>
      <c r="F60" s="1">
        <v>1410</v>
      </c>
      <c r="G60" s="1">
        <v>17.899999999999999</v>
      </c>
      <c r="H60" s="1">
        <v>4070</v>
      </c>
      <c r="I60" s="1" t="s">
        <v>129</v>
      </c>
      <c r="J60" s="1" t="s">
        <v>1020</v>
      </c>
      <c r="K60" s="1"/>
      <c r="L60" s="1"/>
      <c r="M60" s="1"/>
      <c r="N60" s="1"/>
      <c r="O60" s="1"/>
      <c r="P60" s="1"/>
      <c r="Q60" s="1"/>
      <c r="R60" s="1"/>
      <c r="S60" s="1"/>
      <c r="T60" s="1"/>
      <c r="U60" s="1"/>
      <c r="V60" s="1"/>
      <c r="W60" s="1"/>
      <c r="X60" s="1"/>
      <c r="Y60" s="1"/>
      <c r="Z60" s="1"/>
    </row>
    <row r="61" spans="1:26" ht="12.75" customHeight="1">
      <c r="A61" s="1" t="s">
        <v>593</v>
      </c>
      <c r="B61" s="1" t="s">
        <v>594</v>
      </c>
      <c r="C61" s="1" t="s">
        <v>595</v>
      </c>
      <c r="D61" s="1" t="s">
        <v>46</v>
      </c>
      <c r="E61" s="1" t="s">
        <v>596</v>
      </c>
      <c r="F61" s="1">
        <v>0.29499999999999998</v>
      </c>
      <c r="G61" s="1">
        <v>3.8500000000000001E-3</v>
      </c>
      <c r="H61" s="1">
        <v>4.4999999999999999E-4</v>
      </c>
      <c r="I61" s="1" t="s">
        <v>129</v>
      </c>
      <c r="J61" s="1"/>
      <c r="K61" s="1"/>
      <c r="L61" s="1"/>
      <c r="M61" s="1"/>
      <c r="N61" s="1"/>
      <c r="O61" s="1"/>
      <c r="P61" s="1"/>
      <c r="Q61" s="1"/>
      <c r="R61" s="1"/>
      <c r="S61" s="1"/>
      <c r="T61" s="1"/>
      <c r="U61" s="1"/>
      <c r="V61" s="1"/>
      <c r="W61" s="1"/>
      <c r="X61" s="1"/>
      <c r="Y61" s="1"/>
      <c r="Z61" s="1"/>
    </row>
    <row r="62" spans="1:26" ht="12.75" customHeight="1">
      <c r="A62" s="1" t="s">
        <v>598</v>
      </c>
      <c r="B62" s="1" t="s">
        <v>594</v>
      </c>
      <c r="C62" s="1" t="s">
        <v>595</v>
      </c>
      <c r="D62" s="1" t="s">
        <v>46</v>
      </c>
      <c r="E62" s="1" t="s">
        <v>596</v>
      </c>
      <c r="F62" s="1">
        <v>0.18099999999999999</v>
      </c>
      <c r="G62" s="1">
        <v>9.0000000000000006E-5</v>
      </c>
      <c r="H62" s="1">
        <v>2.5000000000000001E-4</v>
      </c>
      <c r="I62" s="1" t="s">
        <v>129</v>
      </c>
      <c r="J62" s="1"/>
      <c r="K62" s="1"/>
      <c r="L62" s="1"/>
      <c r="M62" s="1"/>
      <c r="N62" s="1"/>
      <c r="O62" s="1"/>
      <c r="P62" s="1"/>
      <c r="Q62" s="1"/>
      <c r="R62" s="1"/>
      <c r="S62" s="1"/>
      <c r="T62" s="1"/>
      <c r="U62" s="1"/>
      <c r="V62" s="1"/>
      <c r="W62" s="1"/>
      <c r="X62" s="1"/>
      <c r="Y62" s="1"/>
      <c r="Z62" s="1"/>
    </row>
    <row r="63" spans="1:26" ht="12.75" customHeight="1">
      <c r="A63" s="1" t="s">
        <v>601</v>
      </c>
      <c r="B63" s="1" t="s">
        <v>594</v>
      </c>
      <c r="C63" s="1" t="s">
        <v>595</v>
      </c>
      <c r="D63" s="1" t="s">
        <v>46</v>
      </c>
      <c r="E63" s="1" t="s">
        <v>596</v>
      </c>
      <c r="F63" s="1">
        <v>0.222</v>
      </c>
      <c r="G63" s="1">
        <v>4.2000000000000002E-4</v>
      </c>
      <c r="H63" s="1">
        <v>6.4000000000000005E-4</v>
      </c>
      <c r="I63" s="1" t="s">
        <v>129</v>
      </c>
      <c r="J63" s="1"/>
      <c r="K63" s="1"/>
      <c r="L63" s="1"/>
      <c r="M63" s="1"/>
      <c r="N63" s="1"/>
      <c r="O63" s="1"/>
      <c r="P63" s="1"/>
      <c r="Q63" s="1"/>
      <c r="R63" s="1"/>
      <c r="S63" s="1"/>
      <c r="T63" s="1"/>
      <c r="U63" s="1"/>
      <c r="V63" s="1"/>
      <c r="W63" s="1"/>
      <c r="X63" s="1"/>
      <c r="Y63" s="1"/>
      <c r="Z63" s="1"/>
    </row>
    <row r="64" spans="1:26" ht="12.75" customHeight="1">
      <c r="A64" s="1" t="s">
        <v>604</v>
      </c>
      <c r="B64" s="1" t="s">
        <v>594</v>
      </c>
      <c r="C64" s="1" t="s">
        <v>595</v>
      </c>
      <c r="D64" s="1" t="s">
        <v>46</v>
      </c>
      <c r="E64" s="1" t="s">
        <v>596</v>
      </c>
      <c r="F64" s="1">
        <v>1.65E-3</v>
      </c>
      <c r="G64" s="1">
        <v>2.0000000000000002E-5</v>
      </c>
      <c r="H64" s="1">
        <v>0.23200000000000001</v>
      </c>
      <c r="I64" s="1" t="s">
        <v>129</v>
      </c>
      <c r="J64" s="1"/>
      <c r="K64" s="1"/>
      <c r="L64" s="1"/>
      <c r="M64" s="1"/>
      <c r="N64" s="1"/>
      <c r="O64" s="1"/>
      <c r="P64" s="1"/>
      <c r="Q64" s="1"/>
      <c r="R64" s="1"/>
      <c r="S64" s="1"/>
      <c r="T64" s="1"/>
      <c r="U64" s="1"/>
      <c r="V64" s="1"/>
      <c r="W64" s="1"/>
      <c r="X64" s="1"/>
      <c r="Y64" s="1"/>
      <c r="Z64" s="1"/>
    </row>
    <row r="65" spans="1:26" ht="12.75" customHeight="1">
      <c r="A65" s="1" t="s">
        <v>607</v>
      </c>
      <c r="B65" s="1" t="s">
        <v>594</v>
      </c>
      <c r="C65" s="1" t="s">
        <v>595</v>
      </c>
      <c r="D65" s="1" t="s">
        <v>46</v>
      </c>
      <c r="E65" s="1" t="s">
        <v>596</v>
      </c>
      <c r="F65" s="1">
        <v>3.5599999999999998E-3</v>
      </c>
      <c r="G65" s="1">
        <v>1E-4</v>
      </c>
      <c r="H65" s="1">
        <v>5.0000000000000002E-5</v>
      </c>
      <c r="I65" s="1" t="s">
        <v>129</v>
      </c>
      <c r="J65" s="1"/>
      <c r="K65" s="1"/>
      <c r="L65" s="1"/>
      <c r="M65" s="1"/>
      <c r="N65" s="1"/>
      <c r="O65" s="1"/>
      <c r="P65" s="1"/>
      <c r="Q65" s="1"/>
      <c r="R65" s="1"/>
      <c r="S65" s="1"/>
      <c r="T65" s="1"/>
      <c r="U65" s="1"/>
      <c r="V65" s="1"/>
      <c r="W65" s="1"/>
      <c r="X65" s="1"/>
      <c r="Y65" s="1"/>
      <c r="Z65" s="1"/>
    </row>
    <row r="66" spans="1:26" ht="12.75" customHeight="1">
      <c r="A66" s="1" t="s">
        <v>610</v>
      </c>
      <c r="B66" s="1" t="s">
        <v>594</v>
      </c>
      <c r="C66" s="1" t="s">
        <v>595</v>
      </c>
      <c r="D66" s="1" t="s">
        <v>126</v>
      </c>
      <c r="E66" s="1" t="s">
        <v>596</v>
      </c>
      <c r="F66" s="1">
        <v>2.2000000000000001E-3</v>
      </c>
      <c r="G66" s="1">
        <v>1.1E-4</v>
      </c>
      <c r="H66" s="1">
        <v>1.34E-2</v>
      </c>
      <c r="I66" s="1" t="s">
        <v>129</v>
      </c>
      <c r="J66" s="1"/>
      <c r="K66" s="1"/>
      <c r="L66" s="1"/>
      <c r="M66" s="1"/>
      <c r="N66" s="1"/>
      <c r="O66" s="1"/>
      <c r="P66" s="1"/>
      <c r="Q66" s="1"/>
      <c r="R66" s="1"/>
      <c r="S66" s="1"/>
      <c r="T66" s="1"/>
      <c r="U66" s="1"/>
      <c r="V66" s="1"/>
      <c r="W66" s="1"/>
      <c r="X66" s="1"/>
      <c r="Y66" s="1"/>
      <c r="Z66" s="1"/>
    </row>
    <row r="67" spans="1:26" ht="12.75" customHeight="1">
      <c r="A67" s="1" t="s">
        <v>613</v>
      </c>
      <c r="B67" s="1" t="s">
        <v>594</v>
      </c>
      <c r="C67" s="1" t="s">
        <v>595</v>
      </c>
      <c r="D67" s="1" t="s">
        <v>152</v>
      </c>
      <c r="E67" s="1" t="s">
        <v>596</v>
      </c>
      <c r="F67" s="1">
        <v>2.1999999999999999E-2</v>
      </c>
      <c r="G67" s="1">
        <v>9.7000000000000005E-4</v>
      </c>
      <c r="H67" s="1">
        <v>4.2000000000000002E-4</v>
      </c>
      <c r="I67" s="1" t="s">
        <v>129</v>
      </c>
      <c r="J67" s="1"/>
      <c r="K67" s="1"/>
      <c r="L67" s="1"/>
      <c r="M67" s="1"/>
      <c r="N67" s="1"/>
      <c r="O67" s="1"/>
      <c r="P67" s="1"/>
      <c r="Q67" s="1"/>
      <c r="R67" s="1"/>
      <c r="S67" s="1"/>
      <c r="T67" s="1"/>
      <c r="U67" s="1"/>
      <c r="V67" s="1"/>
      <c r="W67" s="1"/>
      <c r="X67" s="1"/>
      <c r="Y67" s="1"/>
      <c r="Z67" s="1"/>
    </row>
    <row r="68" spans="1:26" ht="12.75" customHeight="1">
      <c r="A68" s="1" t="s">
        <v>1021</v>
      </c>
      <c r="B68" s="1" t="s">
        <v>594</v>
      </c>
      <c r="C68" s="1" t="s">
        <v>595</v>
      </c>
      <c r="D68" s="1" t="s">
        <v>126</v>
      </c>
      <c r="E68" s="1" t="s">
        <v>596</v>
      </c>
      <c r="F68" s="1">
        <v>0.122</v>
      </c>
      <c r="G68" s="1">
        <v>1.38E-2</v>
      </c>
      <c r="H68" s="1">
        <v>2.0799999999999998E-3</v>
      </c>
      <c r="I68" s="1" t="s">
        <v>129</v>
      </c>
      <c r="J68" s="1" t="s">
        <v>1022</v>
      </c>
      <c r="K68" s="1"/>
      <c r="L68" s="1"/>
      <c r="M68" s="1"/>
      <c r="N68" s="1"/>
      <c r="O68" s="1"/>
      <c r="P68" s="1"/>
      <c r="Q68" s="1"/>
      <c r="R68" s="1"/>
      <c r="S68" s="1"/>
      <c r="T68" s="1"/>
      <c r="U68" s="1"/>
      <c r="V68" s="1"/>
      <c r="W68" s="1"/>
      <c r="X68" s="1"/>
      <c r="Y68" s="1"/>
      <c r="Z68" s="1"/>
    </row>
    <row r="69" spans="1:26" ht="12.75" customHeight="1">
      <c r="A69" s="1" t="s">
        <v>1023</v>
      </c>
      <c r="B69" s="1" t="s">
        <v>1024</v>
      </c>
      <c r="C69" s="1" t="s">
        <v>1025</v>
      </c>
      <c r="D69" s="1" t="s">
        <v>126</v>
      </c>
      <c r="E69" s="1" t="s">
        <v>596</v>
      </c>
      <c r="F69" s="1">
        <v>7.6200000000000004E-2</v>
      </c>
      <c r="G69" s="1">
        <v>2.7999999999999998E-4</v>
      </c>
      <c r="H69" s="1">
        <v>5.0000000000000002E-5</v>
      </c>
      <c r="I69" s="1" t="s">
        <v>129</v>
      </c>
      <c r="J69" s="1"/>
      <c r="K69" s="1"/>
      <c r="L69" s="1"/>
      <c r="M69" s="1"/>
      <c r="N69" s="1"/>
      <c r="O69" s="1"/>
      <c r="P69" s="1"/>
      <c r="Q69" s="1"/>
      <c r="R69" s="1"/>
      <c r="S69" s="1"/>
      <c r="T69" s="1"/>
      <c r="U69" s="1"/>
      <c r="V69" s="1"/>
      <c r="W69" s="1"/>
      <c r="X69" s="1"/>
      <c r="Y69" s="1"/>
      <c r="Z69" s="1"/>
    </row>
    <row r="70" spans="1:26" ht="12.75" customHeight="1">
      <c r="A70" s="1" t="s">
        <v>1026</v>
      </c>
      <c r="B70" s="1" t="s">
        <v>1024</v>
      </c>
      <c r="C70" s="1" t="s">
        <v>1027</v>
      </c>
      <c r="D70" s="1" t="s">
        <v>126</v>
      </c>
      <c r="E70" s="1" t="s">
        <v>596</v>
      </c>
      <c r="F70" s="1">
        <v>0.14199999999999999</v>
      </c>
      <c r="G70" s="1">
        <v>2.8E-3</v>
      </c>
      <c r="H70" s="1">
        <v>1.8800000000000001E-2</v>
      </c>
      <c r="I70" s="1" t="s">
        <v>129</v>
      </c>
      <c r="J70" s="1"/>
      <c r="K70" s="1"/>
      <c r="L70" s="1"/>
      <c r="M70" s="1"/>
      <c r="N70" s="1"/>
      <c r="O70" s="1"/>
      <c r="P70" s="1"/>
      <c r="Q70" s="1"/>
      <c r="R70" s="1"/>
      <c r="S70" s="1"/>
      <c r="T70" s="1"/>
      <c r="U70" s="1"/>
      <c r="V70" s="1"/>
      <c r="W70" s="1"/>
      <c r="X70" s="1"/>
      <c r="Y70" s="1"/>
      <c r="Z70" s="1"/>
    </row>
    <row r="71" spans="1:26" ht="12.75" customHeight="1">
      <c r="A71" s="1" t="s">
        <v>1028</v>
      </c>
      <c r="B71" s="1" t="s">
        <v>1024</v>
      </c>
      <c r="C71" s="1" t="s">
        <v>1027</v>
      </c>
      <c r="D71" s="1" t="s">
        <v>126</v>
      </c>
      <c r="E71" s="1" t="s">
        <v>21</v>
      </c>
      <c r="F71" s="1">
        <v>-1.32</v>
      </c>
      <c r="G71" s="1">
        <v>-4.7800000000000004E-3</v>
      </c>
      <c r="H71" s="1">
        <v>-8.3000000000000001E-4</v>
      </c>
      <c r="I71" s="1" t="s">
        <v>129</v>
      </c>
      <c r="J71" s="1" t="s">
        <v>1029</v>
      </c>
      <c r="K71" s="1"/>
      <c r="L71" s="1"/>
      <c r="M71" s="1"/>
      <c r="N71" s="1"/>
      <c r="O71" s="1"/>
      <c r="P71" s="1"/>
      <c r="Q71" s="1"/>
      <c r="R71" s="1"/>
      <c r="S71" s="1"/>
      <c r="T71" s="1"/>
      <c r="U71" s="1"/>
      <c r="V71" s="1"/>
      <c r="W71" s="1"/>
      <c r="X71" s="1"/>
      <c r="Y71" s="1"/>
      <c r="Z71" s="1"/>
    </row>
    <row r="72" spans="1:26" ht="12.75" customHeight="1">
      <c r="A72" s="1" t="s">
        <v>1030</v>
      </c>
      <c r="B72" s="1" t="s">
        <v>1024</v>
      </c>
      <c r="C72" s="1" t="s">
        <v>1031</v>
      </c>
      <c r="D72" s="1" t="s">
        <v>126</v>
      </c>
      <c r="E72" s="1" t="s">
        <v>596</v>
      </c>
      <c r="F72" s="1">
        <v>7.2400000000000006E-2</v>
      </c>
      <c r="G72" s="1">
        <v>2.1000000000000001E-4</v>
      </c>
      <c r="H72" s="1">
        <v>4.0000000000000003E-5</v>
      </c>
      <c r="I72" s="1" t="s">
        <v>129</v>
      </c>
      <c r="J72" s="1"/>
      <c r="K72" s="1"/>
      <c r="L72" s="1"/>
      <c r="M72" s="1"/>
      <c r="N72" s="1"/>
      <c r="O72" s="1"/>
      <c r="P72" s="1"/>
      <c r="Q72" s="1"/>
      <c r="R72" s="1"/>
      <c r="S72" s="1"/>
      <c r="T72" s="1"/>
      <c r="U72" s="1"/>
      <c r="V72" s="1"/>
      <c r="W72" s="1"/>
      <c r="X72" s="1"/>
      <c r="Y72" s="1"/>
      <c r="Z72" s="1"/>
    </row>
    <row r="73" spans="1:26" ht="12.75" customHeight="1">
      <c r="A73" s="1" t="s">
        <v>1016</v>
      </c>
      <c r="B73" s="1" t="s">
        <v>1006</v>
      </c>
      <c r="C73" s="1" t="s">
        <v>1032</v>
      </c>
      <c r="D73" s="1" t="s">
        <v>126</v>
      </c>
      <c r="E73" s="1" t="s">
        <v>596</v>
      </c>
      <c r="F73" s="1">
        <v>9.8000000000000004E-2</v>
      </c>
      <c r="G73" s="1">
        <v>8.8199999999999997E-3</v>
      </c>
      <c r="H73" s="1">
        <v>8.2799999999999992E-3</v>
      </c>
      <c r="I73" s="1" t="s">
        <v>129</v>
      </c>
      <c r="J73" s="1"/>
      <c r="K73" s="1"/>
      <c r="L73" s="1"/>
      <c r="M73" s="1"/>
      <c r="N73" s="1"/>
      <c r="O73" s="1"/>
      <c r="P73" s="1"/>
      <c r="Q73" s="1"/>
      <c r="R73" s="1"/>
      <c r="S73" s="1"/>
      <c r="T73" s="1"/>
      <c r="U73" s="1"/>
      <c r="V73" s="1"/>
      <c r="W73" s="1"/>
      <c r="X73" s="1"/>
      <c r="Y73" s="1"/>
      <c r="Z73" s="1"/>
    </row>
    <row r="74" spans="1:26" ht="12.75" customHeight="1">
      <c r="A74" s="1" t="s">
        <v>1016</v>
      </c>
      <c r="B74" s="1" t="s">
        <v>1006</v>
      </c>
      <c r="C74" s="1" t="s">
        <v>1033</v>
      </c>
      <c r="D74" s="1" t="s">
        <v>126</v>
      </c>
      <c r="E74" s="1" t="s">
        <v>596</v>
      </c>
      <c r="F74" s="1">
        <v>0.11504444444444445</v>
      </c>
      <c r="G74" s="1">
        <v>8.8199999999999997E-3</v>
      </c>
      <c r="H74" s="1">
        <v>8.2799999999999992E-3</v>
      </c>
      <c r="I74" s="1" t="s">
        <v>129</v>
      </c>
      <c r="J74" s="1"/>
      <c r="K74" s="1"/>
      <c r="L74" s="1"/>
      <c r="M74" s="1"/>
      <c r="N74" s="1"/>
      <c r="O74" s="1"/>
      <c r="P74" s="1"/>
      <c r="Q74" s="1"/>
      <c r="R74" s="1"/>
      <c r="S74" s="1"/>
      <c r="T74" s="1"/>
      <c r="U74" s="1"/>
      <c r="V74" s="1"/>
      <c r="W74" s="1"/>
      <c r="X74" s="1"/>
      <c r="Y74" s="1"/>
      <c r="Z74" s="1"/>
    </row>
    <row r="75" spans="1:26" ht="12.75" customHeight="1">
      <c r="A75" s="1" t="s">
        <v>1034</v>
      </c>
      <c r="B75" s="1"/>
      <c r="C75" s="1"/>
      <c r="D75" s="1"/>
      <c r="E75" s="1" t="s">
        <v>21</v>
      </c>
      <c r="F75" s="1">
        <v>3.90978262042931</v>
      </c>
      <c r="G75" s="1">
        <v>7.8253996476759999E-3</v>
      </c>
      <c r="H75" s="1">
        <v>8.2768495595182106E-3</v>
      </c>
      <c r="I75" s="1"/>
      <c r="J75" s="1"/>
      <c r="K75" s="1"/>
      <c r="L75" s="1"/>
      <c r="M75" s="1"/>
      <c r="N75" s="1"/>
      <c r="O75" s="1"/>
      <c r="P75" s="1"/>
      <c r="Q75" s="1"/>
      <c r="R75" s="1"/>
      <c r="S75" s="1"/>
      <c r="T75" s="1"/>
      <c r="U75" s="1"/>
      <c r="V75" s="1"/>
      <c r="W75" s="1"/>
      <c r="X75" s="1"/>
      <c r="Y75" s="1"/>
      <c r="Z75" s="1"/>
    </row>
    <row r="76" spans="1:26" ht="12.75" customHeight="1">
      <c r="A76" s="1" t="s">
        <v>1034</v>
      </c>
      <c r="B76" s="1"/>
      <c r="C76" s="1"/>
      <c r="D76" s="1"/>
      <c r="E76" s="1" t="s">
        <v>596</v>
      </c>
      <c r="F76" s="1">
        <v>8.6884058231762443E-2</v>
      </c>
      <c r="G76" s="1">
        <v>1.7389776994835557E-4</v>
      </c>
      <c r="H76" s="1">
        <v>1.839299902115158E-4</v>
      </c>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t="s">
        <v>1035</v>
      </c>
      <c r="B79" s="1"/>
      <c r="C79" s="1"/>
      <c r="D79" s="1"/>
      <c r="E79" s="1" t="s">
        <v>1036</v>
      </c>
      <c r="F79" s="1">
        <v>3.7027877204661501</v>
      </c>
      <c r="G79" s="1">
        <v>7.7502649065143399E-3</v>
      </c>
      <c r="H79" s="1">
        <v>7.7614789245209603E-3</v>
      </c>
      <c r="I79" s="1"/>
      <c r="J79" s="1"/>
      <c r="K79" s="1"/>
      <c r="L79" s="1"/>
      <c r="M79" s="1"/>
      <c r="N79" s="1"/>
      <c r="O79" s="1"/>
      <c r="P79" s="1"/>
      <c r="Q79" s="1"/>
      <c r="R79" s="1"/>
      <c r="S79" s="1"/>
      <c r="T79" s="1"/>
      <c r="U79" s="1"/>
      <c r="V79" s="1"/>
      <c r="W79" s="1"/>
      <c r="X79" s="1"/>
      <c r="Y79" s="1"/>
      <c r="Z79" s="1"/>
    </row>
    <row r="80" spans="1:26" ht="12.75" customHeight="1">
      <c r="A80" s="1" t="s">
        <v>1035</v>
      </c>
      <c r="B80" s="1"/>
      <c r="C80" s="1"/>
      <c r="D80" s="1"/>
      <c r="E80" s="1" t="s">
        <v>1037</v>
      </c>
      <c r="F80" s="1">
        <v>8.415426637423068E-2</v>
      </c>
      <c r="G80" s="1">
        <v>1.72228109033652E-4</v>
      </c>
      <c r="H80" s="1">
        <v>1.7247730943379912E-4</v>
      </c>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t="s">
        <v>1038</v>
      </c>
      <c r="B83" s="1" t="s">
        <v>1039</v>
      </c>
      <c r="C83" s="1" t="s">
        <v>1040</v>
      </c>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t="s">
        <v>1041</v>
      </c>
      <c r="B84" s="1" t="s">
        <v>1042</v>
      </c>
      <c r="C84" s="1" t="s">
        <v>1043</v>
      </c>
      <c r="D84" s="1" t="s">
        <v>1044</v>
      </c>
      <c r="E84" s="1"/>
      <c r="F84" s="1"/>
      <c r="G84" s="1"/>
      <c r="H84" s="1"/>
      <c r="I84" s="1"/>
      <c r="J84" s="1"/>
      <c r="K84" s="1"/>
      <c r="L84" s="1"/>
      <c r="M84" s="1"/>
      <c r="N84" s="1"/>
      <c r="O84" s="1"/>
      <c r="P84" s="1"/>
      <c r="Q84" s="1"/>
      <c r="R84" s="1"/>
      <c r="S84" s="1"/>
      <c r="T84" s="1"/>
      <c r="U84" s="1"/>
      <c r="V84" s="1"/>
      <c r="W84" s="1"/>
      <c r="X84" s="1"/>
      <c r="Y84" s="1"/>
      <c r="Z84" s="1"/>
    </row>
    <row r="85" spans="1:26" ht="12.75" customHeight="1">
      <c r="A85" s="1" t="s">
        <v>1045</v>
      </c>
      <c r="B85" s="1" t="s">
        <v>1046</v>
      </c>
      <c r="C85" s="1" t="s">
        <v>1047</v>
      </c>
      <c r="D85" s="1" t="s">
        <v>1048</v>
      </c>
      <c r="E85" s="1"/>
      <c r="F85" s="1"/>
      <c r="G85" s="1"/>
      <c r="H85" s="1"/>
      <c r="I85" s="1"/>
      <c r="J85" s="1"/>
      <c r="K85" s="1"/>
      <c r="L85" s="1"/>
      <c r="M85" s="1"/>
      <c r="N85" s="1"/>
      <c r="O85" s="1"/>
      <c r="P85" s="1"/>
      <c r="Q85" s="1"/>
      <c r="R85" s="1"/>
      <c r="S85" s="1"/>
      <c r="T85" s="1"/>
      <c r="U85" s="1"/>
      <c r="V85" s="1"/>
      <c r="W85" s="1"/>
      <c r="X85" s="1"/>
      <c r="Y85" s="1"/>
      <c r="Z85" s="1"/>
    </row>
    <row r="86" spans="1:26" ht="12.75" customHeight="1">
      <c r="A86" s="1" t="s">
        <v>1049</v>
      </c>
      <c r="B86" s="1">
        <v>2.0681745296085299</v>
      </c>
      <c r="C86" s="1">
        <v>6.2014364046494501</v>
      </c>
      <c r="D86" s="1">
        <v>7.7572895895313299E-2</v>
      </c>
      <c r="E86" s="1"/>
      <c r="F86" s="1"/>
      <c r="G86" s="1"/>
      <c r="H86" s="1"/>
      <c r="I86" s="1"/>
      <c r="J86" s="1"/>
      <c r="K86" s="1"/>
      <c r="L86" s="1"/>
      <c r="M86" s="1"/>
      <c r="N86" s="1"/>
      <c r="O86" s="1"/>
      <c r="P86" s="1"/>
      <c r="Q86" s="1"/>
      <c r="R86" s="1"/>
      <c r="S86" s="1"/>
      <c r="T86" s="1"/>
      <c r="U86" s="1"/>
      <c r="V86" s="1"/>
      <c r="W86" s="1"/>
      <c r="X86" s="1"/>
      <c r="Y86" s="1"/>
      <c r="Z86" s="1"/>
    </row>
    <row r="87" spans="1:26" ht="12.75" customHeight="1">
      <c r="A87" s="1" t="s">
        <v>1050</v>
      </c>
      <c r="B87" s="1">
        <v>2.5673862337532798</v>
      </c>
      <c r="C87" s="1">
        <v>1.5358988607639901</v>
      </c>
      <c r="D87" s="1">
        <v>3.8106428895278398E-2</v>
      </c>
      <c r="E87" s="1"/>
      <c r="F87" s="1"/>
      <c r="G87" s="1"/>
      <c r="H87" s="1"/>
      <c r="I87" s="1"/>
      <c r="J87" s="1"/>
      <c r="K87" s="1"/>
      <c r="L87" s="1"/>
      <c r="M87" s="1"/>
      <c r="N87" s="1"/>
      <c r="O87" s="1"/>
      <c r="P87" s="1"/>
      <c r="Q87" s="1"/>
      <c r="R87" s="1"/>
      <c r="S87" s="1"/>
      <c r="T87" s="1"/>
      <c r="U87" s="1"/>
      <c r="V87" s="1"/>
      <c r="W87" s="1"/>
      <c r="X87" s="1"/>
      <c r="Y87" s="1"/>
      <c r="Z87" s="1"/>
    </row>
    <row r="88" spans="1:26" ht="12.75" customHeight="1">
      <c r="A88" s="1" t="s">
        <v>1051</v>
      </c>
      <c r="B88" s="1">
        <v>7.4421851877525196</v>
      </c>
      <c r="C88" s="1">
        <v>8.3837859063784208</v>
      </c>
      <c r="D88" s="1">
        <v>2.4346793864454298E-2</v>
      </c>
      <c r="E88" s="1"/>
      <c r="F88" s="1"/>
      <c r="G88" s="1"/>
      <c r="H88" s="1"/>
      <c r="I88" s="1"/>
      <c r="J88" s="1"/>
      <c r="K88" s="1"/>
      <c r="L88" s="1"/>
      <c r="M88" s="1"/>
      <c r="N88" s="1"/>
      <c r="O88" s="1"/>
      <c r="P88" s="1"/>
      <c r="Q88" s="1"/>
      <c r="R88" s="1"/>
      <c r="S88" s="1"/>
      <c r="T88" s="1"/>
      <c r="U88" s="1"/>
      <c r="V88" s="1"/>
      <c r="W88" s="1"/>
      <c r="X88" s="1"/>
      <c r="Y88" s="1"/>
      <c r="Z88" s="1"/>
    </row>
    <row r="89" spans="1:26" ht="12.75" customHeight="1">
      <c r="A89" s="1" t="s">
        <v>1052</v>
      </c>
      <c r="B89" s="1">
        <v>0.53709413951887797</v>
      </c>
      <c r="C89" s="1">
        <v>3.2148001015344199</v>
      </c>
      <c r="D89" s="1">
        <v>1.54274073688698E-2</v>
      </c>
      <c r="E89" s="1"/>
      <c r="F89" s="1"/>
      <c r="G89" s="1"/>
      <c r="H89" s="1"/>
      <c r="I89" s="1"/>
      <c r="J89" s="1"/>
      <c r="K89" s="1"/>
      <c r="L89" s="1"/>
      <c r="M89" s="1"/>
      <c r="N89" s="1"/>
      <c r="O89" s="1"/>
      <c r="P89" s="1"/>
      <c r="Q89" s="1"/>
      <c r="R89" s="1"/>
      <c r="S89" s="1"/>
      <c r="T89" s="1"/>
      <c r="U89" s="1"/>
      <c r="V89" s="1"/>
      <c r="W89" s="1"/>
      <c r="X89" s="1"/>
      <c r="Y89" s="1"/>
      <c r="Z89" s="1"/>
    </row>
    <row r="90" spans="1:26" ht="12.75" customHeight="1">
      <c r="A90" s="1" t="s">
        <v>1053</v>
      </c>
      <c r="B90" s="1">
        <v>0.57786334884069501</v>
      </c>
      <c r="C90" s="1">
        <v>0.68947718145415904</v>
      </c>
      <c r="D90" s="1">
        <v>8.4569670771060708E-3</v>
      </c>
      <c r="E90" s="1"/>
      <c r="F90" s="1"/>
      <c r="G90" s="1"/>
      <c r="H90" s="1"/>
      <c r="I90" s="1"/>
      <c r="J90" s="1"/>
      <c r="K90" s="1"/>
      <c r="L90" s="1"/>
      <c r="M90" s="1"/>
      <c r="N90" s="1"/>
      <c r="O90" s="1"/>
      <c r="P90" s="1"/>
      <c r="Q90" s="1"/>
      <c r="R90" s="1"/>
      <c r="S90" s="1"/>
      <c r="T90" s="1"/>
      <c r="U90" s="1"/>
      <c r="V90" s="1"/>
      <c r="W90" s="1"/>
      <c r="X90" s="1"/>
      <c r="Y90" s="1"/>
      <c r="Z90" s="1"/>
    </row>
    <row r="91" spans="1:26" ht="12.75" customHeight="1">
      <c r="A91" s="1" t="s">
        <v>1054</v>
      </c>
      <c r="B91" s="1">
        <v>0.315962237575451</v>
      </c>
      <c r="C91" s="1">
        <v>2.40100091446953E-2</v>
      </c>
      <c r="D91" s="1">
        <v>0.48026728558714299</v>
      </c>
      <c r="E91" s="1"/>
      <c r="F91" s="1"/>
      <c r="G91" s="1"/>
      <c r="H91" s="1"/>
      <c r="I91" s="1"/>
      <c r="J91" s="1"/>
      <c r="K91" s="1"/>
      <c r="L91" s="1"/>
      <c r="M91" s="1"/>
      <c r="N91" s="1"/>
      <c r="O91" s="1"/>
      <c r="P91" s="1"/>
      <c r="Q91" s="1"/>
      <c r="R91" s="1"/>
      <c r="S91" s="1"/>
      <c r="T91" s="1"/>
      <c r="U91" s="1"/>
      <c r="V91" s="1"/>
      <c r="W91" s="1"/>
      <c r="X91" s="1"/>
      <c r="Y91" s="1"/>
      <c r="Z91" s="1"/>
    </row>
    <row r="92" spans="1:26" ht="12.75" customHeight="1">
      <c r="A92" s="1" t="s">
        <v>1055</v>
      </c>
      <c r="B92" s="1">
        <v>0.43851539355311903</v>
      </c>
      <c r="C92" s="1">
        <v>1.0022868426925499E-2</v>
      </c>
      <c r="D92" s="1">
        <v>1.68245208092999E-2</v>
      </c>
      <c r="E92" s="1"/>
      <c r="F92" s="1"/>
      <c r="G92" s="1"/>
      <c r="H92" s="1"/>
      <c r="I92" s="1"/>
      <c r="J92" s="1"/>
      <c r="K92" s="1"/>
      <c r="L92" s="1"/>
      <c r="M92" s="1"/>
      <c r="N92" s="1"/>
      <c r="O92" s="1"/>
      <c r="P92" s="1"/>
      <c r="Q92" s="1"/>
      <c r="R92" s="1"/>
      <c r="S92" s="1"/>
      <c r="T92" s="1"/>
      <c r="U92" s="1"/>
      <c r="V92" s="1"/>
      <c r="W92" s="1"/>
      <c r="X92" s="1"/>
      <c r="Y92" s="1"/>
      <c r="Z92" s="1"/>
    </row>
    <row r="93" spans="1:26" ht="12.75" customHeight="1">
      <c r="A93" s="1" t="s">
        <v>1056</v>
      </c>
      <c r="B93" s="1">
        <v>0.636065010779165</v>
      </c>
      <c r="C93" s="1">
        <v>1.31997557265925E-3</v>
      </c>
      <c r="D93" s="1">
        <v>5.82117489885086E-4</v>
      </c>
      <c r="E93" s="1"/>
      <c r="F93" s="1"/>
      <c r="G93" s="1"/>
      <c r="H93" s="1"/>
      <c r="I93" s="1"/>
      <c r="J93" s="1"/>
      <c r="K93" s="1"/>
      <c r="L93" s="1"/>
      <c r="M93" s="1"/>
      <c r="N93" s="1"/>
      <c r="O93" s="1"/>
      <c r="P93" s="1"/>
      <c r="Q93" s="1"/>
      <c r="R93" s="1"/>
      <c r="S93" s="1"/>
      <c r="T93" s="1"/>
      <c r="U93" s="1"/>
      <c r="V93" s="1"/>
      <c r="W93" s="1"/>
      <c r="X93" s="1"/>
      <c r="Y93" s="1"/>
      <c r="Z93" s="1"/>
    </row>
    <row r="94" spans="1:26" ht="12.75" customHeight="1">
      <c r="A94" s="1" t="s">
        <v>1057</v>
      </c>
      <c r="B94" s="1">
        <v>3.3851646506351099</v>
      </c>
      <c r="C94" s="1">
        <v>1.31997557265925E-3</v>
      </c>
      <c r="D94" s="1">
        <v>5.82117489885086E-4</v>
      </c>
      <c r="E94" s="1"/>
      <c r="F94" s="1"/>
      <c r="G94" s="1"/>
      <c r="H94" s="1"/>
      <c r="I94" s="1"/>
      <c r="J94" s="1"/>
      <c r="K94" s="1"/>
      <c r="L94" s="1"/>
      <c r="M94" s="1"/>
      <c r="N94" s="1"/>
      <c r="O94" s="1"/>
      <c r="P94" s="1"/>
      <c r="Q94" s="1"/>
      <c r="R94" s="1"/>
      <c r="S94" s="1"/>
      <c r="T94" s="1"/>
      <c r="U94" s="1"/>
      <c r="V94" s="1"/>
      <c r="W94" s="1"/>
      <c r="X94" s="1"/>
      <c r="Y94" s="1"/>
      <c r="Z94" s="1"/>
    </row>
    <row r="95" spans="1:26" ht="12.75" customHeight="1">
      <c r="A95" s="1" t="s">
        <v>1058</v>
      </c>
      <c r="B95" s="1">
        <v>0.55998772046615397</v>
      </c>
      <c r="C95" s="1">
        <v>7.7502649065143399E-3</v>
      </c>
      <c r="D95" s="1">
        <v>7.7614789245209603E-3</v>
      </c>
      <c r="E95" s="1"/>
      <c r="F95" s="1"/>
      <c r="G95" s="1"/>
      <c r="H95" s="1"/>
      <c r="I95" s="1"/>
      <c r="J95" s="1"/>
      <c r="K95" s="1"/>
      <c r="L95" s="1"/>
      <c r="M95" s="1"/>
      <c r="N95" s="1"/>
      <c r="O95" s="1"/>
      <c r="P95" s="1"/>
      <c r="Q95" s="1"/>
      <c r="R95" s="1"/>
      <c r="S95" s="1"/>
      <c r="T95" s="1"/>
      <c r="U95" s="1"/>
      <c r="V95" s="1"/>
      <c r="W95" s="1"/>
      <c r="X95" s="1"/>
      <c r="Y95" s="1"/>
      <c r="Z95" s="1"/>
    </row>
    <row r="96" spans="1:26" ht="12.75" customHeight="1">
      <c r="A96" s="1" t="s">
        <v>1035</v>
      </c>
      <c r="B96" s="1">
        <v>3.7027877204661501</v>
      </c>
      <c r="C96" s="1">
        <v>7.7502649065143399E-3</v>
      </c>
      <c r="D96" s="1">
        <v>7.7614789245209603E-3</v>
      </c>
      <c r="E96" s="1"/>
      <c r="F96" s="1"/>
      <c r="G96" s="1"/>
      <c r="H96" s="1"/>
      <c r="I96" s="1"/>
      <c r="J96" s="1"/>
      <c r="K96" s="1"/>
      <c r="L96" s="1"/>
      <c r="M96" s="1"/>
      <c r="N96" s="1"/>
      <c r="O96" s="1"/>
      <c r="P96" s="1"/>
      <c r="Q96" s="1"/>
      <c r="R96" s="1"/>
      <c r="S96" s="1"/>
      <c r="T96" s="1"/>
      <c r="U96" s="1"/>
      <c r="V96" s="1"/>
      <c r="W96" s="1"/>
      <c r="X96" s="1"/>
      <c r="Y96" s="1"/>
      <c r="Z96" s="1"/>
    </row>
    <row r="97" spans="1:26" ht="12.75" customHeight="1">
      <c r="A97" s="1" t="s">
        <v>1059</v>
      </c>
      <c r="B97" s="1">
        <v>0.48282635881073399</v>
      </c>
      <c r="C97" s="1">
        <v>6.1475437051368804E-3</v>
      </c>
      <c r="D97" s="1">
        <v>7.63350847480955E-3</v>
      </c>
      <c r="E97" s="1"/>
      <c r="F97" s="1"/>
      <c r="G97" s="1"/>
      <c r="H97" s="1"/>
      <c r="I97" s="1"/>
      <c r="J97" s="1"/>
      <c r="K97" s="1"/>
      <c r="L97" s="1"/>
      <c r="M97" s="1"/>
      <c r="N97" s="1"/>
      <c r="O97" s="1"/>
      <c r="P97" s="1"/>
      <c r="Q97" s="1"/>
      <c r="R97" s="1"/>
      <c r="S97" s="1"/>
      <c r="T97" s="1"/>
      <c r="U97" s="1"/>
      <c r="V97" s="1"/>
      <c r="W97" s="1"/>
      <c r="X97" s="1"/>
      <c r="Y97" s="1"/>
      <c r="Z97" s="1"/>
    </row>
    <row r="98" spans="1:26" ht="12.75" customHeight="1">
      <c r="A98" s="1" t="s">
        <v>1060</v>
      </c>
      <c r="B98" s="1">
        <v>0.51245773458638</v>
      </c>
      <c r="C98" s="1">
        <v>4.5880378906216698E-3</v>
      </c>
      <c r="D98" s="1">
        <v>7.4911930259867997E-3</v>
      </c>
      <c r="E98" s="1"/>
      <c r="F98" s="1"/>
      <c r="G98" s="1"/>
      <c r="H98" s="1"/>
      <c r="I98" s="1"/>
      <c r="J98" s="1"/>
      <c r="K98" s="1"/>
      <c r="L98" s="1"/>
      <c r="M98" s="1"/>
      <c r="N98" s="1"/>
      <c r="O98" s="1"/>
      <c r="P98" s="1"/>
      <c r="Q98" s="1"/>
      <c r="R98" s="1"/>
      <c r="S98" s="1"/>
      <c r="T98" s="1"/>
      <c r="U98" s="1"/>
      <c r="V98" s="1"/>
      <c r="W98" s="1"/>
      <c r="X98" s="1"/>
      <c r="Y98" s="1"/>
      <c r="Z98" s="1"/>
    </row>
    <row r="99" spans="1:26" ht="12.75" customHeight="1">
      <c r="A99" s="1" t="s">
        <v>1061</v>
      </c>
      <c r="B99" s="1">
        <v>3.6552577345863799</v>
      </c>
      <c r="C99" s="1">
        <v>4.5880378906216698E-3</v>
      </c>
      <c r="D99" s="1">
        <v>7.4911930259867997E-3</v>
      </c>
      <c r="E99" s="1"/>
      <c r="F99" s="1"/>
      <c r="G99" s="1"/>
      <c r="H99" s="1"/>
      <c r="I99" s="1"/>
      <c r="J99" s="1"/>
      <c r="K99" s="1"/>
      <c r="L99" s="1"/>
      <c r="M99" s="1"/>
      <c r="N99" s="1"/>
      <c r="O99" s="1"/>
      <c r="P99" s="1"/>
      <c r="Q99" s="1"/>
      <c r="R99" s="1"/>
      <c r="S99" s="1"/>
      <c r="T99" s="1"/>
      <c r="U99" s="1"/>
      <c r="V99" s="1"/>
      <c r="W99" s="1"/>
      <c r="X99" s="1"/>
      <c r="Y99" s="1"/>
      <c r="Z99" s="1"/>
    </row>
    <row r="100" spans="1:26" ht="12.75" customHeight="1">
      <c r="A100" s="1" t="s">
        <v>1062</v>
      </c>
      <c r="B100" s="1">
        <v>0.66977737830988204</v>
      </c>
      <c r="C100" s="1">
        <v>4.8823443432464003E-3</v>
      </c>
      <c r="D100" s="1">
        <v>7.9540779781554303E-3</v>
      </c>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t="s">
        <v>1063</v>
      </c>
      <c r="B101" s="1">
        <v>0.76698262042931498</v>
      </c>
      <c r="C101" s="1">
        <v>7.8253996476759999E-3</v>
      </c>
      <c r="D101" s="1">
        <v>8.2768495595182106E-3</v>
      </c>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t="s">
        <v>1034</v>
      </c>
      <c r="B102" s="1">
        <v>3.90978262042931</v>
      </c>
      <c r="C102" s="1">
        <v>7.8253996476759999E-3</v>
      </c>
      <c r="D102" s="1">
        <v>8.2768495595182106E-3</v>
      </c>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t="s">
        <v>1064</v>
      </c>
      <c r="B103" s="1">
        <v>0.245917819262778</v>
      </c>
      <c r="C103" s="1">
        <v>3.3804073996486902E-3</v>
      </c>
      <c r="D103" s="1">
        <v>1.70718250826672E-3</v>
      </c>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t="s">
        <v>1065</v>
      </c>
      <c r="B104" s="1">
        <v>2.7430993816027802E-2</v>
      </c>
      <c r="C104" s="1">
        <v>2.8075982268940298E-4</v>
      </c>
      <c r="D104" s="1">
        <v>1.10377380074312E-3</v>
      </c>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MIvICc/e2NVmMymTlaz9afngP0kmLmIqmJvhdpK7iph1A1r98FGnK244P8re5LR4up8ePUxc1Ted1bWRzWh4w==" saltValue="cEK0c+4rpFYD15VQy6eAxg==" spinCount="100000" sheet="1" objects="1" scenarios="1"/>
  <pageMargins left="0.7" right="0.7" top="0.75" bottom="0.75" header="0" footer="0"/>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7" workbookViewId="0"/>
  </sheetViews>
  <sheetFormatPr defaultColWidth="14.42578125" defaultRowHeight="15" customHeight="1"/>
  <cols>
    <col min="1" max="1" width="26.42578125" customWidth="1"/>
    <col min="2" max="2" width="33.140625" customWidth="1"/>
    <col min="3" max="3" width="12.42578125" customWidth="1"/>
    <col min="4" max="4" width="14.140625" customWidth="1"/>
    <col min="5" max="5" width="29.5703125" customWidth="1"/>
    <col min="6" max="6" width="3.85546875" customWidth="1"/>
    <col min="7" max="7" width="3.5703125" customWidth="1"/>
    <col min="8" max="10" width="8.5703125" customWidth="1"/>
    <col min="11" max="11" width="9.85546875" customWidth="1"/>
    <col min="12" max="12" width="137.140625" customWidth="1"/>
    <col min="13" max="26" width="8.7109375" customWidth="1"/>
  </cols>
  <sheetData>
    <row r="1" spans="1:26" ht="14.25" customHeight="1">
      <c r="A1" s="40"/>
      <c r="B1" s="40" t="s">
        <v>585</v>
      </c>
      <c r="C1" s="40"/>
      <c r="D1" s="40"/>
      <c r="E1" s="40"/>
      <c r="F1" s="40"/>
      <c r="G1" s="40"/>
      <c r="H1" s="40"/>
      <c r="I1" s="40"/>
      <c r="J1" s="40"/>
      <c r="K1" s="40"/>
      <c r="L1" s="40"/>
      <c r="M1" s="40"/>
      <c r="N1" s="40"/>
      <c r="O1" s="40"/>
      <c r="P1" s="40"/>
      <c r="Q1" s="40"/>
      <c r="R1" s="40"/>
      <c r="S1" s="40"/>
      <c r="T1" s="40"/>
      <c r="U1" s="40"/>
      <c r="V1" s="40"/>
      <c r="W1" s="40"/>
      <c r="X1" s="40"/>
      <c r="Y1" s="40"/>
      <c r="Z1" s="40"/>
    </row>
    <row r="2" spans="1:26" ht="14.25" customHeight="1">
      <c r="A2" s="56" t="s">
        <v>586</v>
      </c>
      <c r="B2" s="56" t="s">
        <v>1</v>
      </c>
      <c r="C2" s="56" t="s">
        <v>6</v>
      </c>
      <c r="D2" s="56" t="s">
        <v>7</v>
      </c>
      <c r="E2" s="56" t="s">
        <v>587</v>
      </c>
      <c r="F2" s="56" t="s">
        <v>8</v>
      </c>
      <c r="G2" s="56" t="s">
        <v>9</v>
      </c>
      <c r="H2" s="56" t="s">
        <v>12</v>
      </c>
      <c r="I2" s="76" t="s">
        <v>13</v>
      </c>
      <c r="J2" s="57" t="s">
        <v>14</v>
      </c>
      <c r="K2" s="57" t="s">
        <v>15</v>
      </c>
      <c r="L2" s="58" t="s">
        <v>16</v>
      </c>
      <c r="M2" s="78"/>
      <c r="N2" s="56"/>
      <c r="O2" s="56"/>
      <c r="P2" s="56"/>
      <c r="Q2" s="57"/>
      <c r="R2" s="57"/>
      <c r="S2" s="57"/>
      <c r="T2" s="59"/>
      <c r="U2" s="59"/>
      <c r="V2" s="59"/>
      <c r="W2" s="59"/>
      <c r="X2" s="59"/>
      <c r="Y2" s="59"/>
      <c r="Z2" s="56"/>
    </row>
    <row r="3" spans="1:26" ht="14.25" customHeight="1">
      <c r="A3" s="40" t="s">
        <v>588</v>
      </c>
      <c r="B3" s="81" t="s">
        <v>589</v>
      </c>
      <c r="C3" s="81" t="s">
        <v>590</v>
      </c>
      <c r="D3" s="83" t="s">
        <v>591</v>
      </c>
      <c r="E3" s="83" t="s">
        <v>592</v>
      </c>
      <c r="F3" s="83" t="s">
        <v>126</v>
      </c>
      <c r="G3" s="83" t="s">
        <v>21</v>
      </c>
      <c r="H3" s="85">
        <v>-1.56</v>
      </c>
      <c r="I3" s="86">
        <v>-5.6699999999999997E-3</v>
      </c>
      <c r="J3" s="85">
        <v>-9.7999999999999997E-4</v>
      </c>
      <c r="K3" s="83" t="s">
        <v>129</v>
      </c>
      <c r="L3" s="83" t="s">
        <v>597</v>
      </c>
      <c r="M3" s="40"/>
      <c r="N3" s="40"/>
      <c r="O3" s="40"/>
      <c r="P3" s="40"/>
      <c r="Q3" s="40"/>
      <c r="R3" s="40"/>
      <c r="S3" s="40"/>
      <c r="T3" s="40"/>
      <c r="U3" s="40"/>
      <c r="V3" s="40"/>
      <c r="W3" s="40"/>
      <c r="X3" s="40"/>
      <c r="Y3" s="40"/>
      <c r="Z3" s="40"/>
    </row>
    <row r="4" spans="1:26" ht="14.25" customHeight="1">
      <c r="A4" s="40" t="s">
        <v>599</v>
      </c>
      <c r="B4" s="81" t="s">
        <v>600</v>
      </c>
      <c r="C4" s="81" t="s">
        <v>590</v>
      </c>
      <c r="D4" s="83" t="s">
        <v>591</v>
      </c>
      <c r="E4" s="83" t="s">
        <v>592</v>
      </c>
      <c r="F4" s="83" t="s">
        <v>126</v>
      </c>
      <c r="G4" s="83" t="s">
        <v>21</v>
      </c>
      <c r="H4" s="85">
        <v>-1.63</v>
      </c>
      <c r="I4" s="86">
        <v>-5.9199999999999999E-3</v>
      </c>
      <c r="J4" s="85">
        <v>-1.0200000000000001E-3</v>
      </c>
      <c r="K4" s="83" t="s">
        <v>129</v>
      </c>
      <c r="L4" s="83" t="s">
        <v>597</v>
      </c>
      <c r="M4" s="40"/>
      <c r="N4" s="40"/>
      <c r="O4" s="40"/>
      <c r="P4" s="40"/>
      <c r="Q4" s="40"/>
      <c r="R4" s="40"/>
      <c r="S4" s="40"/>
      <c r="T4" s="40"/>
      <c r="U4" s="40"/>
      <c r="V4" s="40"/>
      <c r="W4" s="40"/>
      <c r="X4" s="40"/>
      <c r="Y4" s="40"/>
      <c r="Z4" s="40"/>
    </row>
    <row r="5" spans="1:26" ht="14.25" customHeight="1">
      <c r="A5" s="40" t="s">
        <v>602</v>
      </c>
      <c r="B5" s="81" t="s">
        <v>603</v>
      </c>
      <c r="C5" s="81" t="s">
        <v>590</v>
      </c>
      <c r="D5" s="83" t="s">
        <v>591</v>
      </c>
      <c r="E5" s="83" t="s">
        <v>592</v>
      </c>
      <c r="F5" s="83" t="s">
        <v>126</v>
      </c>
      <c r="G5" s="83" t="s">
        <v>21</v>
      </c>
      <c r="H5" s="85">
        <v>0.49099999999999999</v>
      </c>
      <c r="I5" s="86">
        <v>-6.5199999999999998E-3</v>
      </c>
      <c r="J5" s="85">
        <v>-1.1299999999999999E-3</v>
      </c>
      <c r="K5" s="83" t="s">
        <v>129</v>
      </c>
      <c r="L5" s="83"/>
      <c r="M5" s="40"/>
      <c r="N5" s="40"/>
      <c r="O5" s="40"/>
      <c r="P5" s="40"/>
      <c r="Q5" s="40"/>
      <c r="R5" s="40"/>
      <c r="S5" s="40"/>
      <c r="T5" s="40"/>
      <c r="U5" s="40"/>
      <c r="V5" s="40"/>
      <c r="W5" s="40"/>
      <c r="X5" s="40"/>
      <c r="Y5" s="40"/>
      <c r="Z5" s="40"/>
    </row>
    <row r="6" spans="1:26" ht="14.25" customHeight="1">
      <c r="A6" s="40" t="s">
        <v>605</v>
      </c>
      <c r="B6" s="81" t="s">
        <v>606</v>
      </c>
      <c r="C6" s="81" t="s">
        <v>590</v>
      </c>
      <c r="D6" s="83" t="s">
        <v>591</v>
      </c>
      <c r="E6" s="83" t="s">
        <v>592</v>
      </c>
      <c r="F6" s="83" t="s">
        <v>126</v>
      </c>
      <c r="G6" s="83" t="s">
        <v>21</v>
      </c>
      <c r="H6" s="85">
        <v>-1.47</v>
      </c>
      <c r="I6" s="86">
        <v>-5.3299999999999997E-3</v>
      </c>
      <c r="J6" s="85">
        <v>-9.2199999999999997E-4</v>
      </c>
      <c r="K6" s="83" t="s">
        <v>129</v>
      </c>
      <c r="L6" s="83"/>
      <c r="M6" s="40"/>
      <c r="N6" s="40"/>
      <c r="O6" s="40"/>
      <c r="P6" s="40"/>
      <c r="Q6" s="40"/>
      <c r="R6" s="40"/>
      <c r="S6" s="40"/>
      <c r="T6" s="40"/>
      <c r="U6" s="40"/>
      <c r="V6" s="40"/>
      <c r="W6" s="40"/>
      <c r="X6" s="40"/>
      <c r="Y6" s="40"/>
      <c r="Z6" s="40"/>
    </row>
    <row r="7" spans="1:26" ht="14.25" customHeight="1">
      <c r="A7" s="40" t="s">
        <v>608</v>
      </c>
      <c r="B7" s="81" t="s">
        <v>609</v>
      </c>
      <c r="C7" s="81" t="s">
        <v>590</v>
      </c>
      <c r="D7" s="83" t="s">
        <v>591</v>
      </c>
      <c r="E7" s="83" t="s">
        <v>592</v>
      </c>
      <c r="F7" s="83" t="s">
        <v>126</v>
      </c>
      <c r="G7" s="83" t="s">
        <v>21</v>
      </c>
      <c r="H7" s="85">
        <v>-0.29799999999999999</v>
      </c>
      <c r="I7" s="86">
        <v>-1.2500000000000001E-2</v>
      </c>
      <c r="J7" s="85">
        <v>-2.16E-3</v>
      </c>
      <c r="K7" s="83" t="s">
        <v>129</v>
      </c>
      <c r="L7" s="83"/>
      <c r="M7" s="40"/>
      <c r="N7" s="40"/>
      <c r="O7" s="40"/>
      <c r="P7" s="40"/>
      <c r="Q7" s="40"/>
      <c r="R7" s="40"/>
      <c r="S7" s="40"/>
      <c r="T7" s="40"/>
      <c r="U7" s="40"/>
      <c r="V7" s="40"/>
      <c r="W7" s="40"/>
      <c r="X7" s="40"/>
      <c r="Y7" s="40"/>
      <c r="Z7" s="40"/>
    </row>
    <row r="8" spans="1:26" ht="14.25" customHeight="1">
      <c r="A8" s="40" t="s">
        <v>611</v>
      </c>
      <c r="B8" s="81" t="s">
        <v>612</v>
      </c>
      <c r="C8" s="81" t="s">
        <v>590</v>
      </c>
      <c r="D8" s="83" t="s">
        <v>591</v>
      </c>
      <c r="E8" s="83" t="s">
        <v>592</v>
      </c>
      <c r="F8" s="83" t="s">
        <v>126</v>
      </c>
      <c r="G8" s="83" t="s">
        <v>21</v>
      </c>
      <c r="H8" s="85">
        <v>-1.87</v>
      </c>
      <c r="I8" s="86">
        <v>-1.2500000000000001E-2</v>
      </c>
      <c r="J8" s="85">
        <v>-1.17E-3</v>
      </c>
      <c r="K8" s="83" t="s">
        <v>129</v>
      </c>
      <c r="L8" s="83" t="s">
        <v>614</v>
      </c>
      <c r="M8" s="40"/>
      <c r="N8" s="40"/>
      <c r="O8" s="40"/>
      <c r="P8" s="40"/>
      <c r="Q8" s="40"/>
      <c r="R8" s="40"/>
      <c r="S8" s="40"/>
      <c r="T8" s="40"/>
      <c r="U8" s="40"/>
      <c r="V8" s="40"/>
      <c r="W8" s="40"/>
      <c r="X8" s="40"/>
      <c r="Y8" s="40"/>
      <c r="Z8" s="40"/>
    </row>
    <row r="9" spans="1:26" ht="14.25" customHeight="1">
      <c r="A9" s="40" t="s">
        <v>615</v>
      </c>
      <c r="B9" s="81" t="s">
        <v>616</v>
      </c>
      <c r="C9" s="81" t="s">
        <v>590</v>
      </c>
      <c r="D9" s="83" t="s">
        <v>591</v>
      </c>
      <c r="E9" s="83" t="s">
        <v>592</v>
      </c>
      <c r="F9" s="83" t="s">
        <v>126</v>
      </c>
      <c r="G9" s="83" t="s">
        <v>21</v>
      </c>
      <c r="H9" s="85">
        <v>-1.8</v>
      </c>
      <c r="I9" s="86">
        <v>-6.5199999999999998E-3</v>
      </c>
      <c r="J9" s="85">
        <v>-2.9499999999999999E-3</v>
      </c>
      <c r="K9" s="83" t="s">
        <v>129</v>
      </c>
      <c r="L9" s="83"/>
      <c r="M9" s="40"/>
      <c r="N9" s="40"/>
      <c r="O9" s="40"/>
      <c r="P9" s="40"/>
      <c r="Q9" s="40"/>
      <c r="R9" s="40"/>
      <c r="S9" s="40"/>
      <c r="T9" s="40"/>
      <c r="U9" s="40"/>
      <c r="V9" s="40"/>
      <c r="W9" s="40"/>
      <c r="X9" s="40"/>
      <c r="Y9" s="40"/>
      <c r="Z9" s="40"/>
    </row>
    <row r="10" spans="1:26" ht="14.25" customHeight="1">
      <c r="A10" s="40" t="s">
        <v>617</v>
      </c>
      <c r="B10" s="81" t="s">
        <v>618</v>
      </c>
      <c r="C10" s="81" t="s">
        <v>590</v>
      </c>
      <c r="D10" s="83" t="s">
        <v>591</v>
      </c>
      <c r="E10" s="83" t="s">
        <v>592</v>
      </c>
      <c r="F10" s="83" t="s">
        <v>126</v>
      </c>
      <c r="G10" s="83" t="s">
        <v>21</v>
      </c>
      <c r="H10" s="85">
        <v>-3.32</v>
      </c>
      <c r="I10" s="86">
        <v>-1.2E-2</v>
      </c>
      <c r="J10" s="85">
        <v>-2.0799999999999998E-3</v>
      </c>
      <c r="K10" s="83" t="s">
        <v>129</v>
      </c>
      <c r="L10" s="83"/>
      <c r="M10" s="40"/>
      <c r="N10" s="40"/>
      <c r="O10" s="40"/>
      <c r="P10" s="40"/>
      <c r="Q10" s="40"/>
      <c r="R10" s="40"/>
      <c r="S10" s="40"/>
      <c r="T10" s="40"/>
      <c r="U10" s="40"/>
      <c r="V10" s="40"/>
      <c r="W10" s="40"/>
      <c r="X10" s="40"/>
      <c r="Y10" s="40"/>
      <c r="Z10" s="40"/>
    </row>
    <row r="11" spans="1:26" ht="14.25" customHeight="1">
      <c r="A11" s="40" t="s">
        <v>619</v>
      </c>
      <c r="B11" s="81" t="s">
        <v>620</v>
      </c>
      <c r="C11" s="81" t="s">
        <v>590</v>
      </c>
      <c r="D11" s="83" t="s">
        <v>591</v>
      </c>
      <c r="E11" s="83" t="s">
        <v>592</v>
      </c>
      <c r="F11" s="83" t="s">
        <v>126</v>
      </c>
      <c r="G11" s="83" t="s">
        <v>21</v>
      </c>
      <c r="H11" s="85">
        <v>0.3</v>
      </c>
      <c r="I11" s="86">
        <v>-3.7699999999999999E-3</v>
      </c>
      <c r="J11" s="85">
        <v>-6.5200000000000002E-4</v>
      </c>
      <c r="K11" s="83" t="s">
        <v>129</v>
      </c>
      <c r="L11" s="83"/>
      <c r="M11" s="40"/>
      <c r="N11" s="40"/>
      <c r="O11" s="40"/>
      <c r="P11" s="40"/>
      <c r="Q11" s="40"/>
      <c r="R11" s="40"/>
      <c r="S11" s="40"/>
      <c r="T11" s="40"/>
      <c r="U11" s="40"/>
      <c r="V11" s="40"/>
      <c r="W11" s="40"/>
      <c r="X11" s="40"/>
      <c r="Y11" s="40"/>
      <c r="Z11" s="40"/>
    </row>
    <row r="12" spans="1:26" ht="14.25" customHeight="1">
      <c r="A12" s="40" t="s">
        <v>621</v>
      </c>
      <c r="B12" s="81" t="s">
        <v>622</v>
      </c>
      <c r="C12" s="81" t="s">
        <v>590</v>
      </c>
      <c r="D12" s="83" t="s">
        <v>591</v>
      </c>
      <c r="E12" s="83" t="s">
        <v>592</v>
      </c>
      <c r="F12" s="83" t="s">
        <v>126</v>
      </c>
      <c r="G12" s="83" t="s">
        <v>21</v>
      </c>
      <c r="H12" s="85">
        <v>-1.5</v>
      </c>
      <c r="I12" s="86">
        <v>-5.45E-3</v>
      </c>
      <c r="J12" s="85">
        <v>-9.41E-4</v>
      </c>
      <c r="K12" s="83" t="s">
        <v>129</v>
      </c>
      <c r="L12" s="83" t="s">
        <v>623</v>
      </c>
      <c r="M12" s="40"/>
      <c r="N12" s="40"/>
      <c r="O12" s="40"/>
      <c r="P12" s="40"/>
      <c r="Q12" s="40"/>
      <c r="R12" s="40"/>
      <c r="S12" s="40"/>
      <c r="T12" s="40"/>
      <c r="U12" s="40"/>
      <c r="V12" s="40"/>
      <c r="W12" s="40"/>
      <c r="X12" s="40"/>
      <c r="Y12" s="40"/>
      <c r="Z12" s="40"/>
    </row>
    <row r="13" spans="1:26" ht="14.25" customHeight="1">
      <c r="A13" s="40" t="s">
        <v>624</v>
      </c>
      <c r="B13" s="81" t="s">
        <v>625</v>
      </c>
      <c r="C13" s="81" t="s">
        <v>590</v>
      </c>
      <c r="D13" s="83" t="s">
        <v>591</v>
      </c>
      <c r="E13" s="83" t="s">
        <v>592</v>
      </c>
      <c r="F13" s="83" t="s">
        <v>126</v>
      </c>
      <c r="G13" s="83" t="s">
        <v>21</v>
      </c>
      <c r="H13" s="85">
        <v>0.17599999999999999</v>
      </c>
      <c r="I13" s="86">
        <v>-3.9699999999999996E-3</v>
      </c>
      <c r="J13" s="85">
        <v>-6.8599999999999998E-4</v>
      </c>
      <c r="K13" s="83" t="s">
        <v>129</v>
      </c>
      <c r="L13" s="83" t="s">
        <v>626</v>
      </c>
      <c r="M13" s="40"/>
      <c r="N13" s="40"/>
      <c r="O13" s="40"/>
      <c r="P13" s="40"/>
      <c r="Q13" s="40"/>
      <c r="R13" s="40"/>
      <c r="S13" s="40"/>
      <c r="T13" s="40"/>
      <c r="U13" s="40"/>
      <c r="V13" s="40"/>
      <c r="W13" s="40"/>
      <c r="X13" s="40"/>
      <c r="Y13" s="40"/>
      <c r="Z13" s="40"/>
    </row>
    <row r="14" spans="1:26" ht="14.25" customHeight="1">
      <c r="A14" s="40" t="s">
        <v>627</v>
      </c>
      <c r="B14" s="81" t="s">
        <v>628</v>
      </c>
      <c r="C14" s="81" t="s">
        <v>629</v>
      </c>
      <c r="D14" s="83" t="s">
        <v>125</v>
      </c>
      <c r="E14" s="83" t="s">
        <v>630</v>
      </c>
      <c r="F14" s="83" t="s">
        <v>126</v>
      </c>
      <c r="G14" s="83" t="s">
        <v>21</v>
      </c>
      <c r="H14" s="85">
        <v>0.505</v>
      </c>
      <c r="I14" s="86">
        <v>1.57E-3</v>
      </c>
      <c r="J14" s="85">
        <v>-2.0999999999999999E-3</v>
      </c>
      <c r="K14" s="83" t="s">
        <v>129</v>
      </c>
      <c r="L14" s="83" t="s">
        <v>631</v>
      </c>
      <c r="M14" s="40"/>
      <c r="N14" s="40"/>
      <c r="O14" s="40"/>
      <c r="P14" s="40"/>
      <c r="Q14" s="40"/>
      <c r="R14" s="40"/>
      <c r="S14" s="40"/>
      <c r="T14" s="40"/>
      <c r="U14" s="40"/>
      <c r="V14" s="40"/>
      <c r="W14" s="40"/>
      <c r="X14" s="40"/>
      <c r="Y14" s="40"/>
      <c r="Z14" s="40"/>
    </row>
    <row r="15" spans="1:26" ht="14.25" customHeight="1">
      <c r="A15" s="40" t="s">
        <v>632</v>
      </c>
      <c r="B15" s="81" t="s">
        <v>633</v>
      </c>
      <c r="C15" s="81" t="s">
        <v>629</v>
      </c>
      <c r="D15" s="83" t="s">
        <v>125</v>
      </c>
      <c r="E15" s="83" t="s">
        <v>630</v>
      </c>
      <c r="F15" s="83" t="s">
        <v>126</v>
      </c>
      <c r="G15" s="83" t="s">
        <v>21</v>
      </c>
      <c r="H15" s="85">
        <v>-1.72</v>
      </c>
      <c r="I15" s="86">
        <v>-6.4999999999999997E-3</v>
      </c>
      <c r="J15" s="85">
        <v>1.4999999999999999E-2</v>
      </c>
      <c r="K15" s="83" t="s">
        <v>129</v>
      </c>
      <c r="L15" s="83"/>
      <c r="M15" s="40"/>
      <c r="N15" s="40"/>
      <c r="O15" s="40"/>
      <c r="P15" s="40"/>
      <c r="Q15" s="40"/>
      <c r="R15" s="40"/>
      <c r="S15" s="40"/>
      <c r="T15" s="40"/>
      <c r="U15" s="40"/>
      <c r="V15" s="40"/>
      <c r="W15" s="40"/>
      <c r="X15" s="40"/>
      <c r="Y15" s="40"/>
      <c r="Z15" s="40"/>
    </row>
    <row r="16" spans="1:26" ht="14.25" customHeight="1">
      <c r="A16" s="40" t="s">
        <v>634</v>
      </c>
      <c r="B16" s="81" t="s">
        <v>635</v>
      </c>
      <c r="C16" s="81" t="s">
        <v>629</v>
      </c>
      <c r="D16" s="83" t="s">
        <v>125</v>
      </c>
      <c r="E16" s="83" t="s">
        <v>630</v>
      </c>
      <c r="F16" s="83" t="s">
        <v>126</v>
      </c>
      <c r="G16" s="83" t="s">
        <v>21</v>
      </c>
      <c r="H16" s="85">
        <v>1.69</v>
      </c>
      <c r="I16" s="86">
        <v>1.23E-2</v>
      </c>
      <c r="J16" s="85">
        <v>4.9300000000000004E-3</v>
      </c>
      <c r="K16" s="83" t="s">
        <v>129</v>
      </c>
      <c r="L16" s="83"/>
      <c r="M16" s="40"/>
      <c r="N16" s="40"/>
      <c r="O16" s="40"/>
      <c r="P16" s="40"/>
      <c r="Q16" s="40"/>
      <c r="R16" s="40"/>
      <c r="S16" s="40"/>
      <c r="T16" s="40"/>
      <c r="U16" s="40"/>
      <c r="V16" s="40"/>
      <c r="W16" s="40"/>
      <c r="X16" s="40"/>
      <c r="Y16" s="40"/>
      <c r="Z16" s="40"/>
    </row>
    <row r="17" spans="1:26" ht="14.25" customHeight="1">
      <c r="A17" s="40" t="s">
        <v>636</v>
      </c>
      <c r="B17" s="81" t="s">
        <v>637</v>
      </c>
      <c r="C17" s="81" t="s">
        <v>629</v>
      </c>
      <c r="D17" s="83" t="s">
        <v>125</v>
      </c>
      <c r="E17" s="83" t="s">
        <v>630</v>
      </c>
      <c r="F17" s="83" t="s">
        <v>126</v>
      </c>
      <c r="G17" s="83" t="s">
        <v>21</v>
      </c>
      <c r="H17" s="85">
        <v>-0.54300000000000004</v>
      </c>
      <c r="I17" s="86">
        <v>-0.11600000000000001</v>
      </c>
      <c r="J17" s="85">
        <v>-2.2800000000000001E-2</v>
      </c>
      <c r="K17" s="83" t="s">
        <v>129</v>
      </c>
      <c r="L17" s="83"/>
      <c r="M17" s="40"/>
      <c r="N17" s="40"/>
      <c r="O17" s="40"/>
      <c r="P17" s="40"/>
      <c r="Q17" s="40"/>
      <c r="R17" s="40"/>
      <c r="S17" s="40"/>
      <c r="T17" s="40"/>
      <c r="U17" s="40"/>
      <c r="V17" s="40"/>
      <c r="W17" s="40"/>
      <c r="X17" s="40"/>
      <c r="Y17" s="40"/>
      <c r="Z17" s="40"/>
    </row>
    <row r="18" spans="1:26" ht="14.25" customHeight="1">
      <c r="A18" s="40" t="s">
        <v>638</v>
      </c>
      <c r="B18" s="81" t="s">
        <v>639</v>
      </c>
      <c r="C18" s="81" t="s">
        <v>629</v>
      </c>
      <c r="D18" s="83" t="s">
        <v>125</v>
      </c>
      <c r="E18" s="83" t="s">
        <v>630</v>
      </c>
      <c r="F18" s="83" t="s">
        <v>126</v>
      </c>
      <c r="G18" s="83" t="s">
        <v>21</v>
      </c>
      <c r="H18" s="85">
        <v>-0.68300000000000005</v>
      </c>
      <c r="I18" s="86">
        <v>-1.1299999999999999</v>
      </c>
      <c r="J18" s="85">
        <v>-0.251</v>
      </c>
      <c r="K18" s="83" t="s">
        <v>129</v>
      </c>
      <c r="L18" s="83"/>
      <c r="M18" s="40"/>
      <c r="N18" s="40"/>
      <c r="O18" s="40"/>
      <c r="P18" s="40"/>
      <c r="Q18" s="40"/>
      <c r="R18" s="40"/>
      <c r="S18" s="40"/>
      <c r="T18" s="40"/>
      <c r="U18" s="40"/>
      <c r="V18" s="40"/>
      <c r="W18" s="40"/>
      <c r="X18" s="40"/>
      <c r="Y18" s="40"/>
      <c r="Z18" s="40"/>
    </row>
    <row r="19" spans="1:26" ht="14.25" customHeight="1">
      <c r="A19" s="40" t="s">
        <v>640</v>
      </c>
      <c r="B19" s="88" t="s">
        <v>151</v>
      </c>
      <c r="C19" s="81" t="s">
        <v>629</v>
      </c>
      <c r="D19" s="83" t="s">
        <v>125</v>
      </c>
      <c r="E19" s="83" t="s">
        <v>630</v>
      </c>
      <c r="F19" s="83" t="s">
        <v>35</v>
      </c>
      <c r="G19" s="83" t="s">
        <v>21</v>
      </c>
      <c r="H19" s="85">
        <v>-1.32</v>
      </c>
      <c r="I19" s="86">
        <v>-0.26600000000000001</v>
      </c>
      <c r="J19" s="85">
        <v>-1.2699999999999999E-2</v>
      </c>
      <c r="K19" s="83" t="s">
        <v>129</v>
      </c>
      <c r="L19" s="83"/>
      <c r="M19" s="40"/>
      <c r="N19" s="40"/>
      <c r="O19" s="40"/>
      <c r="P19" s="40"/>
      <c r="Q19" s="40"/>
      <c r="R19" s="40"/>
      <c r="S19" s="40"/>
      <c r="T19" s="40"/>
      <c r="U19" s="40"/>
      <c r="V19" s="40"/>
      <c r="W19" s="40"/>
      <c r="X19" s="40"/>
      <c r="Y19" s="40"/>
      <c r="Z19" s="40"/>
    </row>
    <row r="20" spans="1:26" ht="14.25" customHeight="1">
      <c r="A20" s="40" t="s">
        <v>641</v>
      </c>
      <c r="B20" s="88" t="s">
        <v>124</v>
      </c>
      <c r="C20" s="81" t="s">
        <v>629</v>
      </c>
      <c r="D20" s="83" t="s">
        <v>125</v>
      </c>
      <c r="E20" s="83" t="s">
        <v>630</v>
      </c>
      <c r="F20" s="83" t="s">
        <v>35</v>
      </c>
      <c r="G20" s="83" t="s">
        <v>21</v>
      </c>
      <c r="H20" s="85">
        <v>-0.60199999999999998</v>
      </c>
      <c r="I20" s="86">
        <v>-4.55</v>
      </c>
      <c r="J20" s="85">
        <v>-3.32E-2</v>
      </c>
      <c r="K20" s="83" t="s">
        <v>22</v>
      </c>
      <c r="L20" s="83"/>
      <c r="M20" s="40"/>
      <c r="N20" s="40"/>
      <c r="O20" s="40"/>
      <c r="P20" s="40"/>
      <c r="Q20" s="40"/>
      <c r="R20" s="40"/>
      <c r="S20" s="40"/>
      <c r="T20" s="40"/>
      <c r="U20" s="40"/>
      <c r="V20" s="40"/>
      <c r="W20" s="40"/>
      <c r="X20" s="40"/>
      <c r="Y20" s="40"/>
      <c r="Z20" s="40"/>
    </row>
    <row r="21" spans="1:26" ht="14.25" customHeight="1">
      <c r="A21" s="40" t="s">
        <v>642</v>
      </c>
      <c r="B21" s="81" t="s">
        <v>643</v>
      </c>
      <c r="C21" s="81" t="s">
        <v>644</v>
      </c>
      <c r="D21" s="83" t="s">
        <v>645</v>
      </c>
      <c r="E21" s="83"/>
      <c r="F21" s="83" t="s">
        <v>152</v>
      </c>
      <c r="G21" s="83" t="s">
        <v>21</v>
      </c>
      <c r="H21" s="85">
        <v>7.3099999999999997E-3</v>
      </c>
      <c r="I21" s="86">
        <v>2.4600000000000002E-4</v>
      </c>
      <c r="J21" s="85">
        <v>8.0000000000000002E-3</v>
      </c>
      <c r="K21" s="83" t="s">
        <v>22</v>
      </c>
      <c r="L21" s="83" t="s">
        <v>646</v>
      </c>
      <c r="M21" s="40"/>
      <c r="N21" s="40"/>
      <c r="O21" s="40"/>
      <c r="P21" s="40"/>
      <c r="Q21" s="40"/>
      <c r="R21" s="40"/>
      <c r="S21" s="40"/>
      <c r="T21" s="40"/>
      <c r="U21" s="40"/>
      <c r="V21" s="40"/>
      <c r="W21" s="40"/>
      <c r="X21" s="40"/>
      <c r="Y21" s="40"/>
      <c r="Z21" s="40"/>
    </row>
    <row r="22" spans="1:26" ht="14.25" customHeight="1">
      <c r="A22" s="40" t="s">
        <v>647</v>
      </c>
      <c r="B22" s="81" t="s">
        <v>648</v>
      </c>
      <c r="C22" s="81" t="s">
        <v>644</v>
      </c>
      <c r="D22" s="83" t="s">
        <v>645</v>
      </c>
      <c r="E22" s="83"/>
      <c r="F22" s="83" t="s">
        <v>152</v>
      </c>
      <c r="G22" s="83" t="s">
        <v>21</v>
      </c>
      <c r="H22" s="85">
        <v>0.75600000000000001</v>
      </c>
      <c r="I22" s="86">
        <v>3.4400000000000001E-4</v>
      </c>
      <c r="J22" s="85">
        <v>0.10199999999999999</v>
      </c>
      <c r="K22" s="83" t="s">
        <v>22</v>
      </c>
      <c r="L22" s="83" t="s">
        <v>649</v>
      </c>
      <c r="M22" s="40"/>
      <c r="N22" s="40"/>
      <c r="O22" s="40"/>
      <c r="P22" s="40"/>
      <c r="Q22" s="40"/>
      <c r="R22" s="40"/>
      <c r="S22" s="40"/>
      <c r="T22" s="40"/>
      <c r="U22" s="40"/>
      <c r="V22" s="40"/>
      <c r="W22" s="40"/>
      <c r="X22" s="40"/>
      <c r="Y22" s="40"/>
      <c r="Z22" s="40"/>
    </row>
    <row r="23" spans="1:26" ht="14.25" customHeight="1">
      <c r="A23" s="40" t="s">
        <v>650</v>
      </c>
      <c r="B23" s="81" t="s">
        <v>651</v>
      </c>
      <c r="C23" s="81" t="s">
        <v>652</v>
      </c>
      <c r="D23" s="83" t="s">
        <v>125</v>
      </c>
      <c r="E23" s="83"/>
      <c r="F23" s="83" t="s">
        <v>152</v>
      </c>
      <c r="G23" s="83" t="s">
        <v>21</v>
      </c>
      <c r="H23" s="85">
        <v>0.2616</v>
      </c>
      <c r="I23" s="86">
        <v>6.0677000000000002E-2</v>
      </c>
      <c r="J23" s="85">
        <v>9.4299E-4</v>
      </c>
      <c r="K23" s="83" t="s">
        <v>22</v>
      </c>
      <c r="L23" s="83" t="s">
        <v>653</v>
      </c>
      <c r="M23" s="40"/>
      <c r="N23" s="40"/>
      <c r="O23" s="40"/>
      <c r="P23" s="40"/>
      <c r="Q23" s="40"/>
      <c r="R23" s="40"/>
      <c r="S23" s="40"/>
      <c r="T23" s="40"/>
      <c r="U23" s="40"/>
      <c r="V23" s="40"/>
      <c r="W23" s="40"/>
      <c r="X23" s="40"/>
      <c r="Y23" s="40"/>
      <c r="Z23" s="40"/>
    </row>
    <row r="24" spans="1:26" ht="14.2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row>
    <row r="25" spans="1:26" ht="14.2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4.2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4.2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4.2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4.2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4.2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4.2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4.2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4.2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4.2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4.2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4.2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4.2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4.2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4.2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4.2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4.2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4.2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4.2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4.2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4.2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4.2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4.2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4.2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4.2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4.2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4.2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4.2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4.2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4.2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4.2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4.2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4.2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4.2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4.2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4.2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4.2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4.2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4.2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4.2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4.2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4.2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4.2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4.2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4.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4.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4.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4.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4.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4.2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4.2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4.2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4.2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4.2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4.2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4.2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4.2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4.2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4.2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4.2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4.2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4.2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4.2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4.2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4.2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4.2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4.2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4.2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4.2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4.2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4.2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4.2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4.2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4.2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4.2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4.2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4.2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4.2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4.2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4.2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4.2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4.2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4.2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4.2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4.2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4.2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4.2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4.2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4.2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4.2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4.2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4.2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4.2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4.2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4.2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4.2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4.2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4.2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4.2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4.2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4.2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4.2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4.2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4.2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4.2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4.2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4.2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4.2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4.2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4.2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4.2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4.2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4.2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4.2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4.2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4.2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4.2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4.2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4.2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4.2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4.2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4.2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4.2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4.2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4.2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4.2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4.2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4.2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4.2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4.2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4.2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4.2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4.2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4.2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4.2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4.2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4.2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4.2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4.2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4.2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4.2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4.2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4.2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4.2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4.2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4.2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4.2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4.2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4.2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4.2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4.2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4.2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4.2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4.2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4.2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4.2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4.2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4.2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4.2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4.2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4.2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4.2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4.2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4.2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4.2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4.2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4.2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4.2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4.2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4.2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4.2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4.2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4.2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4.2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4.2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4.2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4.2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4.2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4.2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4.2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4.2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4.2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4.2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4.2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4.2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4.2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4.2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4.2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4.2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4.2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4.2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4.2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4.2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4.2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4.2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4.2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4.2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4.2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4.2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4.2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4.2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4.2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4.2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4.2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4.2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4.2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4.2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4.2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4.2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4.2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4.2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4.2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4.2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4.2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4.2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4.2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4.2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4.2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4.2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4.2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4.2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4.2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4.2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4.2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4.2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4.2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4.2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4.2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4.2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4.2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4.2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4.2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4.2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4.2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4.2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4.2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4.2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4.2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4.2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4.2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4.2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4.2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4.2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4.2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4.2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4.2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4.2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4.2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4.2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4.2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4.2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4.2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4.2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4.2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4.2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4.2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4.2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4.2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4.2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4.2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4.2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4.2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4.2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4.2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4.2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4.2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4.2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4.2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4.2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4.2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4.2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4.2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4.2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4.2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4.2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4.2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4.2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4.2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4.2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4.2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4.2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4.2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4.2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4.2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4.2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4.2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4.2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4.2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4.2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4.2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4.2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4.2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4.2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4.2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4.2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4.2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4.2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4.2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4.2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4.2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4.2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4.2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4.2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4.2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4.2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4.2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4.2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4.2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4.2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4.2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4.2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4.2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4.2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4.2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4.2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4.2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4.2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4.2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4.2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4.2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4.2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4.2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4.2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4.2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4.2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4.2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4.2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4.2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4.2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4.2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4.2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4.2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4.2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4.2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4.2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4.2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4.2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4.2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4.2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4.2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4.2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4.2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4.2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4.2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4.2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4.2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4.2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4.2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4.2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4.2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4.2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4.2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4.2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4.2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4.2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4.2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4.2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4.2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4.2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4.2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4.2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4.2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4.2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4.2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4.2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4.2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4.2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4.2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4.2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4.2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4.2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4.2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4.2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4.2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4.2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4.2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4.2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4.2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4.2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4.2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4.2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4.2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4.2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4.2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4.2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4.2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4.2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4.2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4.2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4.2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4.2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4.2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4.2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4.2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4.2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4.2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4.2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4.2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4.2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4.2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4.2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4.2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4.2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4.2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4.2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4.2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4.2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4.2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4.2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4.2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4.2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4.2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4.2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4.2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4.2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4.2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4.2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4.2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4.2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4.2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4.2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4.2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4.2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4.2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4.2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4.2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4.2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4.2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4.2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4.2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4.2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4.2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4.2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4.2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4.2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4.2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4.2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4.2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4.2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4.2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4.2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4.2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4.2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4.2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4.2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4.2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4.2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4.2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4.2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4.2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4.2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4.2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4.2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4.2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4.2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4.2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4.2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4.2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4.2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4.2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4.2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4.2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4.2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4.2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4.2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4.2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4.2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4.2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4.2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4.2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4.2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4.2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4.2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4.2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4.2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4.2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4.2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4.2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4.2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4.2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4.2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4.2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4.2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4.2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4.2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4.2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4.2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4.2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4.2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4.2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4.2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4.2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4.2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4.2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4.2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4.2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4.2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4.2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4.2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4.2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4.2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4.2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4.2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4.2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4.2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4.2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4.2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4.2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4.2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4.2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4.2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4.2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4.2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4.2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4.2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4.2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4.2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4.2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4.2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4.2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4.2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4.2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4.2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4.2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4.2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4.2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4.2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4.2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4.2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4.2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4.2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4.2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4.2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4.2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4.2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4.2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4.2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4.2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4.2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4.2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4.2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4.2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4.2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4.2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4.2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4.2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4.2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4.2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4.2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4.2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4.2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4.2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4.2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4.2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4.2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4.2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4.2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4.2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4.2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4.2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4.2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4.2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4.2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4.2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4.2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4.2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4.2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4.2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4.2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4.2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4.2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4.2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4.2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4.2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4.2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4.2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4.2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4.2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4.2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4.2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4.2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4.2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4.2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4.2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4.2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4.2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4.2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4.2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4.2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4.2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4.2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4.2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4.2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4.2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4.2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4.2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4.2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4.2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4.2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4.2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4.2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4.2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4.2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4.2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4.2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4.2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4.2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4.2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4.2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4.2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4.2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4.2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4.2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4.2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4.2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4.2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4.2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4.2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4.2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4.2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4.2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4.2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4.2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4.2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4.2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4.2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4.2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4.2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4.2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4.2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4.2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4.2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4.2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4.2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4.2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4.2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4.2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4.2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4.2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4.2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4.2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4.2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4.2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4.2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4.2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4.2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4.2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4.2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4.2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4.2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4.2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4.2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4.2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4.2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4.2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4.2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4.2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4.2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4.2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4.2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4.2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4.2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4.2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4.2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4.2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4.2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4.2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4.2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4.2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4.2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4.2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4.2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4.2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4.2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4.2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4.2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4.2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4.2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4.2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4.2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4.2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4.2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4.2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4.2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4.2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4.2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4.2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4.2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4.2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4.2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4.2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4.2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4.2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4.2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4.2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4.2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4.2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4.2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4.2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4.2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4.2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4.2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4.2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4.2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4.2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4.2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4.2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4.2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4.2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4.2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4.2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4.2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4.2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4.2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4.2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4.2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4.2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4.2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4.2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4.2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4.2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4.2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4.2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4.2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4.2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4.2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4.2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4.2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4.2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4.2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4.2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4.2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4.2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4.2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4.2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4.2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4.2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4.2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4.2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4.2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4.2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4.2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4.2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4.2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4.2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4.2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4.2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4.2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4.2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4.2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4.2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4.2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4.2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4.2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4.2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4.2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4.2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4.2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4.2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4.2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4.2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4.2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4.2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4.2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4.2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4.2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4.2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4.2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4.2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4.2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4.2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4.2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4.2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4.2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4.2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4.2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4.2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4.2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4.2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4.2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4.2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4.2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4.2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4.2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4.2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4.2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4.2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4.2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4.2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4.2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4.2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4.2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4.2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4.2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4.2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4.2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4.2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4.2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4.2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4.2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4.2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4.2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4.2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4.2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4.2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4.2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4.2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4.2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4.2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4.2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4.2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4.2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4.2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4.2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4.2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4.2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4.2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4.2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4.2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4.2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4.2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4.2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4.2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4.2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4.2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4.2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4.2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4.2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4.2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4.2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4.2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4.2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4.2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4.2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4.2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4.2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4.2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4.2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4.2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4.2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4.2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4.2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4.2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4.2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4.2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4.2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4.2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4.2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4.2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4.2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4.2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4.2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4.2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4.2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4.2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4.2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4.2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4.2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4.2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4.2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4.2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4.2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4.2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4.2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4.2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4.2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4.2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4.2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4.2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4.2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4.2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4.2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4.2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4.2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4.2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4.2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4.2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4.2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4.2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4.2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4.2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4.2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4.2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4.2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4.2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4.2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4.2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4.2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4.2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4.2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4.2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4.2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4.2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4.2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4.2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4.2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4.2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4.2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4.2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4.2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4.2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4.2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4.2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4.2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4.2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4.2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4.2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4.2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4.2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4.2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4.2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4.2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4.2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4.2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4.2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4.2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4.2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4.2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4.2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4.2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4.2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4.2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4.2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4.2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4.2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4.2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4.2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4.2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4.2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4.2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4.2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4.2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4.2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4.2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4.2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4.2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4.2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4.2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4.2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4.2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4.2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4.2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4.2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4.2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4.2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4.2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4.2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4.2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4.2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4.2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4.2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4.2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4.2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4.2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4.2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4.2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4.2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4.2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4.2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4.2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4.2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4.2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4.2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4.2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4.2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4.2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4.2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4.2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4.2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4.2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4.2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4.2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4.2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4.2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4.2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4.25" customHeight="1">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s9HjyRGw2dvppVs4Xi17GC7xv77hMKhxexXi1ovgk1+B0GdJKZRxpdqnADGeMkI7saWvlk34fnuZrN5P38p0WQ==" saltValue="ecRx3exfQ/I/VVhSYLVG8g==" spinCount="100000" sheet="1" objects="1" scenarios="1"/>
  <pageMargins left="0.7" right="0.7" top="0.75" bottom="0.75" header="0" footer="0"/>
  <pageSetup paperSize="9"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topLeftCell="AQ25" workbookViewId="0">
      <selection activeCell="BI61" sqref="BI61"/>
    </sheetView>
  </sheetViews>
  <sheetFormatPr defaultColWidth="14.42578125" defaultRowHeight="15" customHeight="1"/>
  <cols>
    <col min="1" max="61" width="8.7109375" customWidth="1"/>
  </cols>
  <sheetData>
    <row r="1" spans="1:61" ht="12.75" customHeight="1">
      <c r="C1" s="7" t="str">
        <f>'Use B2019'!C4</f>
        <v>A01</v>
      </c>
      <c r="D1" s="7" t="str">
        <f>'Use B2019'!D4</f>
        <v>A02</v>
      </c>
      <c r="E1" s="7" t="str">
        <f>'Use B2019'!E4</f>
        <v>A03</v>
      </c>
      <c r="F1" s="7" t="str">
        <f>'Use B2019'!F4</f>
        <v>B</v>
      </c>
      <c r="G1" s="7" t="str">
        <f>'Use B2019'!G4</f>
        <v>C10T12</v>
      </c>
      <c r="H1" s="7" t="str">
        <f>'Use B2019'!H4</f>
        <v>C13T15</v>
      </c>
      <c r="I1" s="7" t="str">
        <f>'Use B2019'!I4</f>
        <v>C16</v>
      </c>
      <c r="J1" s="7" t="str">
        <f>'Use B2019'!J4</f>
        <v>C17</v>
      </c>
      <c r="K1" s="7" t="str">
        <f>'Use B2019'!K4</f>
        <v>C18</v>
      </c>
      <c r="L1" s="7" t="str">
        <f>'Use B2019'!L4</f>
        <v>C19</v>
      </c>
      <c r="M1" s="7" t="str">
        <f>'Use B2019'!M4</f>
        <v>C20-21</v>
      </c>
      <c r="N1" s="7" t="str">
        <f>'Use B2019'!N4</f>
        <v>C22</v>
      </c>
      <c r="O1" s="7" t="str">
        <f>'Use B2019'!O4</f>
        <v>C23</v>
      </c>
      <c r="P1" s="7" t="str">
        <f>'Use B2019'!P4</f>
        <v>C24</v>
      </c>
      <c r="Q1" s="7" t="str">
        <f>'Use B2019'!Q4</f>
        <v>C25</v>
      </c>
      <c r="R1" s="7" t="str">
        <f>'Use B2019'!R4</f>
        <v>C26</v>
      </c>
      <c r="S1" s="7" t="str">
        <f>'Use B2019'!S4</f>
        <v>C27</v>
      </c>
      <c r="T1" s="7" t="str">
        <f>'Use B2019'!T4</f>
        <v>C28</v>
      </c>
      <c r="U1" s="7" t="str">
        <f>'Use B2019'!U4</f>
        <v>C29</v>
      </c>
      <c r="V1" s="7" t="str">
        <f>'Use B2019'!V4</f>
        <v>C30</v>
      </c>
      <c r="W1" s="7" t="str">
        <f>'Use B2019'!W4</f>
        <v>C31_32</v>
      </c>
      <c r="X1" s="7" t="str">
        <f>'Use B2019'!X4</f>
        <v>C33</v>
      </c>
      <c r="Y1" s="7" t="str">
        <f>'Use B2019'!Y4</f>
        <v>D35</v>
      </c>
      <c r="Z1" s="7" t="str">
        <f>'Use B2019'!Z4</f>
        <v>E36</v>
      </c>
      <c r="AA1" s="7" t="str">
        <f>'Use B2019'!AA4</f>
        <v>E37T39</v>
      </c>
      <c r="AB1" s="7" t="str">
        <f>'Use B2019'!AB4</f>
        <v>F</v>
      </c>
      <c r="AC1" s="7" t="str">
        <f>'Use B2019'!AC4</f>
        <v>G45-47</v>
      </c>
      <c r="AD1" s="7" t="str">
        <f>'Use B2019'!AD4</f>
        <v>H49</v>
      </c>
      <c r="AE1" s="7" t="str">
        <f>'Use B2019'!AE4</f>
        <v>H50</v>
      </c>
      <c r="AF1" s="7" t="str">
        <f>'Use B2019'!AF4</f>
        <v>H51</v>
      </c>
      <c r="AG1" s="7" t="str">
        <f>'Use B2019'!AG4</f>
        <v>H52-53</v>
      </c>
      <c r="AH1" s="7" t="str">
        <f>'Use B2019'!AH4</f>
        <v>I</v>
      </c>
      <c r="AI1" s="7" t="str">
        <f>'Use B2019'!AI4</f>
        <v>J58</v>
      </c>
      <c r="AJ1" s="7" t="str">
        <f>'Use B2019'!AJ4</f>
        <v>J59_60</v>
      </c>
      <c r="AK1" s="7" t="str">
        <f>'Use B2019'!AK4</f>
        <v>J61</v>
      </c>
      <c r="AL1" s="7" t="str">
        <f>'Use B2019'!AL4</f>
        <v>J62_63</v>
      </c>
      <c r="AM1" s="7" t="str">
        <f>'Use B2019'!AM4</f>
        <v>K64</v>
      </c>
      <c r="AN1" s="7" t="str">
        <f>'Use B2019'!AN4</f>
        <v>K65</v>
      </c>
      <c r="AO1" s="7" t="str">
        <f>'Use B2019'!AO4</f>
        <v>K66</v>
      </c>
      <c r="AP1" s="7" t="str">
        <f>'Use B2019'!AP4</f>
        <v>L68B</v>
      </c>
      <c r="AQ1" s="7" t="str">
        <f>'Use B2019'!AQ4</f>
        <v>L68A</v>
      </c>
      <c r="AR1" s="7" t="str">
        <f>'Use B2019'!AR4</f>
        <v>M69_70</v>
      </c>
      <c r="AS1" s="7" t="str">
        <f>'Use B2019'!AS4</f>
        <v>M71-72</v>
      </c>
      <c r="AT1" s="7" t="str">
        <f>'Use B2019'!AT4</f>
        <v>M73</v>
      </c>
      <c r="AU1" s="7" t="str">
        <f>'Use B2019'!AU4</f>
        <v>M74_75</v>
      </c>
      <c r="AV1" s="7" t="str">
        <f>'Use B2019'!AV4</f>
        <v>N77</v>
      </c>
      <c r="AW1" s="7" t="str">
        <f>'Use B2019'!AW4</f>
        <v>N78</v>
      </c>
      <c r="AX1" s="7" t="str">
        <f>'Use B2019'!AX4</f>
        <v>N79</v>
      </c>
      <c r="AY1" s="7" t="str">
        <f>'Use B2019'!AY4</f>
        <v>N80T82</v>
      </c>
      <c r="AZ1" s="7" t="str">
        <f>'Use B2019'!AZ4</f>
        <v>O84</v>
      </c>
      <c r="BA1" s="7" t="str">
        <f>'Use B2019'!BA4</f>
        <v>P85</v>
      </c>
      <c r="BB1" s="7" t="str">
        <f>'Use B2019'!BB4</f>
        <v>Q86</v>
      </c>
      <c r="BC1" s="7" t="str">
        <f>'Use B2019'!BC4</f>
        <v>Q87_88</v>
      </c>
      <c r="BD1" s="7" t="str">
        <f>'Use B2019'!BD4</f>
        <v>R90T92</v>
      </c>
      <c r="BE1" s="7" t="str">
        <f>'Use B2019'!BE4</f>
        <v>R93</v>
      </c>
      <c r="BF1" s="7" t="str">
        <f>'Use B2019'!BF4</f>
        <v>S94</v>
      </c>
      <c r="BG1" s="7" t="str">
        <f>'Use B2019'!BG4</f>
        <v>S95</v>
      </c>
      <c r="BH1" s="7" t="str">
        <f>'Use B2019'!BH4</f>
        <v>S96</v>
      </c>
      <c r="BI1" s="17" t="s">
        <v>657</v>
      </c>
    </row>
    <row r="2" spans="1:61" ht="12.75" customHeight="1">
      <c r="A2">
        <f>'Use B2019'!A5</f>
        <v>1</v>
      </c>
      <c r="B2" t="str">
        <f>indus2019!D5</f>
        <v>A01</v>
      </c>
      <c r="C2" s="7">
        <f>'Use B2019'!C5+'Import B2019'!C5</f>
        <v>9360.2716590594137</v>
      </c>
      <c r="D2" s="7">
        <f>'Use B2019'!D5+'Import B2019'!D5</f>
        <v>386.3413264390972</v>
      </c>
      <c r="E2" s="7">
        <f>'Use B2019'!E5+'Import B2019'!E5</f>
        <v>2.1527038877521192</v>
      </c>
      <c r="F2" s="7">
        <f>'Use B2019'!F5+'Import B2019'!F5</f>
        <v>32.078297531930112</v>
      </c>
      <c r="G2" s="7">
        <f>'Use B2019'!G5+'Import B2019'!G5</f>
        <v>27093.659002398461</v>
      </c>
      <c r="H2" s="7">
        <f>'Use B2019'!H5+'Import B2019'!H5</f>
        <v>377.22522460996913</v>
      </c>
      <c r="I2" s="7">
        <f>'Use B2019'!I5+'Import B2019'!I5</f>
        <v>10.277201184347774</v>
      </c>
      <c r="J2" s="7">
        <f>'Use B2019'!J5+'Import B2019'!J5</f>
        <v>0.77722153498276647</v>
      </c>
      <c r="K2" s="7">
        <f>'Use B2019'!K5+'Import B2019'!K5</f>
        <v>0.13703894119726162</v>
      </c>
      <c r="L2" s="7">
        <f>'Use B2019'!L5+'Import B2019'!L5</f>
        <v>0.83371431407002228</v>
      </c>
      <c r="M2" s="7">
        <f>'Use B2019'!M5+'Import B2019'!M5</f>
        <v>767.44779777102724</v>
      </c>
      <c r="N2" s="7">
        <f>'Use B2019'!N5+'Import B2019'!N5</f>
        <v>38.240608043631894</v>
      </c>
      <c r="O2" s="7">
        <f>'Use B2019'!O5+'Import B2019'!O5</f>
        <v>1.5768886823496699</v>
      </c>
      <c r="P2" s="7">
        <f>'Use B2019'!P5+'Import B2019'!P5</f>
        <v>1.1845698139198548</v>
      </c>
      <c r="Q2" s="7">
        <f>'Use B2019'!Q5+'Import B2019'!Q5</f>
        <v>12.757553603671465</v>
      </c>
      <c r="R2" s="7">
        <f>'Use B2019'!R5+'Import B2019'!R5</f>
        <v>8.0179450727831156</v>
      </c>
      <c r="S2" s="7">
        <f>'Use B2019'!S5+'Import B2019'!S5</f>
        <v>0.17964584708505921</v>
      </c>
      <c r="T2" s="7">
        <f>'Use B2019'!T5+'Import B2019'!T5</f>
        <v>2.8466783826203468</v>
      </c>
      <c r="U2" s="7">
        <f>'Use B2019'!U5+'Import B2019'!U5</f>
        <v>0.52639446292365755</v>
      </c>
      <c r="V2" s="7">
        <f>'Use B2019'!V5+'Import B2019'!V5</f>
        <v>8.3520437815868348E-2</v>
      </c>
      <c r="W2" s="7">
        <f>'Use B2019'!W5+'Import B2019'!W5</f>
        <v>3.7765002753971455</v>
      </c>
      <c r="X2" s="7">
        <f>'Use B2019'!X5+'Import B2019'!X5</f>
        <v>4.1676894016893389</v>
      </c>
      <c r="Y2" s="7">
        <f>'Use B2019'!Y5+'Import B2019'!Y5</f>
        <v>4.6584507912069633</v>
      </c>
      <c r="Z2" s="7">
        <f>'Use B2019'!Z5+'Import B2019'!Z5</f>
        <v>9.5439307508162291E-2</v>
      </c>
      <c r="AA2" s="7">
        <f>'Use B2019'!AA5+'Import B2019'!AA5</f>
        <v>53.63604390723264</v>
      </c>
      <c r="AB2" s="7">
        <f>'Use B2019'!AB5+'Import B2019'!AB5</f>
        <v>284.91676611955961</v>
      </c>
      <c r="AC2" s="7">
        <f>'Use B2019'!AC5+'Import B2019'!AC5</f>
        <v>2003.7634762799084</v>
      </c>
      <c r="AD2" s="7">
        <f>'Use B2019'!AD5+'Import B2019'!AD5</f>
        <v>135.36577510260818</v>
      </c>
      <c r="AE2" s="7">
        <f>'Use B2019'!AE5+'Import B2019'!AE5</f>
        <v>46.021674186074861</v>
      </c>
      <c r="AF2" s="7">
        <f>'Use B2019'!AF5+'Import B2019'!AF5</f>
        <v>0</v>
      </c>
      <c r="AG2" s="7">
        <f>'Use B2019'!AG5+'Import B2019'!AG5</f>
        <v>3.1463631294201124</v>
      </c>
      <c r="AH2" s="7">
        <f>'Use B2019'!AH5+'Import B2019'!AH5</f>
        <v>1770.8191043689785</v>
      </c>
      <c r="AI2" s="7">
        <f>'Use B2019'!AI5+'Import B2019'!AI5</f>
        <v>3.3669070365890397</v>
      </c>
      <c r="AJ2" s="7">
        <f>'Use B2019'!AJ5+'Import B2019'!AJ5</f>
        <v>0.13690203131924969</v>
      </c>
      <c r="AK2" s="7">
        <f>'Use B2019'!AK5+'Import B2019'!AK5</f>
        <v>0.86912609001532837</v>
      </c>
      <c r="AL2" s="7">
        <f>'Use B2019'!AL5+'Import B2019'!AL5</f>
        <v>49.408942033362749</v>
      </c>
      <c r="AM2" s="7">
        <f>'Use B2019'!AM5+'Import B2019'!AM5</f>
        <v>1.980355918926858</v>
      </c>
      <c r="AN2" s="7">
        <f>'Use B2019'!AN5+'Import B2019'!AN5</f>
        <v>0.12721424263408315</v>
      </c>
      <c r="AO2" s="7">
        <f>'Use B2019'!AO5+'Import B2019'!AO5</f>
        <v>2.0893941355278685</v>
      </c>
      <c r="AP2" s="7">
        <f>'Use B2019'!AP5+'Import B2019'!AP5</f>
        <v>211.57531772584406</v>
      </c>
      <c r="AQ2" s="7">
        <f>'Use B2019'!AQ5+'Import B2019'!AQ5</f>
        <v>7</v>
      </c>
      <c r="AR2" s="7">
        <f>'Use B2019'!AR5+'Import B2019'!AR5</f>
        <v>283.24642188533835</v>
      </c>
      <c r="AS2" s="7">
        <f>'Use B2019'!AS5+'Import B2019'!AS5</f>
        <v>194.25794729820831</v>
      </c>
      <c r="AT2" s="7">
        <f>'Use B2019'!AT5+'Import B2019'!AT5</f>
        <v>17.963631864084931</v>
      </c>
      <c r="AU2" s="7">
        <f>'Use B2019'!AU5+'Import B2019'!AU5</f>
        <v>22.419831187123055</v>
      </c>
      <c r="AV2" s="7">
        <f>'Use B2019'!AV5+'Import B2019'!AV5</f>
        <v>187.07231430761303</v>
      </c>
      <c r="AW2" s="7">
        <f>'Use B2019'!AW5+'Import B2019'!AW5</f>
        <v>19.313385053978038</v>
      </c>
      <c r="AX2" s="7">
        <f>'Use B2019'!AX5+'Import B2019'!AX5</f>
        <v>5.9773243093580675</v>
      </c>
      <c r="AY2" s="7">
        <f>'Use B2019'!AY5+'Import B2019'!AY5</f>
        <v>169.16272095225384</v>
      </c>
      <c r="AZ2" s="7">
        <f>'Use B2019'!AZ5+'Import B2019'!AZ5</f>
        <v>75.157177542549348</v>
      </c>
      <c r="BA2" s="7">
        <f>'Use B2019'!BA5+'Import B2019'!BA5</f>
        <v>270.59395589795031</v>
      </c>
      <c r="BB2" s="7">
        <f>'Use B2019'!BB5+'Import B2019'!BB5</f>
        <v>874.86612544910872</v>
      </c>
      <c r="BC2" s="7">
        <f>'Use B2019'!BC5+'Import B2019'!BC5</f>
        <v>362.47378401147932</v>
      </c>
      <c r="BD2" s="7">
        <f>'Use B2019'!BD5+'Import B2019'!BD5</f>
        <v>30.324820650233356</v>
      </c>
      <c r="BE2" s="7">
        <f>'Use B2019'!BE5+'Import B2019'!BE5</f>
        <v>564.66028468107584</v>
      </c>
      <c r="BF2" s="7">
        <f>'Use B2019'!BF5+'Import B2019'!BF5</f>
        <v>59.958596480499303</v>
      </c>
      <c r="BG2" s="7">
        <f>'Use B2019'!BG5+'Import B2019'!BG5</f>
        <v>0.59530756279959629</v>
      </c>
      <c r="BH2" s="7">
        <f>'Use B2019'!BH5+'Import B2019'!BH5</f>
        <v>132.4199367634877</v>
      </c>
      <c r="BI2" s="17">
        <f>indus2019!G5</f>
        <v>9745</v>
      </c>
    </row>
    <row r="3" spans="1:61" ht="12.75" customHeight="1">
      <c r="A3">
        <f>'Use B2019'!A6</f>
        <v>2</v>
      </c>
      <c r="B3" t="str">
        <f>indus2019!D6</f>
        <v>A02</v>
      </c>
      <c r="C3" s="7">
        <f>'Use B2019'!C6+'Import B2019'!C6</f>
        <v>29.463960698260909</v>
      </c>
      <c r="D3" s="7">
        <f>'Use B2019'!D6+'Import B2019'!D6</f>
        <v>1937.9119174885006</v>
      </c>
      <c r="E3" s="7">
        <f>'Use B2019'!E6+'Import B2019'!E6</f>
        <v>6.3607132417421802E-2</v>
      </c>
      <c r="F3" s="7">
        <f>'Use B2019'!F6+'Import B2019'!F6</f>
        <v>2.3993197895942697</v>
      </c>
      <c r="G3" s="7">
        <f>'Use B2019'!G6+'Import B2019'!G6</f>
        <v>94.580305816441893</v>
      </c>
      <c r="H3" s="7">
        <f>'Use B2019'!H6+'Import B2019'!H6</f>
        <v>6.5728049412855611</v>
      </c>
      <c r="I3" s="7">
        <f>'Use B2019'!I6+'Import B2019'!I6</f>
        <v>22454.716868179123</v>
      </c>
      <c r="J3" s="7">
        <f>'Use B2019'!J6+'Import B2019'!J6</f>
        <v>9949.1214459435159</v>
      </c>
      <c r="K3" s="7">
        <f>'Use B2019'!K6+'Import B2019'!K6</f>
        <v>0</v>
      </c>
      <c r="L3" s="7">
        <f>'Use B2019'!L6+'Import B2019'!L6</f>
        <v>0.17690804267366758</v>
      </c>
      <c r="M3" s="7">
        <f>'Use B2019'!M6+'Import B2019'!M6</f>
        <v>119.38267503223921</v>
      </c>
      <c r="N3" s="7">
        <f>'Use B2019'!N6+'Import B2019'!N6</f>
        <v>0.31146291777239943</v>
      </c>
      <c r="O3" s="7">
        <f>'Use B2019'!O6+'Import B2019'!O6</f>
        <v>2.2801977337586261</v>
      </c>
      <c r="P3" s="7">
        <f>'Use B2019'!P6+'Import B2019'!P6</f>
        <v>1.1381988771821887E-2</v>
      </c>
      <c r="Q3" s="7">
        <f>'Use B2019'!Q6+'Import B2019'!Q6</f>
        <v>25.209635247668245</v>
      </c>
      <c r="R3" s="7">
        <f>'Use B2019'!R6+'Import B2019'!R6</f>
        <v>0.1261247404445128</v>
      </c>
      <c r="S3" s="7">
        <f>'Use B2019'!S6+'Import B2019'!S6</f>
        <v>2.0061536817748782</v>
      </c>
      <c r="T3" s="7">
        <f>'Use B2019'!T6+'Import B2019'!T6</f>
        <v>1.374273832498585E-2</v>
      </c>
      <c r="U3" s="7">
        <f>'Use B2019'!U6+'Import B2019'!U6</f>
        <v>0</v>
      </c>
      <c r="V3" s="7">
        <f>'Use B2019'!V6+'Import B2019'!V6</f>
        <v>3.31877116115506E-4</v>
      </c>
      <c r="W3" s="7">
        <f>'Use B2019'!W6+'Import B2019'!W6</f>
        <v>21.397611133256021</v>
      </c>
      <c r="X3" s="7">
        <f>'Use B2019'!X6+'Import B2019'!X6</f>
        <v>0.61983307454420145</v>
      </c>
      <c r="Y3" s="7">
        <f>'Use B2019'!Y6+'Import B2019'!Y6</f>
        <v>360.71880090280825</v>
      </c>
      <c r="Z3" s="7">
        <f>'Use B2019'!Z6+'Import B2019'!Z6</f>
        <v>2.2966630651528153</v>
      </c>
      <c r="AA3" s="7">
        <f>'Use B2019'!AA6+'Import B2019'!AA6</f>
        <v>194.76267935843569</v>
      </c>
      <c r="AB3" s="7">
        <f>'Use B2019'!AB6+'Import B2019'!AB6</f>
        <v>69.930597006287101</v>
      </c>
      <c r="AC3" s="7">
        <f>'Use B2019'!AC6+'Import B2019'!AC6</f>
        <v>425.68699317654563</v>
      </c>
      <c r="AD3" s="7">
        <f>'Use B2019'!AD6+'Import B2019'!AD6</f>
        <v>3.5405621616919811</v>
      </c>
      <c r="AE3" s="7">
        <f>'Use B2019'!AE6+'Import B2019'!AE6</f>
        <v>0</v>
      </c>
      <c r="AF3" s="7">
        <f>'Use B2019'!AF6+'Import B2019'!AF6</f>
        <v>0</v>
      </c>
      <c r="AG3" s="7">
        <f>'Use B2019'!AG6+'Import B2019'!AG6</f>
        <v>24.723391502861471</v>
      </c>
      <c r="AH3" s="7">
        <f>'Use B2019'!AH6+'Import B2019'!AH6</f>
        <v>0.2793395796364509</v>
      </c>
      <c r="AI3" s="7">
        <f>'Use B2019'!AI6+'Import B2019'!AI6</f>
        <v>4.1968221161233596E-2</v>
      </c>
      <c r="AJ3" s="7">
        <f>'Use B2019'!AJ6+'Import B2019'!AJ6</f>
        <v>1.4497506083774874E-3</v>
      </c>
      <c r="AK3" s="7">
        <f>'Use B2019'!AK6+'Import B2019'!AK6</f>
        <v>1.7876088685279961</v>
      </c>
      <c r="AL3" s="7">
        <f>'Use B2019'!AL6+'Import B2019'!AL6</f>
        <v>20.61954842796527</v>
      </c>
      <c r="AM3" s="7">
        <f>'Use B2019'!AM6+'Import B2019'!AM6</f>
        <v>0</v>
      </c>
      <c r="AN3" s="7">
        <f>'Use B2019'!AN6+'Import B2019'!AN6</f>
        <v>7.7825183729086159E-2</v>
      </c>
      <c r="AO3" s="7">
        <f>'Use B2019'!AO6+'Import B2019'!AO6</f>
        <v>0.14337091416189859</v>
      </c>
      <c r="AP3" s="7">
        <f>'Use B2019'!AP6+'Import B2019'!AP6</f>
        <v>63.312491456055653</v>
      </c>
      <c r="AQ3" s="7">
        <f>'Use B2019'!AQ6+'Import B2019'!AQ6</f>
        <v>0</v>
      </c>
      <c r="AR3" s="7">
        <f>'Use B2019'!AR6+'Import B2019'!AR6</f>
        <v>172.95551750221207</v>
      </c>
      <c r="AS3" s="7">
        <f>'Use B2019'!AS6+'Import B2019'!AS6</f>
        <v>102.50508821470309</v>
      </c>
      <c r="AT3" s="7">
        <f>'Use B2019'!AT6+'Import B2019'!AT6</f>
        <v>5.9339335334418382E-3</v>
      </c>
      <c r="AU3" s="7">
        <f>'Use B2019'!AU6+'Import B2019'!AU6</f>
        <v>12.486190942100736</v>
      </c>
      <c r="AV3" s="7">
        <f>'Use B2019'!AV6+'Import B2019'!AV6</f>
        <v>49.022559722520178</v>
      </c>
      <c r="AW3" s="7">
        <f>'Use B2019'!AW6+'Import B2019'!AW6</f>
        <v>3.0642218591289248</v>
      </c>
      <c r="AX3" s="7">
        <f>'Use B2019'!AX6+'Import B2019'!AX6</f>
        <v>0</v>
      </c>
      <c r="AY3" s="7">
        <f>'Use B2019'!AY6+'Import B2019'!AY6</f>
        <v>1.6765407648767168</v>
      </c>
      <c r="AZ3" s="7">
        <f>'Use B2019'!AZ6+'Import B2019'!AZ6</f>
        <v>44.497784438576097</v>
      </c>
      <c r="BA3" s="7">
        <f>'Use B2019'!BA6+'Import B2019'!BA6</f>
        <v>0.40220730113622927</v>
      </c>
      <c r="BB3" s="7">
        <f>'Use B2019'!BB6+'Import B2019'!BB6</f>
        <v>2.3231398128085419E-3</v>
      </c>
      <c r="BC3" s="7">
        <f>'Use B2019'!BC6+'Import B2019'!BC6</f>
        <v>0</v>
      </c>
      <c r="BD3" s="7">
        <f>'Use B2019'!BD6+'Import B2019'!BD6</f>
        <v>0.93275742503136683</v>
      </c>
      <c r="BE3" s="7">
        <f>'Use B2019'!BE6+'Import B2019'!BE6</f>
        <v>9.6650040558499161E-4</v>
      </c>
      <c r="BF3" s="7">
        <f>'Use B2019'!BF6+'Import B2019'!BF6</f>
        <v>6.63754232231012E-4</v>
      </c>
      <c r="BG3" s="7">
        <f>'Use B2019'!BG6+'Import B2019'!BG6</f>
        <v>5.1470817606139065E-3</v>
      </c>
      <c r="BH3" s="7">
        <f>'Use B2019'!BH6+'Import B2019'!BH6</f>
        <v>0.15251964685357072</v>
      </c>
      <c r="BI3" s="17">
        <f>indus2019!G6</f>
        <v>6944</v>
      </c>
    </row>
    <row r="4" spans="1:61" ht="12.75" customHeight="1">
      <c r="A4">
        <f>'Use B2019'!A7</f>
        <v>3</v>
      </c>
      <c r="B4" t="str">
        <f>indus2019!D7</f>
        <v>A03</v>
      </c>
      <c r="C4" s="7">
        <f>'Use B2019'!C7+'Import B2019'!C7</f>
        <v>20.271591537969009</v>
      </c>
      <c r="D4" s="7">
        <f>'Use B2019'!D7+'Import B2019'!D7</f>
        <v>6.4335853296596931E-3</v>
      </c>
      <c r="E4" s="7">
        <f>'Use B2019'!E7+'Import B2019'!E7</f>
        <v>1.8068401052323881</v>
      </c>
      <c r="F4" s="7">
        <f>'Use B2019'!F7+'Import B2019'!F7</f>
        <v>1.2504475302035207</v>
      </c>
      <c r="G4" s="7">
        <f>'Use B2019'!G7+'Import B2019'!G7</f>
        <v>847.90453577599317</v>
      </c>
      <c r="H4" s="7">
        <f>'Use B2019'!H7+'Import B2019'!H7</f>
        <v>2.4044971241664027E-2</v>
      </c>
      <c r="I4" s="7">
        <f>'Use B2019'!I7+'Import B2019'!I7</f>
        <v>0.15370426329222953</v>
      </c>
      <c r="J4" s="7">
        <f>'Use B2019'!J7+'Import B2019'!J7</f>
        <v>1.921092306980799E-3</v>
      </c>
      <c r="K4" s="7">
        <f>'Use B2019'!K7+'Import B2019'!K7</f>
        <v>8.9795051315756415E-3</v>
      </c>
      <c r="L4" s="7">
        <f>'Use B2019'!L7+'Import B2019'!L7</f>
        <v>0.12489425517188341</v>
      </c>
      <c r="M4" s="7">
        <f>'Use B2019'!M7+'Import B2019'!M7</f>
        <v>72.430421233204413</v>
      </c>
      <c r="N4" s="7">
        <f>'Use B2019'!N7+'Import B2019'!N7</f>
        <v>0.43709405326835782</v>
      </c>
      <c r="O4" s="7">
        <f>'Use B2019'!O7+'Import B2019'!O7</f>
        <v>6.34709199513004E-2</v>
      </c>
      <c r="P4" s="7">
        <f>'Use B2019'!P7+'Import B2019'!P7</f>
        <v>0.10265442954622839</v>
      </c>
      <c r="Q4" s="7">
        <f>'Use B2019'!Q7+'Import B2019'!Q7</f>
        <v>0.17589182718639071</v>
      </c>
      <c r="R4" s="7">
        <f>'Use B2019'!R7+'Import B2019'!R7</f>
        <v>0.92220792462751255</v>
      </c>
      <c r="S4" s="7">
        <f>'Use B2019'!S7+'Import B2019'!S7</f>
        <v>5.6844077148660715E-2</v>
      </c>
      <c r="T4" s="7">
        <f>'Use B2019'!T7+'Import B2019'!T7</f>
        <v>0.15050953310433873</v>
      </c>
      <c r="U4" s="7">
        <f>'Use B2019'!U7+'Import B2019'!U7</f>
        <v>5.1670509729036555E-3</v>
      </c>
      <c r="V4" s="7">
        <f>'Use B2019'!V7+'Import B2019'!V7</f>
        <v>5.7077139626378198E-2</v>
      </c>
      <c r="W4" s="7">
        <f>'Use B2019'!W7+'Import B2019'!W7</f>
        <v>1.9844627857648369</v>
      </c>
      <c r="X4" s="7">
        <f>'Use B2019'!X7+'Import B2019'!X7</f>
        <v>0.46754762999332145</v>
      </c>
      <c r="Y4" s="7">
        <f>'Use B2019'!Y7+'Import B2019'!Y7</f>
        <v>0.20629854648927171</v>
      </c>
      <c r="Z4" s="7">
        <f>'Use B2019'!Z7+'Import B2019'!Z7</f>
        <v>3.3453818349611628E-3</v>
      </c>
      <c r="AA4" s="7">
        <f>'Use B2019'!AA7+'Import B2019'!AA7</f>
        <v>0.14082599578029459</v>
      </c>
      <c r="AB4" s="7">
        <f>'Use B2019'!AB7+'Import B2019'!AB7</f>
        <v>0.74139791320746751</v>
      </c>
      <c r="AC4" s="7">
        <f>'Use B2019'!AC7+'Import B2019'!AC7</f>
        <v>104.34150863505863</v>
      </c>
      <c r="AD4" s="7">
        <f>'Use B2019'!AD7+'Import B2019'!AD7</f>
        <v>1.469115769425182</v>
      </c>
      <c r="AE4" s="7">
        <f>'Use B2019'!AE7+'Import B2019'!AE7</f>
        <v>29.286519936593095</v>
      </c>
      <c r="AF4" s="7">
        <f>'Use B2019'!AF7+'Import B2019'!AF7</f>
        <v>0</v>
      </c>
      <c r="AG4" s="7">
        <f>'Use B2019'!AG7+'Import B2019'!AG7</f>
        <v>0.66777917326618541</v>
      </c>
      <c r="AH4" s="7">
        <f>'Use B2019'!AH7+'Import B2019'!AH7</f>
        <v>1457.94904447145</v>
      </c>
      <c r="AI4" s="7">
        <f>'Use B2019'!AI7+'Import B2019'!AI7</f>
        <v>0.10441318071012023</v>
      </c>
      <c r="AJ4" s="7">
        <f>'Use B2019'!AJ7+'Import B2019'!AJ7</f>
        <v>0.16106651365735236</v>
      </c>
      <c r="AK4" s="7">
        <f>'Use B2019'!AK7+'Import B2019'!AK7</f>
        <v>2.1411619871116283E-2</v>
      </c>
      <c r="AL4" s="7">
        <f>'Use B2019'!AL7+'Import B2019'!AL7</f>
        <v>2.4478119032860439</v>
      </c>
      <c r="AM4" s="7">
        <f>'Use B2019'!AM7+'Import B2019'!AM7</f>
        <v>0</v>
      </c>
      <c r="AN4" s="7">
        <f>'Use B2019'!AN7+'Import B2019'!AN7</f>
        <v>2.0952934080907815E-2</v>
      </c>
      <c r="AO4" s="7">
        <f>'Use B2019'!AO7+'Import B2019'!AO7</f>
        <v>3.8599861505126544E-2</v>
      </c>
      <c r="AP4" s="7">
        <f>'Use B2019'!AP7+'Import B2019'!AP7</f>
        <v>7.1428017509297685</v>
      </c>
      <c r="AQ4" s="7">
        <f>'Use B2019'!AQ7+'Import B2019'!AQ7</f>
        <v>0</v>
      </c>
      <c r="AR4" s="7">
        <f>'Use B2019'!AR7+'Import B2019'!AR7</f>
        <v>17.732895928230178</v>
      </c>
      <c r="AS4" s="7">
        <f>'Use B2019'!AS7+'Import B2019'!AS7</f>
        <v>7.1523413305365224</v>
      </c>
      <c r="AT4" s="7">
        <f>'Use B2019'!AT7+'Import B2019'!AT7</f>
        <v>0.25525872399727212</v>
      </c>
      <c r="AU4" s="7">
        <f>'Use B2019'!AU7+'Import B2019'!AU7</f>
        <v>4.9123006896328821E-2</v>
      </c>
      <c r="AV4" s="7">
        <f>'Use B2019'!AV7+'Import B2019'!AV7</f>
        <v>21.339285464954504</v>
      </c>
      <c r="AW4" s="7">
        <f>'Use B2019'!AW7+'Import B2019'!AW7</f>
        <v>3.9090292013693064</v>
      </c>
      <c r="AX4" s="7">
        <f>'Use B2019'!AX7+'Import B2019'!AX7</f>
        <v>0.24889247815666876</v>
      </c>
      <c r="AY4" s="7">
        <f>'Use B2019'!AY7+'Import B2019'!AY7</f>
        <v>3.5233323474810154</v>
      </c>
      <c r="AZ4" s="7">
        <f>'Use B2019'!AZ7+'Import B2019'!AZ7</f>
        <v>11.941486978820961</v>
      </c>
      <c r="BA4" s="7">
        <f>'Use B2019'!BA7+'Import B2019'!BA7</f>
        <v>15.011399856708181</v>
      </c>
      <c r="BB4" s="7">
        <f>'Use B2019'!BB7+'Import B2019'!BB7</f>
        <v>43.220814206758973</v>
      </c>
      <c r="BC4" s="7">
        <f>'Use B2019'!BC7+'Import B2019'!BC7</f>
        <v>13.108054269392833</v>
      </c>
      <c r="BD4" s="7">
        <f>'Use B2019'!BD7+'Import B2019'!BD7</f>
        <v>3.5405715405688811</v>
      </c>
      <c r="BE4" s="7">
        <f>'Use B2019'!BE7+'Import B2019'!BE7</f>
        <v>48.295556363149814</v>
      </c>
      <c r="BF4" s="7">
        <f>'Use B2019'!BF7+'Import B2019'!BF7</f>
        <v>2.4589207370849359E-3</v>
      </c>
      <c r="BG4" s="7">
        <f>'Use B2019'!BG7+'Import B2019'!BG7</f>
        <v>0.11116455926180409</v>
      </c>
      <c r="BH4" s="7">
        <f>'Use B2019'!BH7+'Import B2019'!BH7</f>
        <v>0.40870000956757324</v>
      </c>
      <c r="BI4" s="17">
        <f>indus2019!G7</f>
        <v>221</v>
      </c>
    </row>
    <row r="5" spans="1:61" ht="12.75" customHeight="1">
      <c r="A5">
        <f>'Use B2019'!A8</f>
        <v>4</v>
      </c>
      <c r="B5" t="str">
        <f>indus2019!D8</f>
        <v>B</v>
      </c>
      <c r="C5" s="7">
        <f>'Use B2019'!C8+'Import B2019'!C8</f>
        <v>690.81274956340576</v>
      </c>
      <c r="D5" s="7">
        <f>'Use B2019'!D8+'Import B2019'!D8</f>
        <v>39.29641444164988</v>
      </c>
      <c r="E5" s="7">
        <f>'Use B2019'!E8+'Import B2019'!E8</f>
        <v>14.944178628389155</v>
      </c>
      <c r="F5" s="7">
        <f>'Use B2019'!F8+'Import B2019'!F8</f>
        <v>4301.5811719033281</v>
      </c>
      <c r="G5" s="7">
        <f>'Use B2019'!G8+'Import B2019'!G8</f>
        <v>55.293817575015197</v>
      </c>
      <c r="H5" s="7">
        <f>'Use B2019'!H8+'Import B2019'!H8</f>
        <v>2.8176847418737405</v>
      </c>
      <c r="I5" s="7">
        <f>'Use B2019'!I8+'Import B2019'!I8</f>
        <v>13.868591331557043</v>
      </c>
      <c r="J5" s="7">
        <f>'Use B2019'!J8+'Import B2019'!J8</f>
        <v>741.85617448142386</v>
      </c>
      <c r="K5" s="7">
        <f>'Use B2019'!K8+'Import B2019'!K8</f>
        <v>8.7549347518078149E-2</v>
      </c>
      <c r="L5" s="7">
        <f>'Use B2019'!L8+'Import B2019'!L8</f>
        <v>47934.209696685568</v>
      </c>
      <c r="M5" s="7">
        <f>'Use B2019'!M8+'Import B2019'!M8</f>
        <v>2326.4911903225438</v>
      </c>
      <c r="N5" s="7">
        <f>'Use B2019'!N8+'Import B2019'!N8</f>
        <v>117.50876003560347</v>
      </c>
      <c r="O5" s="7">
        <f>'Use B2019'!O8+'Import B2019'!O8</f>
        <v>1692.2889360621864</v>
      </c>
      <c r="P5" s="7">
        <f>'Use B2019'!P8+'Import B2019'!P8</f>
        <v>16087.732940543156</v>
      </c>
      <c r="Q5" s="7">
        <f>'Use B2019'!Q8+'Import B2019'!Q8</f>
        <v>586.12752208837651</v>
      </c>
      <c r="R5" s="7">
        <f>'Use B2019'!R8+'Import B2019'!R8</f>
        <v>35.07760066051133</v>
      </c>
      <c r="S5" s="7">
        <f>'Use B2019'!S8+'Import B2019'!S8</f>
        <v>12.412189371060601</v>
      </c>
      <c r="T5" s="7">
        <f>'Use B2019'!T8+'Import B2019'!T8</f>
        <v>18.863979897938634</v>
      </c>
      <c r="U5" s="7">
        <f>'Use B2019'!U8+'Import B2019'!U8</f>
        <v>23.100009779391527</v>
      </c>
      <c r="V5" s="7">
        <f>'Use B2019'!V8+'Import B2019'!V8</f>
        <v>1.223846387850043</v>
      </c>
      <c r="W5" s="7">
        <f>'Use B2019'!W8+'Import B2019'!W8</f>
        <v>35.716721632569786</v>
      </c>
      <c r="X5" s="7">
        <f>'Use B2019'!X8+'Import B2019'!X8</f>
        <v>236.65142388074531</v>
      </c>
      <c r="Y5" s="7">
        <f>'Use B2019'!Y8+'Import B2019'!Y8</f>
        <v>1408.5552122526626</v>
      </c>
      <c r="Z5" s="7">
        <f>'Use B2019'!Z8+'Import B2019'!Z8</f>
        <v>193.411678105459</v>
      </c>
      <c r="AA5" s="7">
        <f>'Use B2019'!AA8+'Import B2019'!AA8</f>
        <v>431.77716625973443</v>
      </c>
      <c r="AB5" s="7">
        <f>'Use B2019'!AB8+'Import B2019'!AB8</f>
        <v>6675.4403889925934</v>
      </c>
      <c r="AC5" s="7">
        <f>'Use B2019'!AC8+'Import B2019'!AC8</f>
        <v>1238.5400169169852</v>
      </c>
      <c r="AD5" s="7">
        <f>'Use B2019'!AD8+'Import B2019'!AD8</f>
        <v>483.74808871423807</v>
      </c>
      <c r="AE5" s="7">
        <f>'Use B2019'!AE8+'Import B2019'!AE8</f>
        <v>0</v>
      </c>
      <c r="AF5" s="7">
        <f>'Use B2019'!AF8+'Import B2019'!AF8</f>
        <v>0</v>
      </c>
      <c r="AG5" s="7">
        <f>'Use B2019'!AG8+'Import B2019'!AG8</f>
        <v>1475.3624512831395</v>
      </c>
      <c r="AH5" s="7">
        <f>'Use B2019'!AH8+'Import B2019'!AH8</f>
        <v>8.3297225237946861</v>
      </c>
      <c r="AI5" s="7">
        <f>'Use B2019'!AI8+'Import B2019'!AI8</f>
        <v>0.15923146372051133</v>
      </c>
      <c r="AJ5" s="7">
        <f>'Use B2019'!AJ8+'Import B2019'!AJ8</f>
        <v>3.6243765209437187E-2</v>
      </c>
      <c r="AK5" s="7">
        <f>'Use B2019'!AK8+'Import B2019'!AK8</f>
        <v>6.8163519311974818</v>
      </c>
      <c r="AL5" s="7">
        <f>'Use B2019'!AL8+'Import B2019'!AL8</f>
        <v>79.836465645051987</v>
      </c>
      <c r="AM5" s="7">
        <f>'Use B2019'!AM8+'Import B2019'!AM8</f>
        <v>0</v>
      </c>
      <c r="AN5" s="7">
        <f>'Use B2019'!AN8+'Import B2019'!AN8</f>
        <v>2.3946210378180358E-2</v>
      </c>
      <c r="AO5" s="7">
        <f>'Use B2019'!AO8+'Import B2019'!AO8</f>
        <v>4.4114127434430335E-2</v>
      </c>
      <c r="AP5" s="7">
        <f>'Use B2019'!AP8+'Import B2019'!AP8</f>
        <v>392.93217220001782</v>
      </c>
      <c r="AQ5" s="7">
        <f>'Use B2019'!AQ8+'Import B2019'!AQ8</f>
        <v>107</v>
      </c>
      <c r="AR5" s="7">
        <f>'Use B2019'!AR8+'Import B2019'!AR8</f>
        <v>156.50695346900687</v>
      </c>
      <c r="AS5" s="7">
        <f>'Use B2019'!AS8+'Import B2019'!AS8</f>
        <v>392.9725546009613</v>
      </c>
      <c r="AT5" s="7">
        <f>'Use B2019'!AT8+'Import B2019'!AT8</f>
        <v>0.98258141649923314</v>
      </c>
      <c r="AU5" s="7">
        <f>'Use B2019'!AU8+'Import B2019'!AU8</f>
        <v>32.033922489530816</v>
      </c>
      <c r="AV5" s="7">
        <f>'Use B2019'!AV8+'Import B2019'!AV8</f>
        <v>76.607128907877836</v>
      </c>
      <c r="AW5" s="7">
        <f>'Use B2019'!AW8+'Import B2019'!AW8</f>
        <v>33.845812380653022</v>
      </c>
      <c r="AX5" s="7">
        <f>'Use B2019'!AX8+'Import B2019'!AX8</f>
        <v>0.96871656012786467</v>
      </c>
      <c r="AY5" s="7">
        <f>'Use B2019'!AY8+'Import B2019'!AY8</f>
        <v>82.508195568093029</v>
      </c>
      <c r="AZ5" s="7">
        <f>'Use B2019'!AZ8+'Import B2019'!AZ8</f>
        <v>68.054748911224237</v>
      </c>
      <c r="BA5" s="7">
        <f>'Use B2019'!BA8+'Import B2019'!BA8</f>
        <v>2.8534037037198505</v>
      </c>
      <c r="BB5" s="7">
        <f>'Use B2019'!BB8+'Import B2019'!BB8</f>
        <v>2.1595166961219988E-3</v>
      </c>
      <c r="BC5" s="7">
        <f>'Use B2019'!BC8+'Import B2019'!BC8</f>
        <v>0.66523475143669497</v>
      </c>
      <c r="BD5" s="7">
        <f>'Use B2019'!BD8+'Import B2019'!BD8</f>
        <v>24.63070015381329</v>
      </c>
      <c r="BE5" s="7">
        <f>'Use B2019'!BE8+'Import B2019'!BE8</f>
        <v>43.885867577628886</v>
      </c>
      <c r="BF5" s="7">
        <f>'Use B2019'!BF8+'Import B2019'!BF8</f>
        <v>22.825028840814035</v>
      </c>
      <c r="BG5" s="7">
        <f>'Use B2019'!BG8+'Import B2019'!BG8</f>
        <v>7.7844474377600234E-3</v>
      </c>
      <c r="BH5" s="7">
        <f>'Use B2019'!BH8+'Import B2019'!BH8</f>
        <v>3.6728069511949339</v>
      </c>
      <c r="BI5" s="17">
        <f>indus2019!G8</f>
        <v>7078</v>
      </c>
    </row>
    <row r="6" spans="1:61" ht="12.75" customHeight="1">
      <c r="A6">
        <f>'Use B2019'!A9</f>
        <v>5</v>
      </c>
      <c r="B6" t="str">
        <f>indus2019!D9</f>
        <v>C10 to 12</v>
      </c>
      <c r="C6" s="7">
        <f>'Use B2019'!C9+'Import B2019'!C9</f>
        <v>6639.3988967570776</v>
      </c>
      <c r="D6" s="7">
        <f>'Use B2019'!D9+'Import B2019'!D9</f>
        <v>36.134785627738822</v>
      </c>
      <c r="E6" s="7">
        <f>'Use B2019'!E9+'Import B2019'!E9</f>
        <v>10.986144402221573</v>
      </c>
      <c r="F6" s="7">
        <f>'Use B2019'!F9+'Import B2019'!F9</f>
        <v>43.721217242453363</v>
      </c>
      <c r="G6" s="7">
        <f>'Use B2019'!G9+'Import B2019'!G9</f>
        <v>29160.427843758349</v>
      </c>
      <c r="H6" s="7">
        <f>'Use B2019'!H9+'Import B2019'!H9</f>
        <v>128.72731960158544</v>
      </c>
      <c r="I6" s="7">
        <f>'Use B2019'!I9+'Import B2019'!I9</f>
        <v>5.3425308930354145</v>
      </c>
      <c r="J6" s="7">
        <f>'Use B2019'!J9+'Import B2019'!J9</f>
        <v>669.74359577423684</v>
      </c>
      <c r="K6" s="7">
        <f>'Use B2019'!K9+'Import B2019'!K9</f>
        <v>1.272478322387991</v>
      </c>
      <c r="L6" s="7">
        <f>'Use B2019'!L9+'Import B2019'!L9</f>
        <v>582.52299640867909</v>
      </c>
      <c r="M6" s="7">
        <f>'Use B2019'!M9+'Import B2019'!M9</f>
        <v>1832.3984501611469</v>
      </c>
      <c r="N6" s="7">
        <f>'Use B2019'!N9+'Import B2019'!N9</f>
        <v>10.812617771733565</v>
      </c>
      <c r="O6" s="7">
        <f>'Use B2019'!O9+'Import B2019'!O9</f>
        <v>6.6352213492578933</v>
      </c>
      <c r="P6" s="7">
        <f>'Use B2019'!P9+'Import B2019'!P9</f>
        <v>2.2950918756549967</v>
      </c>
      <c r="Q6" s="7">
        <f>'Use B2019'!Q9+'Import B2019'!Q9</f>
        <v>6.2451839135417693</v>
      </c>
      <c r="R6" s="7">
        <f>'Use B2019'!R9+'Import B2019'!R9</f>
        <v>20.791855977227687</v>
      </c>
      <c r="S6" s="7">
        <f>'Use B2019'!S9+'Import B2019'!S9</f>
        <v>0.42404157139316179</v>
      </c>
      <c r="T6" s="7">
        <f>'Use B2019'!T9+'Import B2019'!T9</f>
        <v>4.1637700079890339</v>
      </c>
      <c r="U6" s="7">
        <f>'Use B2019'!U9+'Import B2019'!U9</f>
        <v>0.14927999460937513</v>
      </c>
      <c r="V6" s="7">
        <f>'Use B2019'!V9+'Import B2019'!V9</f>
        <v>0.8282998822370975</v>
      </c>
      <c r="W6" s="7">
        <f>'Use B2019'!W9+'Import B2019'!W9</f>
        <v>67.022890420419813</v>
      </c>
      <c r="X6" s="7">
        <f>'Use B2019'!X9+'Import B2019'!X9</f>
        <v>11.281314968911211</v>
      </c>
      <c r="Y6" s="7">
        <f>'Use B2019'!Y9+'Import B2019'!Y9</f>
        <v>70.787231595623069</v>
      </c>
      <c r="Z6" s="7">
        <f>'Use B2019'!Z9+'Import B2019'!Z9</f>
        <v>1.83247350585852</v>
      </c>
      <c r="AA6" s="7">
        <f>'Use B2019'!AA9+'Import B2019'!AA9</f>
        <v>54.594075537015691</v>
      </c>
      <c r="AB6" s="7">
        <f>'Use B2019'!AB9+'Import B2019'!AB9</f>
        <v>88.594478401309871</v>
      </c>
      <c r="AC6" s="7">
        <f>'Use B2019'!AC9+'Import B2019'!AC9</f>
        <v>3067.4229425485983</v>
      </c>
      <c r="AD6" s="7">
        <f>'Use B2019'!AD9+'Import B2019'!AD9</f>
        <v>273.22402773404087</v>
      </c>
      <c r="AE6" s="7">
        <f>'Use B2019'!AE9+'Import B2019'!AE9</f>
        <v>297.04898792830136</v>
      </c>
      <c r="AF6" s="7">
        <f>'Use B2019'!AF9+'Import B2019'!AF9</f>
        <v>55.848345203183911</v>
      </c>
      <c r="AG6" s="7">
        <f>'Use B2019'!AG9+'Import B2019'!AG9</f>
        <v>30.806218803209433</v>
      </c>
      <c r="AH6" s="7">
        <f>'Use B2019'!AH9+'Import B2019'!AH9</f>
        <v>18025.69863195594</v>
      </c>
      <c r="AI6" s="7">
        <f>'Use B2019'!AI9+'Import B2019'!AI9</f>
        <v>9.3207065295111988</v>
      </c>
      <c r="AJ6" s="7">
        <f>'Use B2019'!AJ9+'Import B2019'!AJ9</f>
        <v>5.8964452345782643</v>
      </c>
      <c r="AK6" s="7">
        <f>'Use B2019'!AK9+'Import B2019'!AK9</f>
        <v>2.2452227429040121</v>
      </c>
      <c r="AL6" s="7">
        <f>'Use B2019'!AL9+'Import B2019'!AL9</f>
        <v>125.46356422352234</v>
      </c>
      <c r="AM6" s="7">
        <f>'Use B2019'!AM9+'Import B2019'!AM9</f>
        <v>142.58562616273377</v>
      </c>
      <c r="AN6" s="7">
        <f>'Use B2019'!AN9+'Import B2019'!AN9</f>
        <v>36.778702351740527</v>
      </c>
      <c r="AO6" s="7">
        <f>'Use B2019'!AO9+'Import B2019'!AO9</f>
        <v>4.0915853195434133</v>
      </c>
      <c r="AP6" s="7">
        <f>'Use B2019'!AP9+'Import B2019'!AP9</f>
        <v>305.77533782564797</v>
      </c>
      <c r="AQ6" s="7">
        <f>'Use B2019'!AQ9+'Import B2019'!AQ9</f>
        <v>0</v>
      </c>
      <c r="AR6" s="7">
        <f>'Use B2019'!AR9+'Import B2019'!AR9</f>
        <v>707.42381964396884</v>
      </c>
      <c r="AS6" s="7">
        <f>'Use B2019'!AS9+'Import B2019'!AS9</f>
        <v>343.04561690206515</v>
      </c>
      <c r="AT6" s="7">
        <f>'Use B2019'!AT9+'Import B2019'!AT9</f>
        <v>39.626705192445911</v>
      </c>
      <c r="AU6" s="7">
        <f>'Use B2019'!AU9+'Import B2019'!AU9</f>
        <v>205.60050570688892</v>
      </c>
      <c r="AV6" s="7">
        <f>'Use B2019'!AV9+'Import B2019'!AV9</f>
        <v>500.23343536536657</v>
      </c>
      <c r="AW6" s="7">
        <f>'Use B2019'!AW9+'Import B2019'!AW9</f>
        <v>63.913923842736679</v>
      </c>
      <c r="AX6" s="7">
        <f>'Use B2019'!AX9+'Import B2019'!AX9</f>
        <v>23.123079365177997</v>
      </c>
      <c r="AY6" s="7">
        <f>'Use B2019'!AY9+'Import B2019'!AY9</f>
        <v>148.25582322700973</v>
      </c>
      <c r="AZ6" s="7">
        <f>'Use B2019'!AZ9+'Import B2019'!AZ9</f>
        <v>1268.1306628775646</v>
      </c>
      <c r="BA6" s="7">
        <f>'Use B2019'!BA9+'Import B2019'!BA9</f>
        <v>2591.7790370116027</v>
      </c>
      <c r="BB6" s="7">
        <f>'Use B2019'!BB9+'Import B2019'!BB9</f>
        <v>2465.8320923019905</v>
      </c>
      <c r="BC6" s="7">
        <f>'Use B2019'!BC9+'Import B2019'!BC9</f>
        <v>3057.7687992753436</v>
      </c>
      <c r="BD6" s="7">
        <f>'Use B2019'!BD9+'Import B2019'!BD9</f>
        <v>326.40604145421321</v>
      </c>
      <c r="BE6" s="7">
        <f>'Use B2019'!BE9+'Import B2019'!BE9</f>
        <v>820.35490340888327</v>
      </c>
      <c r="BF6" s="7">
        <f>'Use B2019'!BF9+'Import B2019'!BF9</f>
        <v>31.832408775230228</v>
      </c>
      <c r="BG6" s="7">
        <f>'Use B2019'!BG9+'Import B2019'!BG9</f>
        <v>3.1428619172762509</v>
      </c>
      <c r="BH6" s="7">
        <f>'Use B2019'!BH9+'Import B2019'!BH9</f>
        <v>39.189853447087998</v>
      </c>
      <c r="BI6" s="17">
        <f>indus2019!G9</f>
        <v>7657</v>
      </c>
    </row>
    <row r="7" spans="1:61" ht="12.75" customHeight="1">
      <c r="A7">
        <f>'Use B2019'!A10</f>
        <v>6</v>
      </c>
      <c r="B7" t="str">
        <f>indus2019!D10</f>
        <v>C13 to 15</v>
      </c>
      <c r="C7" s="7">
        <f>'Use B2019'!C10+'Import B2019'!C10</f>
        <v>52.279281016786491</v>
      </c>
      <c r="D7" s="7">
        <f>'Use B2019'!D10+'Import B2019'!D10</f>
        <v>41.217209712174743</v>
      </c>
      <c r="E7" s="7">
        <f>'Use B2019'!E10+'Import B2019'!E10</f>
        <v>108.60231559118004</v>
      </c>
      <c r="F7" s="7">
        <f>'Use B2019'!F10+'Import B2019'!F10</f>
        <v>46.260214865173801</v>
      </c>
      <c r="G7" s="7">
        <f>'Use B2019'!G10+'Import B2019'!G10</f>
        <v>99.593506634258176</v>
      </c>
      <c r="H7" s="7">
        <f>'Use B2019'!H10+'Import B2019'!H10</f>
        <v>2002.6739722724665</v>
      </c>
      <c r="I7" s="7">
        <f>'Use B2019'!I10+'Import B2019'!I10</f>
        <v>9.2222640123453914</v>
      </c>
      <c r="J7" s="7">
        <f>'Use B2019'!J10+'Import B2019'!J10</f>
        <v>1038.9276000941411</v>
      </c>
      <c r="K7" s="7">
        <f>'Use B2019'!K10+'Import B2019'!K10</f>
        <v>56.494693358256107</v>
      </c>
      <c r="L7" s="7">
        <f>'Use B2019'!L10+'Import B2019'!L10</f>
        <v>0.7014657602796327</v>
      </c>
      <c r="M7" s="7">
        <f>'Use B2019'!M10+'Import B2019'!M10</f>
        <v>36.253295823725026</v>
      </c>
      <c r="N7" s="7">
        <f>'Use B2019'!N10+'Import B2019'!N10</f>
        <v>122.55179854660645</v>
      </c>
      <c r="O7" s="7">
        <f>'Use B2019'!O10+'Import B2019'!O10</f>
        <v>104.15272437828958</v>
      </c>
      <c r="P7" s="7">
        <f>'Use B2019'!P10+'Import B2019'!P10</f>
        <v>50.760562549971922</v>
      </c>
      <c r="Q7" s="7">
        <f>'Use B2019'!Q10+'Import B2019'!Q10</f>
        <v>168.35557145175869</v>
      </c>
      <c r="R7" s="7">
        <f>'Use B2019'!R10+'Import B2019'!R10</f>
        <v>52.801336087606416</v>
      </c>
      <c r="S7" s="7">
        <f>'Use B2019'!S10+'Import B2019'!S10</f>
        <v>17.672218466829651</v>
      </c>
      <c r="T7" s="7">
        <f>'Use B2019'!T10+'Import B2019'!T10</f>
        <v>233.84437602932198</v>
      </c>
      <c r="U7" s="7">
        <f>'Use B2019'!U10+'Import B2019'!U10</f>
        <v>1452.5352252857074</v>
      </c>
      <c r="V7" s="7">
        <f>'Use B2019'!V10+'Import B2019'!V10</f>
        <v>1.6967380920055868</v>
      </c>
      <c r="W7" s="7">
        <f>'Use B2019'!W10+'Import B2019'!W10</f>
        <v>591.11781984759364</v>
      </c>
      <c r="X7" s="7">
        <f>'Use B2019'!X10+'Import B2019'!X10</f>
        <v>77.462351672998125</v>
      </c>
      <c r="Y7" s="7">
        <f>'Use B2019'!Y10+'Import B2019'!Y10</f>
        <v>36.693497641694734</v>
      </c>
      <c r="Z7" s="7">
        <f>'Use B2019'!Z10+'Import B2019'!Z10</f>
        <v>1.9015819745775706</v>
      </c>
      <c r="AA7" s="7">
        <f>'Use B2019'!AA10+'Import B2019'!AA10</f>
        <v>42.412857011234102</v>
      </c>
      <c r="AB7" s="7">
        <f>'Use B2019'!AB10+'Import B2019'!AB10</f>
        <v>516.3363110528685</v>
      </c>
      <c r="AC7" s="7">
        <f>'Use B2019'!AC10+'Import B2019'!AC10</f>
        <v>913.40521645441527</v>
      </c>
      <c r="AD7" s="7">
        <f>'Use B2019'!AD10+'Import B2019'!AD10</f>
        <v>364.28263247336054</v>
      </c>
      <c r="AE7" s="7">
        <f>'Use B2019'!AE10+'Import B2019'!AE10</f>
        <v>27.81495344185171</v>
      </c>
      <c r="AF7" s="7">
        <f>'Use B2019'!AF10+'Import B2019'!AF10</f>
        <v>5.5848345203183918</v>
      </c>
      <c r="AG7" s="7">
        <f>'Use B2019'!AG10+'Import B2019'!AG10</f>
        <v>300.48822566919637</v>
      </c>
      <c r="AH7" s="7">
        <f>'Use B2019'!AH10+'Import B2019'!AH10</f>
        <v>417.51459783860361</v>
      </c>
      <c r="AI7" s="7">
        <f>'Use B2019'!AI10+'Import B2019'!AI10</f>
        <v>34.604893491359704</v>
      </c>
      <c r="AJ7" s="7">
        <f>'Use B2019'!AJ10+'Import B2019'!AJ10</f>
        <v>139.61771542845418</v>
      </c>
      <c r="AK7" s="7">
        <f>'Use B2019'!AK10+'Import B2019'!AK10</f>
        <v>117.31203072452439</v>
      </c>
      <c r="AL7" s="7">
        <f>'Use B2019'!AL10+'Import B2019'!AL10</f>
        <v>255.29867093955409</v>
      </c>
      <c r="AM7" s="7">
        <f>'Use B2019'!AM10+'Import B2019'!AM10</f>
        <v>16.833025310878295</v>
      </c>
      <c r="AN7" s="7">
        <f>'Use B2019'!AN10+'Import B2019'!AN10</f>
        <v>7.4224226391936927</v>
      </c>
      <c r="AO7" s="7">
        <f>'Use B2019'!AO10+'Import B2019'!AO10</f>
        <v>2.2470633661912953</v>
      </c>
      <c r="AP7" s="7">
        <f>'Use B2019'!AP10+'Import B2019'!AP10</f>
        <v>155.52560410356702</v>
      </c>
      <c r="AQ7" s="7">
        <f>'Use B2019'!AQ10+'Import B2019'!AQ10</f>
        <v>0</v>
      </c>
      <c r="AR7" s="7">
        <f>'Use B2019'!AR10+'Import B2019'!AR10</f>
        <v>212.46318516246262</v>
      </c>
      <c r="AS7" s="7">
        <f>'Use B2019'!AS10+'Import B2019'!AS10</f>
        <v>408.94955512241165</v>
      </c>
      <c r="AT7" s="7">
        <f>'Use B2019'!AT10+'Import B2019'!AT10</f>
        <v>27.524511419287368</v>
      </c>
      <c r="AU7" s="7">
        <f>'Use B2019'!AU10+'Import B2019'!AU10</f>
        <v>21.067250165240587</v>
      </c>
      <c r="AV7" s="7">
        <f>'Use B2019'!AV10+'Import B2019'!AV10</f>
        <v>354.39143682394257</v>
      </c>
      <c r="AW7" s="7">
        <f>'Use B2019'!AW10+'Import B2019'!AW10</f>
        <v>35.501210361338323</v>
      </c>
      <c r="AX7" s="7">
        <f>'Use B2019'!AX10+'Import B2019'!AX10</f>
        <v>4.1083629350087225</v>
      </c>
      <c r="AY7" s="7">
        <f>'Use B2019'!AY10+'Import B2019'!AY10</f>
        <v>55.514258386864825</v>
      </c>
      <c r="AZ7" s="7">
        <f>'Use B2019'!AZ10+'Import B2019'!AZ10</f>
        <v>699.72488028878183</v>
      </c>
      <c r="BA7" s="7">
        <f>'Use B2019'!BA10+'Import B2019'!BA10</f>
        <v>133.02679966467903</v>
      </c>
      <c r="BB7" s="7">
        <f>'Use B2019'!BB10+'Import B2019'!BB10</f>
        <v>1559.2329803672194</v>
      </c>
      <c r="BC7" s="7">
        <f>'Use B2019'!BC10+'Import B2019'!BC10</f>
        <v>584.0471418212137</v>
      </c>
      <c r="BD7" s="7">
        <f>'Use B2019'!BD10+'Import B2019'!BD10</f>
        <v>164.64706516657324</v>
      </c>
      <c r="BE7" s="7">
        <f>'Use B2019'!BE10+'Import B2019'!BE10</f>
        <v>196.17993681131694</v>
      </c>
      <c r="BF7" s="7">
        <f>'Use B2019'!BF10+'Import B2019'!BF10</f>
        <v>54.239069112519253</v>
      </c>
      <c r="BG7" s="7">
        <f>'Use B2019'!BG10+'Import B2019'!BG10</f>
        <v>1.8249906155088209</v>
      </c>
      <c r="BH7" s="7">
        <f>'Use B2019'!BH10+'Import B2019'!BH10</f>
        <v>473.08469014431097</v>
      </c>
      <c r="BI7" s="17">
        <f>indus2019!G10</f>
        <v>489</v>
      </c>
    </row>
    <row r="8" spans="1:61" ht="12.75" customHeight="1">
      <c r="A8">
        <f>'Use B2019'!A11</f>
        <v>7</v>
      </c>
      <c r="B8" t="str">
        <f>indus2019!D11</f>
        <v>C16</v>
      </c>
      <c r="C8" s="7">
        <f>'Use B2019'!C11+'Import B2019'!C11</f>
        <v>189.0975366752248</v>
      </c>
      <c r="D8" s="7">
        <f>'Use B2019'!D11+'Import B2019'!D11</f>
        <v>507.17579542460999</v>
      </c>
      <c r="E8" s="7">
        <f>'Use B2019'!E11+'Import B2019'!E11</f>
        <v>207.22793136988432</v>
      </c>
      <c r="F8" s="7">
        <f>'Use B2019'!F11+'Import B2019'!F11</f>
        <v>245.37974292151739</v>
      </c>
      <c r="G8" s="7">
        <f>'Use B2019'!G11+'Import B2019'!G11</f>
        <v>137.25297145508463</v>
      </c>
      <c r="H8" s="7">
        <f>'Use B2019'!H11+'Import B2019'!H11</f>
        <v>36.185903401235265</v>
      </c>
      <c r="I8" s="7">
        <f>'Use B2019'!I11+'Import B2019'!I11</f>
        <v>13544.357332345237</v>
      </c>
      <c r="J8" s="7">
        <f>'Use B2019'!J11+'Import B2019'!J11</f>
        <v>4662.0705847210183</v>
      </c>
      <c r="K8" s="7">
        <f>'Use B2019'!K11+'Import B2019'!K11</f>
        <v>6.7143512264956033</v>
      </c>
      <c r="L8" s="7">
        <f>'Use B2019'!L11+'Import B2019'!L11</f>
        <v>17.324942332540054</v>
      </c>
      <c r="M8" s="7">
        <f>'Use B2019'!M11+'Import B2019'!M11</f>
        <v>306.73025811156498</v>
      </c>
      <c r="N8" s="7">
        <f>'Use B2019'!N11+'Import B2019'!N11</f>
        <v>278.1333197090828</v>
      </c>
      <c r="O8" s="7">
        <f>'Use B2019'!O11+'Import B2019'!O11</f>
        <v>293.51804793258043</v>
      </c>
      <c r="P8" s="7">
        <f>'Use B2019'!P11+'Import B2019'!P11</f>
        <v>291.89479106297546</v>
      </c>
      <c r="Q8" s="7">
        <f>'Use B2019'!Q11+'Import B2019'!Q11</f>
        <v>740.3695926502229</v>
      </c>
      <c r="R8" s="7">
        <f>'Use B2019'!R11+'Import B2019'!R11</f>
        <v>41.48094027749849</v>
      </c>
      <c r="S8" s="7">
        <f>'Use B2019'!S11+'Import B2019'!S11</f>
        <v>269.87259564342219</v>
      </c>
      <c r="T8" s="7">
        <f>'Use B2019'!T11+'Import B2019'!T11</f>
        <v>350.93874879029943</v>
      </c>
      <c r="U8" s="7">
        <f>'Use B2019'!U11+'Import B2019'!U11</f>
        <v>89.446322909853563</v>
      </c>
      <c r="V8" s="7">
        <f>'Use B2019'!V11+'Import B2019'!V11</f>
        <v>168.99194994649542</v>
      </c>
      <c r="W8" s="7">
        <f>'Use B2019'!W11+'Import B2019'!W11</f>
        <v>2941.5782094936376</v>
      </c>
      <c r="X8" s="7">
        <f>'Use B2019'!X11+'Import B2019'!X11</f>
        <v>207.38053458387009</v>
      </c>
      <c r="Y8" s="7">
        <f>'Use B2019'!Y11+'Import B2019'!Y11</f>
        <v>3385.3090666084709</v>
      </c>
      <c r="Z8" s="7">
        <f>'Use B2019'!Z11+'Import B2019'!Z11</f>
        <v>113.20511994981598</v>
      </c>
      <c r="AA8" s="7">
        <f>'Use B2019'!AA11+'Import B2019'!AA11</f>
        <v>149.45826457594279</v>
      </c>
      <c r="AB8" s="7">
        <f>'Use B2019'!AB11+'Import B2019'!AB11</f>
        <v>27285.867676362555</v>
      </c>
      <c r="AC8" s="7">
        <f>'Use B2019'!AC11+'Import B2019'!AC11</f>
        <v>1242.7372261459686</v>
      </c>
      <c r="AD8" s="7">
        <f>'Use B2019'!AD11+'Import B2019'!AD11</f>
        <v>139.93171944341032</v>
      </c>
      <c r="AE8" s="7">
        <f>'Use B2019'!AE11+'Import B2019'!AE11</f>
        <v>41.061920999675309</v>
      </c>
      <c r="AF8" s="7">
        <f>'Use B2019'!AF11+'Import B2019'!AF11</f>
        <v>0</v>
      </c>
      <c r="AG8" s="7">
        <f>'Use B2019'!AG11+'Import B2019'!AG11</f>
        <v>315.9303480606394</v>
      </c>
      <c r="AH8" s="7">
        <f>'Use B2019'!AH11+'Import B2019'!AH11</f>
        <v>35.979931027565918</v>
      </c>
      <c r="AI8" s="7">
        <f>'Use B2019'!AI11+'Import B2019'!AI11</f>
        <v>33.760704967667465</v>
      </c>
      <c r="AJ8" s="7">
        <f>'Use B2019'!AJ11+'Import B2019'!AJ11</f>
        <v>101.79588672200207</v>
      </c>
      <c r="AK8" s="7">
        <f>'Use B2019'!AK11+'Import B2019'!AK11</f>
        <v>50.986897860183412</v>
      </c>
      <c r="AL8" s="7">
        <f>'Use B2019'!AL11+'Import B2019'!AL11</f>
        <v>175.00527715935749</v>
      </c>
      <c r="AM8" s="7">
        <f>'Use B2019'!AM11+'Import B2019'!AM11</f>
        <v>0</v>
      </c>
      <c r="AN8" s="7">
        <f>'Use B2019'!AN11+'Import B2019'!AN11</f>
        <v>3.70751215709</v>
      </c>
      <c r="AO8" s="7">
        <f>'Use B2019'!AO11+'Import B2019'!AO11</f>
        <v>0.30052749314705668</v>
      </c>
      <c r="AP8" s="7">
        <f>'Use B2019'!AP11+'Import B2019'!AP11</f>
        <v>1312.9764397627328</v>
      </c>
      <c r="AQ8" s="7">
        <f>'Use B2019'!AQ11+'Import B2019'!AQ11</f>
        <v>1679</v>
      </c>
      <c r="AR8" s="7">
        <f>'Use B2019'!AR11+'Import B2019'!AR11</f>
        <v>568.8070411337518</v>
      </c>
      <c r="AS8" s="7">
        <f>'Use B2019'!AS11+'Import B2019'!AS11</f>
        <v>1112.955579630036</v>
      </c>
      <c r="AT8" s="7">
        <f>'Use B2019'!AT11+'Import B2019'!AT11</f>
        <v>50.286208952773912</v>
      </c>
      <c r="AU8" s="7">
        <f>'Use B2019'!AU11+'Import B2019'!AU11</f>
        <v>77.978185862280625</v>
      </c>
      <c r="AV8" s="7">
        <f>'Use B2019'!AV11+'Import B2019'!AV11</f>
        <v>258.7040239386572</v>
      </c>
      <c r="AW8" s="7">
        <f>'Use B2019'!AW11+'Import B2019'!AW11</f>
        <v>81.065033672702455</v>
      </c>
      <c r="AX8" s="7">
        <f>'Use B2019'!AX11+'Import B2019'!AX11</f>
        <v>4.2912128154917344</v>
      </c>
      <c r="AY8" s="7">
        <f>'Use B2019'!AY11+'Import B2019'!AY11</f>
        <v>189.55417510000873</v>
      </c>
      <c r="AZ8" s="7">
        <f>'Use B2019'!AZ11+'Import B2019'!AZ11</f>
        <v>94.040415790762779</v>
      </c>
      <c r="BA8" s="7">
        <f>'Use B2019'!BA11+'Import B2019'!BA11</f>
        <v>130.48320395464918</v>
      </c>
      <c r="BB8" s="7">
        <f>'Use B2019'!BB11+'Import B2019'!BB11</f>
        <v>54.77627600135699</v>
      </c>
      <c r="BC8" s="7">
        <f>'Use B2019'!BC11+'Import B2019'!BC11</f>
        <v>19.709330057788257</v>
      </c>
      <c r="BD8" s="7">
        <f>'Use B2019'!BD11+'Import B2019'!BD11</f>
        <v>212.15862586337124</v>
      </c>
      <c r="BE8" s="7">
        <f>'Use B2019'!BE11+'Import B2019'!BE11</f>
        <v>166.8244853363621</v>
      </c>
      <c r="BF8" s="7">
        <f>'Use B2019'!BF11+'Import B2019'!BF11</f>
        <v>65.643446912883789</v>
      </c>
      <c r="BG8" s="7">
        <f>'Use B2019'!BG11+'Import B2019'!BG11</f>
        <v>6.8882981086140358</v>
      </c>
      <c r="BH8" s="7">
        <f>'Use B2019'!BH11+'Import B2019'!BH11</f>
        <v>302.69753458793582</v>
      </c>
      <c r="BI8" s="17">
        <f>indus2019!G11</f>
        <v>3992</v>
      </c>
    </row>
    <row r="9" spans="1:61" ht="12.75" customHeight="1">
      <c r="A9">
        <f>'Use B2019'!A12</f>
        <v>8</v>
      </c>
      <c r="B9" t="str">
        <f>indus2019!D12</f>
        <v>C17</v>
      </c>
      <c r="C9" s="7">
        <f>'Use B2019'!C12+'Import B2019'!C12</f>
        <v>63.012678669830599</v>
      </c>
      <c r="D9" s="7">
        <f>'Use B2019'!D12+'Import B2019'!D12</f>
        <v>465.17711382046463</v>
      </c>
      <c r="E9" s="7">
        <f>'Use B2019'!E12+'Import B2019'!E12</f>
        <v>45.754839305220081</v>
      </c>
      <c r="F9" s="7">
        <f>'Use B2019'!F12+'Import B2019'!F12</f>
        <v>46.644626427069056</v>
      </c>
      <c r="G9" s="7">
        <f>'Use B2019'!G12+'Import B2019'!G12</f>
        <v>3432.9976393223933</v>
      </c>
      <c r="H9" s="7">
        <f>'Use B2019'!H12+'Import B2019'!H12</f>
        <v>87.894144503006515</v>
      </c>
      <c r="I9" s="7">
        <f>'Use B2019'!I12+'Import B2019'!I12</f>
        <v>146.59634916592745</v>
      </c>
      <c r="J9" s="7">
        <f>'Use B2019'!J12+'Import B2019'!J12</f>
        <v>12515.03362872728</v>
      </c>
      <c r="K9" s="7">
        <f>'Use B2019'!K12+'Import B2019'!K12</f>
        <v>2783.0437630799493</v>
      </c>
      <c r="L9" s="7">
        <f>'Use B2019'!L12+'Import B2019'!L12</f>
        <v>12.343414420357263</v>
      </c>
      <c r="M9" s="7">
        <f>'Use B2019'!M12+'Import B2019'!M12</f>
        <v>496.03414130879241</v>
      </c>
      <c r="N9" s="7">
        <f>'Use B2019'!N12+'Import B2019'!N12</f>
        <v>617.1479144040843</v>
      </c>
      <c r="O9" s="7">
        <f>'Use B2019'!O12+'Import B2019'!O12</f>
        <v>239.1707972955424</v>
      </c>
      <c r="P9" s="7">
        <f>'Use B2019'!P12+'Import B2019'!P12</f>
        <v>161.90759546936761</v>
      </c>
      <c r="Q9" s="7">
        <f>'Use B2019'!Q12+'Import B2019'!Q12</f>
        <v>321.73905576858749</v>
      </c>
      <c r="R9" s="7">
        <f>'Use B2019'!R12+'Import B2019'!R12</f>
        <v>93.194148063975007</v>
      </c>
      <c r="S9" s="7">
        <f>'Use B2019'!S12+'Import B2019'!S12</f>
        <v>295.74766374622652</v>
      </c>
      <c r="T9" s="7">
        <f>'Use B2019'!T12+'Import B2019'!T12</f>
        <v>371.39012806795529</v>
      </c>
      <c r="U9" s="7">
        <f>'Use B2019'!U12+'Import B2019'!U12</f>
        <v>66.361324928455659</v>
      </c>
      <c r="V9" s="7">
        <f>'Use B2019'!V12+'Import B2019'!V12</f>
        <v>13.904391936983387</v>
      </c>
      <c r="W9" s="7">
        <f>'Use B2019'!W12+'Import B2019'!W12</f>
        <v>455.9872868778146</v>
      </c>
      <c r="X9" s="7">
        <f>'Use B2019'!X12+'Import B2019'!X12</f>
        <v>60.202448292991875</v>
      </c>
      <c r="Y9" s="7">
        <f>'Use B2019'!Y12+'Import B2019'!Y12</f>
        <v>218.87588859609428</v>
      </c>
      <c r="Z9" s="7">
        <f>'Use B2019'!Z12+'Import B2019'!Z12</f>
        <v>31.573293876246169</v>
      </c>
      <c r="AA9" s="7">
        <f>'Use B2019'!AA12+'Import B2019'!AA12</f>
        <v>232.1092226818613</v>
      </c>
      <c r="AB9" s="7">
        <f>'Use B2019'!AB12+'Import B2019'!AB12</f>
        <v>363.81270338160334</v>
      </c>
      <c r="AC9" s="7">
        <f>'Use B2019'!AC12+'Import B2019'!AC12</f>
        <v>1717.8107671424443</v>
      </c>
      <c r="AD9" s="7">
        <f>'Use B2019'!AD12+'Import B2019'!AD12</f>
        <v>262.99824932832769</v>
      </c>
      <c r="AE9" s="7">
        <f>'Use B2019'!AE12+'Import B2019'!AE12</f>
        <v>32.683124489922932</v>
      </c>
      <c r="AF9" s="7">
        <f>'Use B2019'!AF12+'Import B2019'!AF12</f>
        <v>0</v>
      </c>
      <c r="AG9" s="7">
        <f>'Use B2019'!AG12+'Import B2019'!AG12</f>
        <v>408.9405946203953</v>
      </c>
      <c r="AH9" s="7">
        <f>'Use B2019'!AH12+'Import B2019'!AH12</f>
        <v>160.41228277839593</v>
      </c>
      <c r="AI9" s="7">
        <f>'Use B2019'!AI12+'Import B2019'!AI12</f>
        <v>461.58604049362719</v>
      </c>
      <c r="AJ9" s="7">
        <f>'Use B2019'!AJ12+'Import B2019'!AJ12</f>
        <v>20.103196724270909</v>
      </c>
      <c r="AK9" s="7">
        <f>'Use B2019'!AK12+'Import B2019'!AK12</f>
        <v>128.20374124325363</v>
      </c>
      <c r="AL9" s="7">
        <f>'Use B2019'!AL12+'Import B2019'!AL12</f>
        <v>964.28869839119079</v>
      </c>
      <c r="AM9" s="7">
        <f>'Use B2019'!AM12+'Import B2019'!AM12</f>
        <v>115.8508212572212</v>
      </c>
      <c r="AN9" s="7">
        <f>'Use B2019'!AN12+'Import B2019'!AN12</f>
        <v>9.4820513289056692</v>
      </c>
      <c r="AO9" s="7">
        <f>'Use B2019'!AO12+'Import B2019'!AO12</f>
        <v>5.781804764161679</v>
      </c>
      <c r="AP9" s="7">
        <f>'Use B2019'!AP12+'Import B2019'!AP12</f>
        <v>305.77564367105578</v>
      </c>
      <c r="AQ9" s="7">
        <f>'Use B2019'!AQ12+'Import B2019'!AQ12</f>
        <v>135</v>
      </c>
      <c r="AR9" s="7">
        <f>'Use B2019'!AR12+'Import B2019'!AR12</f>
        <v>732.98895137431259</v>
      </c>
      <c r="AS9" s="7">
        <f>'Use B2019'!AS12+'Import B2019'!AS12</f>
        <v>1534.3898371419441</v>
      </c>
      <c r="AT9" s="7">
        <f>'Use B2019'!AT12+'Import B2019'!AT12</f>
        <v>266.06747059452636</v>
      </c>
      <c r="AU9" s="7">
        <f>'Use B2019'!AU12+'Import B2019'!AU12</f>
        <v>240.48789645500733</v>
      </c>
      <c r="AV9" s="7">
        <f>'Use B2019'!AV12+'Import B2019'!AV12</f>
        <v>1148.6087937848097</v>
      </c>
      <c r="AW9" s="7">
        <f>'Use B2019'!AW12+'Import B2019'!AW12</f>
        <v>113.12858037540531</v>
      </c>
      <c r="AX9" s="7">
        <f>'Use B2019'!AX12+'Import B2019'!AX12</f>
        <v>8.2698388773561327</v>
      </c>
      <c r="AY9" s="7">
        <f>'Use B2019'!AY12+'Import B2019'!AY12</f>
        <v>219.16474704907276</v>
      </c>
      <c r="AZ9" s="7">
        <f>'Use B2019'!AZ12+'Import B2019'!AZ12</f>
        <v>359.2466679214092</v>
      </c>
      <c r="BA9" s="7">
        <f>'Use B2019'!BA12+'Import B2019'!BA12</f>
        <v>687.29597421553422</v>
      </c>
      <c r="BB9" s="7">
        <f>'Use B2019'!BB12+'Import B2019'!BB12</f>
        <v>1047.8998462444274</v>
      </c>
      <c r="BC9" s="7">
        <f>'Use B2019'!BC12+'Import B2019'!BC12</f>
        <v>597.79625004499599</v>
      </c>
      <c r="BD9" s="7">
        <f>'Use B2019'!BD12+'Import B2019'!BD12</f>
        <v>73.96724790056463</v>
      </c>
      <c r="BE9" s="7">
        <f>'Use B2019'!BE12+'Import B2019'!BE12</f>
        <v>110.41272338603498</v>
      </c>
      <c r="BF9" s="7">
        <f>'Use B2019'!BF12+'Import B2019'!BF12</f>
        <v>142.77413621234047</v>
      </c>
      <c r="BG9" s="7">
        <f>'Use B2019'!BG12+'Import B2019'!BG12</f>
        <v>25.149928939110744</v>
      </c>
      <c r="BH9" s="7">
        <f>'Use B2019'!BH12+'Import B2019'!BH12</f>
        <v>127.77789111189455</v>
      </c>
      <c r="BI9" s="17">
        <f>indus2019!G12</f>
        <v>14230</v>
      </c>
    </row>
    <row r="10" spans="1:61" ht="12.75" customHeight="1">
      <c r="A10">
        <f>'Use B2019'!A13</f>
        <v>9</v>
      </c>
      <c r="B10" t="str">
        <f>indus2019!D13</f>
        <v>C18</v>
      </c>
      <c r="C10" s="7">
        <f>'Use B2019'!C13+'Import B2019'!C13</f>
        <v>8.6158327342540328</v>
      </c>
      <c r="D10" s="7">
        <f>'Use B2019'!D13+'Import B2019'!D13</f>
        <v>9.9916908641983504</v>
      </c>
      <c r="E10" s="7">
        <f>'Use B2019'!E13+'Import B2019'!E13</f>
        <v>1.1926337328266588E-2</v>
      </c>
      <c r="F10" s="7">
        <f>'Use B2019'!F13+'Import B2019'!F13</f>
        <v>2.7346319281524503</v>
      </c>
      <c r="G10" s="7">
        <f>'Use B2019'!G13+'Import B2019'!G13</f>
        <v>94.948235599227175</v>
      </c>
      <c r="H10" s="7">
        <f>'Use B2019'!H13+'Import B2019'!H13</f>
        <v>9.8868629744567613</v>
      </c>
      <c r="I10" s="7">
        <f>'Use B2019'!I13+'Import B2019'!I13</f>
        <v>58.429197312770064</v>
      </c>
      <c r="J10" s="7">
        <f>'Use B2019'!J13+'Import B2019'!J13</f>
        <v>136.93149056641192</v>
      </c>
      <c r="K10" s="7">
        <f>'Use B2019'!K13+'Import B2019'!K13</f>
        <v>1939.6048099372342</v>
      </c>
      <c r="L10" s="7">
        <f>'Use B2019'!L13+'Import B2019'!L13</f>
        <v>0.48767347780061765</v>
      </c>
      <c r="M10" s="7">
        <f>'Use B2019'!M13+'Import B2019'!M13</f>
        <v>54.979536883648926</v>
      </c>
      <c r="N10" s="7">
        <f>'Use B2019'!N13+'Import B2019'!N13</f>
        <v>42.7963198750288</v>
      </c>
      <c r="O10" s="7">
        <f>'Use B2019'!O13+'Import B2019'!O13</f>
        <v>0.88232571472049992</v>
      </c>
      <c r="P10" s="7">
        <f>'Use B2019'!P13+'Import B2019'!P13</f>
        <v>111.22093661801372</v>
      </c>
      <c r="Q10" s="7">
        <f>'Use B2019'!Q13+'Import B2019'!Q13</f>
        <v>27.859543786120092</v>
      </c>
      <c r="R10" s="7">
        <f>'Use B2019'!R13+'Import B2019'!R13</f>
        <v>60.024547778956155</v>
      </c>
      <c r="S10" s="7">
        <f>'Use B2019'!S13+'Import B2019'!S13</f>
        <v>18.03532433805815</v>
      </c>
      <c r="T10" s="7">
        <f>'Use B2019'!T13+'Import B2019'!T13</f>
        <v>4.4942589973677816</v>
      </c>
      <c r="U10" s="7">
        <f>'Use B2019'!U13+'Import B2019'!U13</f>
        <v>1.1366716206394119</v>
      </c>
      <c r="V10" s="7">
        <f>'Use B2019'!V13+'Import B2019'!V13</f>
        <v>18.127116463079002</v>
      </c>
      <c r="W10" s="7">
        <f>'Use B2019'!W13+'Import B2019'!W13</f>
        <v>16.445836676961548</v>
      </c>
      <c r="X10" s="7">
        <f>'Use B2019'!X13+'Import B2019'!X13</f>
        <v>30.889168024164697</v>
      </c>
      <c r="Y10" s="7">
        <f>'Use B2019'!Y13+'Import B2019'!Y13</f>
        <v>48.072127252471418</v>
      </c>
      <c r="Z10" s="7">
        <f>'Use B2019'!Z13+'Import B2019'!Z13</f>
        <v>4.2118641316993761</v>
      </c>
      <c r="AA10" s="7">
        <f>'Use B2019'!AA13+'Import B2019'!AA13</f>
        <v>39.430905708083799</v>
      </c>
      <c r="AB10" s="7">
        <f>'Use B2019'!AB13+'Import B2019'!AB13</f>
        <v>226.6990579478296</v>
      </c>
      <c r="AC10" s="7">
        <f>'Use B2019'!AC13+'Import B2019'!AC13</f>
        <v>899.27693443438807</v>
      </c>
      <c r="AD10" s="7">
        <f>'Use B2019'!AD13+'Import B2019'!AD13</f>
        <v>139.69728803006862</v>
      </c>
      <c r="AE10" s="7">
        <f>'Use B2019'!AE13+'Import B2019'!AE13</f>
        <v>19.712901762382714</v>
      </c>
      <c r="AF10" s="7">
        <f>'Use B2019'!AF13+'Import B2019'!AF13</f>
        <v>0</v>
      </c>
      <c r="AG10" s="7">
        <f>'Use B2019'!AG13+'Import B2019'!AG13</f>
        <v>776.85600658553949</v>
      </c>
      <c r="AH10" s="7">
        <f>'Use B2019'!AH13+'Import B2019'!AH13</f>
        <v>57.875662809947265</v>
      </c>
      <c r="AI10" s="7">
        <f>'Use B2019'!AI13+'Import B2019'!AI13</f>
        <v>3971.078983572424</v>
      </c>
      <c r="AJ10" s="7">
        <f>'Use B2019'!AJ13+'Import B2019'!AJ13</f>
        <v>150.62260001318282</v>
      </c>
      <c r="AK10" s="7">
        <f>'Use B2019'!AK13+'Import B2019'!AK13</f>
        <v>538.59969591363688</v>
      </c>
      <c r="AL10" s="7">
        <f>'Use B2019'!AL13+'Import B2019'!AL13</f>
        <v>1772.7849379625209</v>
      </c>
      <c r="AM10" s="7">
        <f>'Use B2019'!AM13+'Import B2019'!AM13</f>
        <v>331.70961642024872</v>
      </c>
      <c r="AN10" s="7">
        <f>'Use B2019'!AN13+'Import B2019'!AN13</f>
        <v>28.931234478334133</v>
      </c>
      <c r="AO10" s="7">
        <f>'Use B2019'!AO13+'Import B2019'!AO13</f>
        <v>14.04676102611818</v>
      </c>
      <c r="AP10" s="7">
        <f>'Use B2019'!AP13+'Import B2019'!AP13</f>
        <v>504.79260798774408</v>
      </c>
      <c r="AQ10" s="7">
        <f>'Use B2019'!AQ13+'Import B2019'!AQ13</f>
        <v>0</v>
      </c>
      <c r="AR10" s="7">
        <f>'Use B2019'!AR13+'Import B2019'!AR13</f>
        <v>384.18715247251509</v>
      </c>
      <c r="AS10" s="7">
        <f>'Use B2019'!AS13+'Import B2019'!AS13</f>
        <v>1352.2942627407372</v>
      </c>
      <c r="AT10" s="7">
        <f>'Use B2019'!AT13+'Import B2019'!AT13</f>
        <v>647.2647926741289</v>
      </c>
      <c r="AU10" s="7">
        <f>'Use B2019'!AU13+'Import B2019'!AU13</f>
        <v>247.2838643446695</v>
      </c>
      <c r="AV10" s="7">
        <f>'Use B2019'!AV13+'Import B2019'!AV13</f>
        <v>1112.5490791015332</v>
      </c>
      <c r="AW10" s="7">
        <f>'Use B2019'!AW13+'Import B2019'!AW13</f>
        <v>83.225795038152341</v>
      </c>
      <c r="AX10" s="7">
        <f>'Use B2019'!AX13+'Import B2019'!AX13</f>
        <v>147.81847916620379</v>
      </c>
      <c r="AY10" s="7">
        <f>'Use B2019'!AY13+'Import B2019'!AY13</f>
        <v>218.4224337353742</v>
      </c>
      <c r="AZ10" s="7">
        <f>'Use B2019'!AZ13+'Import B2019'!AZ13</f>
        <v>330.67233870504413</v>
      </c>
      <c r="BA10" s="7">
        <f>'Use B2019'!BA13+'Import B2019'!BA13</f>
        <v>540.28192476475522</v>
      </c>
      <c r="BB10" s="7">
        <f>'Use B2019'!BB13+'Import B2019'!BB13</f>
        <v>277.98186594504307</v>
      </c>
      <c r="BC10" s="7">
        <f>'Use B2019'!BC13+'Import B2019'!BC13</f>
        <v>88.222715757499302</v>
      </c>
      <c r="BD10" s="7">
        <f>'Use B2019'!BD13+'Import B2019'!BD13</f>
        <v>335.11390859176521</v>
      </c>
      <c r="BE10" s="7">
        <f>'Use B2019'!BE13+'Import B2019'!BE13</f>
        <v>138.76280862037098</v>
      </c>
      <c r="BF10" s="7">
        <f>'Use B2019'!BF13+'Import B2019'!BF13</f>
        <v>110.40959374248271</v>
      </c>
      <c r="BG10" s="7">
        <f>'Use B2019'!BG13+'Import B2019'!BG13</f>
        <v>25.121831189102039</v>
      </c>
      <c r="BH10" s="7">
        <f>'Use B2019'!BH13+'Import B2019'!BH13</f>
        <v>1.4540288654111801</v>
      </c>
      <c r="BI10" s="17">
        <f>indus2019!G13</f>
        <v>980</v>
      </c>
    </row>
    <row r="11" spans="1:61" ht="12.75" customHeight="1">
      <c r="A11">
        <f>'Use B2019'!A14</f>
        <v>10</v>
      </c>
      <c r="B11" t="str">
        <f>indus2019!D14</f>
        <v>C19</v>
      </c>
      <c r="C11" s="7">
        <f>'Use B2019'!C14+'Import B2019'!C14</f>
        <v>1088.8817530250876</v>
      </c>
      <c r="D11" s="7">
        <f>'Use B2019'!D14+'Import B2019'!D14</f>
        <v>476.3163523533284</v>
      </c>
      <c r="E11" s="7">
        <f>'Use B2019'!E14+'Import B2019'!E14</f>
        <v>150.49570882287077</v>
      </c>
      <c r="F11" s="7">
        <f>'Use B2019'!F14+'Import B2019'!F14</f>
        <v>632.58415336908729</v>
      </c>
      <c r="G11" s="7">
        <f>'Use B2019'!G14+'Import B2019'!G14</f>
        <v>441.35482291757148</v>
      </c>
      <c r="H11" s="7">
        <f>'Use B2019'!H14+'Import B2019'!H14</f>
        <v>43.05011178605622</v>
      </c>
      <c r="I11" s="7">
        <f>'Use B2019'!I14+'Import B2019'!I14</f>
        <v>362.24245243185237</v>
      </c>
      <c r="J11" s="7">
        <f>'Use B2019'!J14+'Import B2019'!J14</f>
        <v>602.97877538020316</v>
      </c>
      <c r="K11" s="7">
        <f>'Use B2019'!K14+'Import B2019'!K14</f>
        <v>5.1003684163331737</v>
      </c>
      <c r="L11" s="7">
        <f>'Use B2019'!L14+'Import B2019'!L14</f>
        <v>8497.1593515089626</v>
      </c>
      <c r="M11" s="7">
        <f>'Use B2019'!M14+'Import B2019'!M14</f>
        <v>3643.3810677791566</v>
      </c>
      <c r="N11" s="7">
        <f>'Use B2019'!N14+'Import B2019'!N14</f>
        <v>99.90518241700218</v>
      </c>
      <c r="O11" s="7">
        <f>'Use B2019'!O14+'Import B2019'!O14</f>
        <v>1019.48974637018</v>
      </c>
      <c r="P11" s="7">
        <f>'Use B2019'!P14+'Import B2019'!P14</f>
        <v>1000.1516127252795</v>
      </c>
      <c r="Q11" s="7">
        <f>'Use B2019'!Q14+'Import B2019'!Q14</f>
        <v>261.80652217634463</v>
      </c>
      <c r="R11" s="7">
        <f>'Use B2019'!R14+'Import B2019'!R14</f>
        <v>66.181837653939482</v>
      </c>
      <c r="S11" s="7">
        <f>'Use B2019'!S14+'Import B2019'!S14</f>
        <v>76.120164277917951</v>
      </c>
      <c r="T11" s="7">
        <f>'Use B2019'!T14+'Import B2019'!T14</f>
        <v>353.78875075927419</v>
      </c>
      <c r="U11" s="7">
        <f>'Use B2019'!U14+'Import B2019'!U14</f>
        <v>274.22939142166075</v>
      </c>
      <c r="V11" s="7">
        <f>'Use B2019'!V14+'Import B2019'!V14</f>
        <v>45.475330201772088</v>
      </c>
      <c r="W11" s="7">
        <f>'Use B2019'!W14+'Import B2019'!W14</f>
        <v>112.91464049165381</v>
      </c>
      <c r="X11" s="7">
        <f>'Use B2019'!X14+'Import B2019'!X14</f>
        <v>192.58860656052588</v>
      </c>
      <c r="Y11" s="7">
        <f>'Use B2019'!Y14+'Import B2019'!Y14</f>
        <v>1266.1246361682079</v>
      </c>
      <c r="Z11" s="7">
        <f>'Use B2019'!Z14+'Import B2019'!Z14</f>
        <v>83.404574861090566</v>
      </c>
      <c r="AA11" s="7">
        <f>'Use B2019'!AA14+'Import B2019'!AA14</f>
        <v>729.17531286213489</v>
      </c>
      <c r="AB11" s="7">
        <f>'Use B2019'!AB14+'Import B2019'!AB14</f>
        <v>3875.358630366527</v>
      </c>
      <c r="AC11" s="7">
        <f>'Use B2019'!AC14+'Import B2019'!AC14</f>
        <v>1802.4629832014095</v>
      </c>
      <c r="AD11" s="7">
        <f>'Use B2019'!AD14+'Import B2019'!AD14</f>
        <v>9110.4693263416375</v>
      </c>
      <c r="AE11" s="7">
        <f>'Use B2019'!AE14+'Import B2019'!AE14</f>
        <v>1467.0391752656676</v>
      </c>
      <c r="AF11" s="7">
        <f>'Use B2019'!AF14+'Import B2019'!AF14</f>
        <v>2936.6921519340876</v>
      </c>
      <c r="AG11" s="7">
        <f>'Use B2019'!AG14+'Import B2019'!AG14</f>
        <v>1550.0548400888604</v>
      </c>
      <c r="AH11" s="7">
        <f>'Use B2019'!AH14+'Import B2019'!AH14</f>
        <v>150.07213568273764</v>
      </c>
      <c r="AI11" s="7">
        <f>'Use B2019'!AI14+'Import B2019'!AI14</f>
        <v>35.598841241579152</v>
      </c>
      <c r="AJ11" s="7">
        <f>'Use B2019'!AJ14+'Import B2019'!AJ14</f>
        <v>46.725426153030362</v>
      </c>
      <c r="AK11" s="7">
        <f>'Use B2019'!AK14+'Import B2019'!AK14</f>
        <v>107.62277371295569</v>
      </c>
      <c r="AL11" s="7">
        <f>'Use B2019'!AL14+'Import B2019'!AL14</f>
        <v>191.99901580923935</v>
      </c>
      <c r="AM11" s="7">
        <f>'Use B2019'!AM14+'Import B2019'!AM14</f>
        <v>34.65622858122002</v>
      </c>
      <c r="AN11" s="7">
        <f>'Use B2019'!AN14+'Import B2019'!AN14</f>
        <v>3.0622913835687897</v>
      </c>
      <c r="AO11" s="7">
        <f>'Use B2019'!AO14+'Import B2019'!AO14</f>
        <v>9.7967999496597624</v>
      </c>
      <c r="AP11" s="7">
        <f>'Use B2019'!AP14+'Import B2019'!AP14</f>
        <v>964.55473146767929</v>
      </c>
      <c r="AQ11" s="7">
        <f>'Use B2019'!AQ14+'Import B2019'!AQ14</f>
        <v>0</v>
      </c>
      <c r="AR11" s="7">
        <f>'Use B2019'!AR14+'Import B2019'!AR14</f>
        <v>445.08769082263336</v>
      </c>
      <c r="AS11" s="7">
        <f>'Use B2019'!AS14+'Import B2019'!AS14</f>
        <v>402.99696249944645</v>
      </c>
      <c r="AT11" s="7">
        <f>'Use B2019'!AT14+'Import B2019'!AT14</f>
        <v>31.507830635803565</v>
      </c>
      <c r="AU11" s="7">
        <f>'Use B2019'!AU14+'Import B2019'!AU14</f>
        <v>43.725269974191832</v>
      </c>
      <c r="AV11" s="7">
        <f>'Use B2019'!AV14+'Import B2019'!AV14</f>
        <v>284.50647781694977</v>
      </c>
      <c r="AW11" s="7">
        <f>'Use B2019'!AW14+'Import B2019'!AW14</f>
        <v>159.87224895942614</v>
      </c>
      <c r="AX11" s="7">
        <f>'Use B2019'!AX14+'Import B2019'!AX14</f>
        <v>30.582205901740878</v>
      </c>
      <c r="AY11" s="7">
        <f>'Use B2019'!AY14+'Import B2019'!AY14</f>
        <v>198.47717644663481</v>
      </c>
      <c r="AZ11" s="7">
        <f>'Use B2019'!AZ14+'Import B2019'!AZ14</f>
        <v>743.64596861605696</v>
      </c>
      <c r="BA11" s="7">
        <f>'Use B2019'!BA14+'Import B2019'!BA14</f>
        <v>140.70921417645681</v>
      </c>
      <c r="BB11" s="7">
        <f>'Use B2019'!BB14+'Import B2019'!BB14</f>
        <v>172.44566628075535</v>
      </c>
      <c r="BC11" s="7">
        <f>'Use B2019'!BC14+'Import B2019'!BC14</f>
        <v>189.02638469201537</v>
      </c>
      <c r="BD11" s="7">
        <f>'Use B2019'!BD14+'Import B2019'!BD14</f>
        <v>74.856617691739771</v>
      </c>
      <c r="BE11" s="7">
        <f>'Use B2019'!BE14+'Import B2019'!BE14</f>
        <v>88.828448338135544</v>
      </c>
      <c r="BF11" s="7">
        <f>'Use B2019'!BF14+'Import B2019'!BF14</f>
        <v>120.8141914980452</v>
      </c>
      <c r="BG11" s="7">
        <f>'Use B2019'!BG14+'Import B2019'!BG14</f>
        <v>6.8914935465932059</v>
      </c>
      <c r="BH11" s="7">
        <f>'Use B2019'!BH14+'Import B2019'!BH14</f>
        <v>54.959574186020404</v>
      </c>
      <c r="BI11" s="17">
        <f>indus2019!G14</f>
        <v>1841</v>
      </c>
    </row>
    <row r="12" spans="1:61" ht="12.75" customHeight="1">
      <c r="A12">
        <f>'Use B2019'!A15</f>
        <v>11</v>
      </c>
      <c r="B12" t="str">
        <f>indus2019!D15</f>
        <v>C20 + 21</v>
      </c>
      <c r="C12" s="7">
        <f>'Use B2019'!C15+'Import B2019'!C15</f>
        <v>2386.2336054913972</v>
      </c>
      <c r="D12" s="7">
        <f>'Use B2019'!D15+'Import B2019'!D15</f>
        <v>343.01534829748579</v>
      </c>
      <c r="E12" s="7">
        <f>'Use B2019'!E15+'Import B2019'!E15</f>
        <v>26.088101184462666</v>
      </c>
      <c r="F12" s="7">
        <f>'Use B2019'!F15+'Import B2019'!F15</f>
        <v>1042.3178308978252</v>
      </c>
      <c r="G12" s="7">
        <f>'Use B2019'!G15+'Import B2019'!G15</f>
        <v>2241.2960899160435</v>
      </c>
      <c r="H12" s="7">
        <f>'Use B2019'!H15+'Import B2019'!H15</f>
        <v>973.00338079654</v>
      </c>
      <c r="I12" s="7">
        <f>'Use B2019'!I15+'Import B2019'!I15</f>
        <v>850.96813569239566</v>
      </c>
      <c r="J12" s="7">
        <f>'Use B2019'!J15+'Import B2019'!J15</f>
        <v>6492.3441479688545</v>
      </c>
      <c r="K12" s="7">
        <f>'Use B2019'!K15+'Import B2019'!K15</f>
        <v>600.15587089451844</v>
      </c>
      <c r="L12" s="7">
        <f>'Use B2019'!L15+'Import B2019'!L15</f>
        <v>2768.9874373029452</v>
      </c>
      <c r="M12" s="7">
        <f>'Use B2019'!M15+'Import B2019'!M15</f>
        <v>20956.871498151348</v>
      </c>
      <c r="N12" s="7">
        <f>'Use B2019'!N15+'Import B2019'!N15</f>
        <v>5656.2166060260479</v>
      </c>
      <c r="O12" s="7">
        <f>'Use B2019'!O15+'Import B2019'!O15</f>
        <v>913.71000741254863</v>
      </c>
      <c r="P12" s="7">
        <f>'Use B2019'!P15+'Import B2019'!P15</f>
        <v>1065.9236990391146</v>
      </c>
      <c r="Q12" s="7">
        <f>'Use B2019'!Q15+'Import B2019'!Q15</f>
        <v>1660.7031084481746</v>
      </c>
      <c r="R12" s="7">
        <f>'Use B2019'!R15+'Import B2019'!R15</f>
        <v>675.43592454360908</v>
      </c>
      <c r="S12" s="7">
        <f>'Use B2019'!S15+'Import B2019'!S15</f>
        <v>988.68114255216983</v>
      </c>
      <c r="T12" s="7">
        <f>'Use B2019'!T15+'Import B2019'!T15</f>
        <v>622.64960507676847</v>
      </c>
      <c r="U12" s="7">
        <f>'Use B2019'!U15+'Import B2019'!U15</f>
        <v>3026.4368162060282</v>
      </c>
      <c r="V12" s="7">
        <f>'Use B2019'!V15+'Import B2019'!V15</f>
        <v>55.718374748400556</v>
      </c>
      <c r="W12" s="7">
        <f>'Use B2019'!W15+'Import B2019'!W15</f>
        <v>975.10629565652584</v>
      </c>
      <c r="X12" s="7">
        <f>'Use B2019'!X15+'Import B2019'!X15</f>
        <v>274.85236591159372</v>
      </c>
      <c r="Y12" s="7">
        <f>'Use B2019'!Y15+'Import B2019'!Y15</f>
        <v>1956.8213556519981</v>
      </c>
      <c r="Z12" s="7">
        <f>'Use B2019'!Z15+'Import B2019'!Z15</f>
        <v>817.7443613079347</v>
      </c>
      <c r="AA12" s="7">
        <f>'Use B2019'!AA15+'Import B2019'!AA15</f>
        <v>332.68679714456061</v>
      </c>
      <c r="AB12" s="7">
        <f>'Use B2019'!AB15+'Import B2019'!AB15</f>
        <v>2273.8843969493482</v>
      </c>
      <c r="AC12" s="7">
        <f>'Use B2019'!AC15+'Import B2019'!AC15</f>
        <v>4086.8238646984055</v>
      </c>
      <c r="AD12" s="7">
        <f>'Use B2019'!AD15+'Import B2019'!AD15</f>
        <v>1166.3859291916619</v>
      </c>
      <c r="AE12" s="7">
        <f>'Use B2019'!AE15+'Import B2019'!AE15</f>
        <v>43.29918910181803</v>
      </c>
      <c r="AF12" s="7">
        <f>'Use B2019'!AF15+'Import B2019'!AF15</f>
        <v>14.892892054182377</v>
      </c>
      <c r="AG12" s="7">
        <f>'Use B2019'!AG15+'Import B2019'!AG15</f>
        <v>345.93624018298806</v>
      </c>
      <c r="AH12" s="7">
        <f>'Use B2019'!AH15+'Import B2019'!AH15</f>
        <v>362.28257739596063</v>
      </c>
      <c r="AI12" s="7">
        <f>'Use B2019'!AI15+'Import B2019'!AI15</f>
        <v>129.23131770898166</v>
      </c>
      <c r="AJ12" s="7">
        <f>'Use B2019'!AJ15+'Import B2019'!AJ15</f>
        <v>89.761683148628791</v>
      </c>
      <c r="AK12" s="7">
        <f>'Use B2019'!AK15+'Import B2019'!AK15</f>
        <v>103.78732582062791</v>
      </c>
      <c r="AL12" s="7">
        <f>'Use B2019'!AL15+'Import B2019'!AL15</f>
        <v>347.49873339566489</v>
      </c>
      <c r="AM12" s="7">
        <f>'Use B2019'!AM15+'Import B2019'!AM15</f>
        <v>8.9116016351708609</v>
      </c>
      <c r="AN12" s="7">
        <f>'Use B2019'!AN15+'Import B2019'!AN15</f>
        <v>1.3695087717316776</v>
      </c>
      <c r="AO12" s="7">
        <f>'Use B2019'!AO15+'Import B2019'!AO15</f>
        <v>0.89055394758256246</v>
      </c>
      <c r="AP12" s="7">
        <f>'Use B2019'!AP15+'Import B2019'!AP15</f>
        <v>964.14357990702808</v>
      </c>
      <c r="AQ12" s="7">
        <f>'Use B2019'!AQ15+'Import B2019'!AQ15</f>
        <v>18</v>
      </c>
      <c r="AR12" s="7">
        <f>'Use B2019'!AR15+'Import B2019'!AR15</f>
        <v>898.72160026039364</v>
      </c>
      <c r="AS12" s="7">
        <f>'Use B2019'!AS15+'Import B2019'!AS15</f>
        <v>2483.9424188704743</v>
      </c>
      <c r="AT12" s="7">
        <f>'Use B2019'!AT15+'Import B2019'!AT15</f>
        <v>48.584692519733373</v>
      </c>
      <c r="AU12" s="7">
        <f>'Use B2019'!AU15+'Import B2019'!AU15</f>
        <v>440.72698716144248</v>
      </c>
      <c r="AV12" s="7">
        <f>'Use B2019'!AV15+'Import B2019'!AV15</f>
        <v>2539.6946788144141</v>
      </c>
      <c r="AW12" s="7">
        <f>'Use B2019'!AW15+'Import B2019'!AW15</f>
        <v>256.69145884308045</v>
      </c>
      <c r="AX12" s="7">
        <f>'Use B2019'!AX15+'Import B2019'!AX15</f>
        <v>4.3805037746698812</v>
      </c>
      <c r="AY12" s="7">
        <f>'Use B2019'!AY15+'Import B2019'!AY15</f>
        <v>644.76621619198772</v>
      </c>
      <c r="AZ12" s="7">
        <f>'Use B2019'!AZ15+'Import B2019'!AZ15</f>
        <v>297.97648633783308</v>
      </c>
      <c r="BA12" s="7">
        <f>'Use B2019'!BA15+'Import B2019'!BA15</f>
        <v>321.34851303725975</v>
      </c>
      <c r="BB12" s="7">
        <f>'Use B2019'!BB15+'Import B2019'!BB15</f>
        <v>6559.5406044376423</v>
      </c>
      <c r="BC12" s="7">
        <f>'Use B2019'!BC15+'Import B2019'!BC15</f>
        <v>357.39094196041646</v>
      </c>
      <c r="BD12" s="7">
        <f>'Use B2019'!BD15+'Import B2019'!BD15</f>
        <v>180.31346262280135</v>
      </c>
      <c r="BE12" s="7">
        <f>'Use B2019'!BE15+'Import B2019'!BE15</f>
        <v>197.94373416547052</v>
      </c>
      <c r="BF12" s="7">
        <f>'Use B2019'!BF15+'Import B2019'!BF15</f>
        <v>191.21398542160338</v>
      </c>
      <c r="BG12" s="7">
        <f>'Use B2019'!BG15+'Import B2019'!BG15</f>
        <v>47.485133975458915</v>
      </c>
      <c r="BH12" s="7">
        <f>'Use B2019'!BH15+'Import B2019'!BH15</f>
        <v>1011.2112813762466</v>
      </c>
      <c r="BI12" s="17">
        <f>indus2019!G15</f>
        <v>17082</v>
      </c>
    </row>
    <row r="13" spans="1:61" ht="12.75" customHeight="1">
      <c r="A13">
        <f>'Use B2019'!A16</f>
        <v>12</v>
      </c>
      <c r="B13" t="str">
        <f>indus2019!D16</f>
        <v>C22</v>
      </c>
      <c r="C13" s="7">
        <f>'Use B2019'!C16+'Import B2019'!C16</f>
        <v>36.512489707874472</v>
      </c>
      <c r="D13" s="7">
        <f>'Use B2019'!D16+'Import B2019'!D16</f>
        <v>14.706667049933538</v>
      </c>
      <c r="E13" s="7">
        <f>'Use B2019'!E16+'Import B2019'!E16</f>
        <v>18.173099415204682</v>
      </c>
      <c r="F13" s="7">
        <f>'Use B2019'!F16+'Import B2019'!F16</f>
        <v>385.36578094707039</v>
      </c>
      <c r="G13" s="7">
        <f>'Use B2019'!G16+'Import B2019'!G16</f>
        <v>2937.0827116603887</v>
      </c>
      <c r="H13" s="7">
        <f>'Use B2019'!H16+'Import B2019'!H16</f>
        <v>359.58589030847327</v>
      </c>
      <c r="I13" s="7">
        <f>'Use B2019'!I16+'Import B2019'!I16</f>
        <v>597.12789138314622</v>
      </c>
      <c r="J13" s="7">
        <f>'Use B2019'!J16+'Import B2019'!J16</f>
        <v>413.53951788955044</v>
      </c>
      <c r="K13" s="7">
        <f>'Use B2019'!K16+'Import B2019'!K16</f>
        <v>233.51844021991752</v>
      </c>
      <c r="L13" s="7">
        <f>'Use B2019'!L16+'Import B2019'!L16</f>
        <v>157.28665262618483</v>
      </c>
      <c r="M13" s="7">
        <f>'Use B2019'!M16+'Import B2019'!M16</f>
        <v>2276.8946981507079</v>
      </c>
      <c r="N13" s="7">
        <f>'Use B2019'!N16+'Import B2019'!N16</f>
        <v>2800.0304251406374</v>
      </c>
      <c r="O13" s="7">
        <f>'Use B2019'!O16+'Import B2019'!O16</f>
        <v>867.37559506518642</v>
      </c>
      <c r="P13" s="7">
        <f>'Use B2019'!P16+'Import B2019'!P16</f>
        <v>131.44749275772836</v>
      </c>
      <c r="Q13" s="7">
        <f>'Use B2019'!Q16+'Import B2019'!Q16</f>
        <v>817.8961209551162</v>
      </c>
      <c r="R13" s="7">
        <f>'Use B2019'!R16+'Import B2019'!R16</f>
        <v>414.92605297659304</v>
      </c>
      <c r="S13" s="7">
        <f>'Use B2019'!S16+'Import B2019'!S16</f>
        <v>550.50665339957186</v>
      </c>
      <c r="T13" s="7">
        <f>'Use B2019'!T16+'Import B2019'!T16</f>
        <v>2724.478958895817</v>
      </c>
      <c r="U13" s="7">
        <f>'Use B2019'!U16+'Import B2019'!U16</f>
        <v>4900.0109503798712</v>
      </c>
      <c r="V13" s="7">
        <f>'Use B2019'!V16+'Import B2019'!V16</f>
        <v>155.26236072458144</v>
      </c>
      <c r="W13" s="7">
        <f>'Use B2019'!W16+'Import B2019'!W16</f>
        <v>1086.8642942862086</v>
      </c>
      <c r="X13" s="7">
        <f>'Use B2019'!X16+'Import B2019'!X16</f>
        <v>392.63231841448851</v>
      </c>
      <c r="Y13" s="7">
        <f>'Use B2019'!Y16+'Import B2019'!Y16</f>
        <v>77.869219937537494</v>
      </c>
      <c r="Z13" s="7">
        <f>'Use B2019'!Z16+'Import B2019'!Z16</f>
        <v>211.71959037205121</v>
      </c>
      <c r="AA13" s="7">
        <f>'Use B2019'!AA16+'Import B2019'!AA16</f>
        <v>640.45616349987688</v>
      </c>
      <c r="AB13" s="7">
        <f>'Use B2019'!AB16+'Import B2019'!AB16</f>
        <v>6198.2588370675239</v>
      </c>
      <c r="AC13" s="7">
        <f>'Use B2019'!AC16+'Import B2019'!AC16</f>
        <v>3992.4438692515664</v>
      </c>
      <c r="AD13" s="7">
        <f>'Use B2019'!AD16+'Import B2019'!AD16</f>
        <v>646.55124489027889</v>
      </c>
      <c r="AE13" s="7">
        <f>'Use B2019'!AE16+'Import B2019'!AE16</f>
        <v>14.385692297224169</v>
      </c>
      <c r="AF13" s="7">
        <f>'Use B2019'!AF16+'Import B2019'!AF16</f>
        <v>0.93080575338639859</v>
      </c>
      <c r="AG13" s="7">
        <f>'Use B2019'!AG16+'Import B2019'!AG16</f>
        <v>318.84906473146185</v>
      </c>
      <c r="AH13" s="7">
        <f>'Use B2019'!AH16+'Import B2019'!AH16</f>
        <v>859.18410473556469</v>
      </c>
      <c r="AI13" s="7">
        <f>'Use B2019'!AI16+'Import B2019'!AI16</f>
        <v>35.200429826934538</v>
      </c>
      <c r="AJ13" s="7">
        <f>'Use B2019'!AJ16+'Import B2019'!AJ16</f>
        <v>34.409666842260705</v>
      </c>
      <c r="AK13" s="7">
        <f>'Use B2019'!AK16+'Import B2019'!AK16</f>
        <v>101.65099858345926</v>
      </c>
      <c r="AL13" s="7">
        <f>'Use B2019'!AL16+'Import B2019'!AL16</f>
        <v>536.138812197623</v>
      </c>
      <c r="AM13" s="7">
        <f>'Use B2019'!AM16+'Import B2019'!AM16</f>
        <v>112.8802873788309</v>
      </c>
      <c r="AN13" s="7">
        <f>'Use B2019'!AN16+'Import B2019'!AN16</f>
        <v>2.2300757071975341</v>
      </c>
      <c r="AO13" s="7">
        <f>'Use B2019'!AO16+'Import B2019'!AO16</f>
        <v>4.3309432357898601</v>
      </c>
      <c r="AP13" s="7">
        <f>'Use B2019'!AP16+'Import B2019'!AP16</f>
        <v>640.66987177498459</v>
      </c>
      <c r="AQ13" s="7">
        <f>'Use B2019'!AQ16+'Import B2019'!AQ16</f>
        <v>420</v>
      </c>
      <c r="AR13" s="7">
        <f>'Use B2019'!AR16+'Import B2019'!AR16</f>
        <v>752.68782635423111</v>
      </c>
      <c r="AS13" s="7">
        <f>'Use B2019'!AS16+'Import B2019'!AS16</f>
        <v>1960.136844275477</v>
      </c>
      <c r="AT13" s="7">
        <f>'Use B2019'!AT16+'Import B2019'!AT16</f>
        <v>165.80007899930069</v>
      </c>
      <c r="AU13" s="7">
        <f>'Use B2019'!AU16+'Import B2019'!AU16</f>
        <v>216.34615939073132</v>
      </c>
      <c r="AV13" s="7">
        <f>'Use B2019'!AV16+'Import B2019'!AV16</f>
        <v>682.04798320281998</v>
      </c>
      <c r="AW13" s="7">
        <f>'Use B2019'!AW16+'Import B2019'!AW16</f>
        <v>130.79399907522043</v>
      </c>
      <c r="AX13" s="7">
        <f>'Use B2019'!AX16+'Import B2019'!AX16</f>
        <v>3.9128626037094509</v>
      </c>
      <c r="AY13" s="7">
        <f>'Use B2019'!AY16+'Import B2019'!AY16</f>
        <v>333.63850202350989</v>
      </c>
      <c r="AZ13" s="7">
        <f>'Use B2019'!AZ16+'Import B2019'!AZ16</f>
        <v>772.64736834400367</v>
      </c>
      <c r="BA13" s="7">
        <f>'Use B2019'!BA16+'Import B2019'!BA16</f>
        <v>321.33056703234428</v>
      </c>
      <c r="BB13" s="7">
        <f>'Use B2019'!BB16+'Import B2019'!BB16</f>
        <v>1927.766473569151</v>
      </c>
      <c r="BC13" s="7">
        <f>'Use B2019'!BC16+'Import B2019'!BC16</f>
        <v>115.12954460490387</v>
      </c>
      <c r="BD13" s="7">
        <f>'Use B2019'!BD16+'Import B2019'!BD16</f>
        <v>80.456251239933607</v>
      </c>
      <c r="BE13" s="7">
        <f>'Use B2019'!BE16+'Import B2019'!BE16</f>
        <v>99.22228861977915</v>
      </c>
      <c r="BF13" s="7">
        <f>'Use B2019'!BF16+'Import B2019'!BF16</f>
        <v>73.293064533168007</v>
      </c>
      <c r="BG13" s="7">
        <f>'Use B2019'!BG16+'Import B2019'!BG16</f>
        <v>99.864285917620123</v>
      </c>
      <c r="BH13" s="7">
        <f>'Use B2019'!BH16+'Import B2019'!BH16</f>
        <v>122.54115977629141</v>
      </c>
      <c r="BI13" s="17">
        <f>indus2019!G16</f>
        <v>2874</v>
      </c>
    </row>
    <row r="14" spans="1:61" ht="12.75" customHeight="1">
      <c r="A14">
        <f>'Use B2019'!A17</f>
        <v>13</v>
      </c>
      <c r="B14" t="str">
        <f>indus2019!D17</f>
        <v>C23</v>
      </c>
      <c r="C14" s="7">
        <f>'Use B2019'!C17+'Import B2019'!C17</f>
        <v>359.61128501704616</v>
      </c>
      <c r="D14" s="7">
        <f>'Use B2019'!D17+'Import B2019'!D17</f>
        <v>5.0418851222269083</v>
      </c>
      <c r="E14" s="7">
        <f>'Use B2019'!E17+'Import B2019'!E17</f>
        <v>0.22858813212510959</v>
      </c>
      <c r="F14" s="7">
        <f>'Use B2019'!F17+'Import B2019'!F17</f>
        <v>1076.6366805454027</v>
      </c>
      <c r="G14" s="7">
        <f>'Use B2019'!G17+'Import B2019'!G17</f>
        <v>1085.2990479885129</v>
      </c>
      <c r="H14" s="7">
        <f>'Use B2019'!H17+'Import B2019'!H17</f>
        <v>43.205917897209623</v>
      </c>
      <c r="I14" s="7">
        <f>'Use B2019'!I17+'Import B2019'!I17</f>
        <v>1336.6418890770128</v>
      </c>
      <c r="J14" s="7">
        <f>'Use B2019'!J17+'Import B2019'!J17</f>
        <v>170.46560229699614</v>
      </c>
      <c r="K14" s="7">
        <f>'Use B2019'!K17+'Import B2019'!K17</f>
        <v>0.17724945995238983</v>
      </c>
      <c r="L14" s="7">
        <f>'Use B2019'!L17+'Import B2019'!L17</f>
        <v>25.917344034950812</v>
      </c>
      <c r="M14" s="7">
        <f>'Use B2019'!M17+'Import B2019'!M17</f>
        <v>226.05028599587314</v>
      </c>
      <c r="N14" s="7">
        <f>'Use B2019'!N17+'Import B2019'!N17</f>
        <v>121.9813229343394</v>
      </c>
      <c r="O14" s="7">
        <f>'Use B2019'!O17+'Import B2019'!O17</f>
        <v>3851.8676042054394</v>
      </c>
      <c r="P14" s="7">
        <f>'Use B2019'!P17+'Import B2019'!P17</f>
        <v>577.20252061732265</v>
      </c>
      <c r="Q14" s="7">
        <f>'Use B2019'!Q17+'Import B2019'!Q17</f>
        <v>959.83743696543343</v>
      </c>
      <c r="R14" s="7">
        <f>'Use B2019'!R17+'Import B2019'!R17</f>
        <v>88.861492738270996</v>
      </c>
      <c r="S14" s="7">
        <f>'Use B2019'!S17+'Import B2019'!S17</f>
        <v>141.36362155619389</v>
      </c>
      <c r="T14" s="7">
        <f>'Use B2019'!T17+'Import B2019'!T17</f>
        <v>427.09326797818659</v>
      </c>
      <c r="U14" s="7">
        <f>'Use B2019'!U17+'Import B2019'!U17</f>
        <v>986.69485108487083</v>
      </c>
      <c r="V14" s="7">
        <f>'Use B2019'!V17+'Import B2019'!V17</f>
        <v>88.785784018536248</v>
      </c>
      <c r="W14" s="7">
        <f>'Use B2019'!W17+'Import B2019'!W17</f>
        <v>309.48312970392988</v>
      </c>
      <c r="X14" s="7">
        <f>'Use B2019'!X17+'Import B2019'!X17</f>
        <v>104.88803149717323</v>
      </c>
      <c r="Y14" s="7">
        <f>'Use B2019'!Y17+'Import B2019'!Y17</f>
        <v>273.54662583177816</v>
      </c>
      <c r="Z14" s="7">
        <f>'Use B2019'!Z17+'Import B2019'!Z17</f>
        <v>181.69059858482024</v>
      </c>
      <c r="AA14" s="7">
        <f>'Use B2019'!AA17+'Import B2019'!AA17</f>
        <v>185.54993735547274</v>
      </c>
      <c r="AB14" s="7">
        <f>'Use B2019'!AB17+'Import B2019'!AB17</f>
        <v>25030.217990362496</v>
      </c>
      <c r="AC14" s="7">
        <f>'Use B2019'!AC17+'Import B2019'!AC17</f>
        <v>789.87773419669338</v>
      </c>
      <c r="AD14" s="7">
        <f>'Use B2019'!AD17+'Import B2019'!AD17</f>
        <v>331.39761359955355</v>
      </c>
      <c r="AE14" s="7">
        <f>'Use B2019'!AE17+'Import B2019'!AE17</f>
        <v>1.4959180015317678E-2</v>
      </c>
      <c r="AF14" s="7">
        <f>'Use B2019'!AF17+'Import B2019'!AF17</f>
        <v>0</v>
      </c>
      <c r="AG14" s="7">
        <f>'Use B2019'!AG17+'Import B2019'!AG17</f>
        <v>160.9481258697387</v>
      </c>
      <c r="AH14" s="7">
        <f>'Use B2019'!AH17+'Import B2019'!AH17</f>
        <v>257.19049574789847</v>
      </c>
      <c r="AI14" s="7">
        <f>'Use B2019'!AI17+'Import B2019'!AI17</f>
        <v>27.053485989497133</v>
      </c>
      <c r="AJ14" s="7">
        <f>'Use B2019'!AJ17+'Import B2019'!AJ17</f>
        <v>3.6184275162631918</v>
      </c>
      <c r="AK14" s="7">
        <f>'Use B2019'!AK17+'Import B2019'!AK17</f>
        <v>5.2901019927138968</v>
      </c>
      <c r="AL14" s="7">
        <f>'Use B2019'!AL17+'Import B2019'!AL17</f>
        <v>73.765058612518416</v>
      </c>
      <c r="AM14" s="7">
        <f>'Use B2019'!AM17+'Import B2019'!AM17</f>
        <v>0</v>
      </c>
      <c r="AN14" s="7">
        <f>'Use B2019'!AN17+'Import B2019'!AN17</f>
        <v>0.97289966234306535</v>
      </c>
      <c r="AO14" s="7">
        <f>'Use B2019'!AO17+'Import B2019'!AO17</f>
        <v>0.15991371194980997</v>
      </c>
      <c r="AP14" s="7">
        <f>'Use B2019'!AP17+'Import B2019'!AP17</f>
        <v>1079.6043398068923</v>
      </c>
      <c r="AQ14" s="7">
        <f>'Use B2019'!AQ17+'Import B2019'!AQ17</f>
        <v>1248</v>
      </c>
      <c r="AR14" s="7">
        <f>'Use B2019'!AR17+'Import B2019'!AR17</f>
        <v>156.11932289715452</v>
      </c>
      <c r="AS14" s="7">
        <f>'Use B2019'!AS17+'Import B2019'!AS17</f>
        <v>945.57684840178104</v>
      </c>
      <c r="AT14" s="7">
        <f>'Use B2019'!AT17+'Import B2019'!AT17</f>
        <v>1.1503098425467997</v>
      </c>
      <c r="AU14" s="7">
        <f>'Use B2019'!AU17+'Import B2019'!AU17</f>
        <v>11.363745450495809</v>
      </c>
      <c r="AV14" s="7">
        <f>'Use B2019'!AV17+'Import B2019'!AV17</f>
        <v>264.86675327149658</v>
      </c>
      <c r="AW14" s="7">
        <f>'Use B2019'!AW17+'Import B2019'!AW17</f>
        <v>17.647644807121015</v>
      </c>
      <c r="AX14" s="7">
        <f>'Use B2019'!AX17+'Import B2019'!AX17</f>
        <v>0.98384715172505111</v>
      </c>
      <c r="AY14" s="7">
        <f>'Use B2019'!AY17+'Import B2019'!AY17</f>
        <v>179.06337425386619</v>
      </c>
      <c r="AZ14" s="7">
        <f>'Use B2019'!AZ17+'Import B2019'!AZ17</f>
        <v>54.889821883794006</v>
      </c>
      <c r="BA14" s="7">
        <f>'Use B2019'!BA17+'Import B2019'!BA17</f>
        <v>35.363527695709124</v>
      </c>
      <c r="BB14" s="7">
        <f>'Use B2019'!BB17+'Import B2019'!BB17</f>
        <v>303.22317118721014</v>
      </c>
      <c r="BC14" s="7">
        <f>'Use B2019'!BC17+'Import B2019'!BC17</f>
        <v>10.158350504158649</v>
      </c>
      <c r="BD14" s="7">
        <f>'Use B2019'!BD17+'Import B2019'!BD17</f>
        <v>41.652777560192902</v>
      </c>
      <c r="BE14" s="7">
        <f>'Use B2019'!BE17+'Import B2019'!BE17</f>
        <v>12.204927057758635</v>
      </c>
      <c r="BF14" s="7">
        <f>'Use B2019'!BF17+'Import B2019'!BF17</f>
        <v>6.4408854454299034E-3</v>
      </c>
      <c r="BG14" s="7">
        <f>'Use B2019'!BG17+'Import B2019'!BG17</f>
        <v>44.510306965820689</v>
      </c>
      <c r="BH14" s="7">
        <f>'Use B2019'!BH17+'Import B2019'!BH17</f>
        <v>183.9856832960769</v>
      </c>
      <c r="BI14" s="17">
        <f>indus2019!G17</f>
        <v>2418</v>
      </c>
    </row>
    <row r="15" spans="1:61" ht="12.75" customHeight="1">
      <c r="A15">
        <f>'Use B2019'!A18</f>
        <v>14</v>
      </c>
      <c r="B15" t="str">
        <f>indus2019!D18</f>
        <v>C24</v>
      </c>
      <c r="C15" s="7">
        <f>'Use B2019'!C18+'Import B2019'!C18</f>
        <v>287.00393633232727</v>
      </c>
      <c r="D15" s="7">
        <f>'Use B2019'!D18+'Import B2019'!D18</f>
        <v>1.0881730343696745</v>
      </c>
      <c r="E15" s="7">
        <f>'Use B2019'!E18+'Import B2019'!E18</f>
        <v>0</v>
      </c>
      <c r="F15" s="7">
        <f>'Use B2019'!F18+'Import B2019'!F18</f>
        <v>255.83662374672679</v>
      </c>
      <c r="G15" s="7">
        <f>'Use B2019'!G18+'Import B2019'!G18</f>
        <v>12.343610965380645</v>
      </c>
      <c r="H15" s="7">
        <f>'Use B2019'!H18+'Import B2019'!H18</f>
        <v>163.62917861965974</v>
      </c>
      <c r="I15" s="7">
        <f>'Use B2019'!I18+'Import B2019'!I18</f>
        <v>514.0801161109456</v>
      </c>
      <c r="J15" s="7">
        <f>'Use B2019'!J18+'Import B2019'!J18</f>
        <v>103.72031024721031</v>
      </c>
      <c r="K15" s="7">
        <f>'Use B2019'!K18+'Import B2019'!K18</f>
        <v>29.272765660556292</v>
      </c>
      <c r="L15" s="7">
        <f>'Use B2019'!L18+'Import B2019'!L18</f>
        <v>59.28627221323967</v>
      </c>
      <c r="M15" s="7">
        <f>'Use B2019'!M18+'Import B2019'!M18</f>
        <v>867.07869716158939</v>
      </c>
      <c r="N15" s="7">
        <f>'Use B2019'!N18+'Import B2019'!N18</f>
        <v>739.62509178932009</v>
      </c>
      <c r="O15" s="7">
        <f>'Use B2019'!O18+'Import B2019'!O18</f>
        <v>781.63968404818013</v>
      </c>
      <c r="P15" s="7">
        <f>'Use B2019'!P18+'Import B2019'!P18</f>
        <v>20971.195889598886</v>
      </c>
      <c r="Q15" s="7">
        <f>'Use B2019'!Q18+'Import B2019'!Q18</f>
        <v>12196.081733668723</v>
      </c>
      <c r="R15" s="7">
        <f>'Use B2019'!R18+'Import B2019'!R18</f>
        <v>750.11773701565085</v>
      </c>
      <c r="S15" s="7">
        <f>'Use B2019'!S18+'Import B2019'!S18</f>
        <v>4059.2957823278894</v>
      </c>
      <c r="T15" s="7">
        <f>'Use B2019'!T18+'Import B2019'!T18</f>
        <v>9761.1641748517686</v>
      </c>
      <c r="U15" s="7">
        <f>'Use B2019'!U18+'Import B2019'!U18</f>
        <v>10854.935940720103</v>
      </c>
      <c r="V15" s="7">
        <f>'Use B2019'!V18+'Import B2019'!V18</f>
        <v>207.02599254314629</v>
      </c>
      <c r="W15" s="7">
        <f>'Use B2019'!W18+'Import B2019'!W18</f>
        <v>1910.8797648464197</v>
      </c>
      <c r="X15" s="7">
        <f>'Use B2019'!X18+'Import B2019'!X18</f>
        <v>1779.1330203494967</v>
      </c>
      <c r="Y15" s="7">
        <f>'Use B2019'!Y18+'Import B2019'!Y18</f>
        <v>401.14266715856832</v>
      </c>
      <c r="Z15" s="7">
        <f>'Use B2019'!Z18+'Import B2019'!Z18</f>
        <v>282.20306412513088</v>
      </c>
      <c r="AA15" s="7">
        <f>'Use B2019'!AA18+'Import B2019'!AA18</f>
        <v>525.4470361742442</v>
      </c>
      <c r="AB15" s="7">
        <f>'Use B2019'!AB18+'Import B2019'!AB18</f>
        <v>6712.0771977461736</v>
      </c>
      <c r="AC15" s="7">
        <f>'Use B2019'!AC18+'Import B2019'!AC18</f>
        <v>4869.4852692512668</v>
      </c>
      <c r="AD15" s="7">
        <f>'Use B2019'!AD18+'Import B2019'!AD18</f>
        <v>64.204407638185486</v>
      </c>
      <c r="AE15" s="7">
        <f>'Use B2019'!AE18+'Import B2019'!AE18</f>
        <v>4.1837885623704425</v>
      </c>
      <c r="AF15" s="7">
        <f>'Use B2019'!AF18+'Import B2019'!AF18</f>
        <v>0</v>
      </c>
      <c r="AG15" s="7">
        <f>'Use B2019'!AG18+'Import B2019'!AG18</f>
        <v>352.68407720366383</v>
      </c>
      <c r="AH15" s="7">
        <f>'Use B2019'!AH18+'Import B2019'!AH18</f>
        <v>13.224133725497252</v>
      </c>
      <c r="AI15" s="7">
        <f>'Use B2019'!AI18+'Import B2019'!AI18</f>
        <v>52.495284638608382</v>
      </c>
      <c r="AJ15" s="7">
        <f>'Use B2019'!AJ18+'Import B2019'!AJ18</f>
        <v>5.4645147047935465</v>
      </c>
      <c r="AK15" s="7">
        <f>'Use B2019'!AK18+'Import B2019'!AK18</f>
        <v>119.41456415829578</v>
      </c>
      <c r="AL15" s="7">
        <f>'Use B2019'!AL18+'Import B2019'!AL18</f>
        <v>725.56452660401146</v>
      </c>
      <c r="AM15" s="7">
        <f>'Use B2019'!AM18+'Import B2019'!AM18</f>
        <v>0</v>
      </c>
      <c r="AN15" s="7">
        <f>'Use B2019'!AN18+'Import B2019'!AN18</f>
        <v>0.18408649228226148</v>
      </c>
      <c r="AO15" s="7">
        <f>'Use B2019'!AO18+'Import B2019'!AO18</f>
        <v>0.33912735465218324</v>
      </c>
      <c r="AP15" s="7">
        <f>'Use B2019'!AP18+'Import B2019'!AP18</f>
        <v>480.63239902155192</v>
      </c>
      <c r="AQ15" s="7">
        <f>'Use B2019'!AQ18+'Import B2019'!AQ18</f>
        <v>96</v>
      </c>
      <c r="AR15" s="7">
        <f>'Use B2019'!AR18+'Import B2019'!AR18</f>
        <v>1071.8446714652096</v>
      </c>
      <c r="AS15" s="7">
        <f>'Use B2019'!AS18+'Import B2019'!AS18</f>
        <v>4208.6262066390464</v>
      </c>
      <c r="AT15" s="7">
        <f>'Use B2019'!AT18+'Import B2019'!AT18</f>
        <v>1.5929003141443654</v>
      </c>
      <c r="AU15" s="7">
        <f>'Use B2019'!AU18+'Import B2019'!AU18</f>
        <v>21.072510913904718</v>
      </c>
      <c r="AV15" s="7">
        <f>'Use B2019'!AV18+'Import B2019'!AV18</f>
        <v>854.87864189358481</v>
      </c>
      <c r="AW15" s="7">
        <f>'Use B2019'!AW18+'Import B2019'!AW18</f>
        <v>41.758852740879668</v>
      </c>
      <c r="AX15" s="7">
        <f>'Use B2019'!AX18+'Import B2019'!AX18</f>
        <v>5.465815233636339E-2</v>
      </c>
      <c r="AY15" s="7">
        <f>'Use B2019'!AY18+'Import B2019'!AY18</f>
        <v>99.267783056094089</v>
      </c>
      <c r="AZ15" s="7">
        <f>'Use B2019'!AZ18+'Import B2019'!AZ18</f>
        <v>118.03183301159413</v>
      </c>
      <c r="BA15" s="7">
        <f>'Use B2019'!BA18+'Import B2019'!BA18</f>
        <v>66.280016581344739</v>
      </c>
      <c r="BB15" s="7">
        <f>'Use B2019'!BB18+'Import B2019'!BB18</f>
        <v>0.39113496990921615</v>
      </c>
      <c r="BC15" s="7">
        <f>'Use B2019'!BC18+'Import B2019'!BC18</f>
        <v>0.96677121084010209</v>
      </c>
      <c r="BD15" s="7">
        <f>'Use B2019'!BD18+'Import B2019'!BD18</f>
        <v>6.4205505301632835</v>
      </c>
      <c r="BE15" s="7">
        <f>'Use B2019'!BE18+'Import B2019'!BE18</f>
        <v>6.4075917609965849</v>
      </c>
      <c r="BF15" s="7">
        <f>'Use B2019'!BF18+'Import B2019'!BF18</f>
        <v>7.6201058831657011</v>
      </c>
      <c r="BG15" s="7">
        <f>'Use B2019'!BG18+'Import B2019'!BG18</f>
        <v>104.11562666276615</v>
      </c>
      <c r="BH15" s="7">
        <f>'Use B2019'!BH18+'Import B2019'!BH18</f>
        <v>22.489503803130745</v>
      </c>
      <c r="BI15" s="17">
        <f>indus2019!G18</f>
        <v>8533</v>
      </c>
    </row>
    <row r="16" spans="1:61" ht="12.75" customHeight="1">
      <c r="A16">
        <f>'Use B2019'!A19</f>
        <v>15</v>
      </c>
      <c r="B16" t="str">
        <f>indus2019!D19</f>
        <v>C25</v>
      </c>
      <c r="C16" s="7">
        <f>'Use B2019'!C19+'Import B2019'!C19</f>
        <v>46.7330980998141</v>
      </c>
      <c r="D16" s="7">
        <f>'Use B2019'!D19+'Import B2019'!D19</f>
        <v>37.081382586724665</v>
      </c>
      <c r="E16" s="7">
        <f>'Use B2019'!E19+'Import B2019'!E19</f>
        <v>20.342993311008204</v>
      </c>
      <c r="F16" s="7">
        <f>'Use B2019'!F19+'Import B2019'!F19</f>
        <v>1349.5852287759849</v>
      </c>
      <c r="G16" s="7">
        <f>'Use B2019'!G19+'Import B2019'!G19</f>
        <v>1412.007834348346</v>
      </c>
      <c r="H16" s="7">
        <f>'Use B2019'!H19+'Import B2019'!H19</f>
        <v>117.77018688236453</v>
      </c>
      <c r="I16" s="7">
        <f>'Use B2019'!I19+'Import B2019'!I19</f>
        <v>1143.3099281360187</v>
      </c>
      <c r="J16" s="7">
        <f>'Use B2019'!J19+'Import B2019'!J19</f>
        <v>132.96342768247743</v>
      </c>
      <c r="K16" s="7">
        <f>'Use B2019'!K19+'Import B2019'!K19</f>
        <v>5.4252636691739244</v>
      </c>
      <c r="L16" s="7">
        <f>'Use B2019'!L19+'Import B2019'!L19</f>
        <v>29.772468499769115</v>
      </c>
      <c r="M16" s="7">
        <f>'Use B2019'!M19+'Import B2019'!M19</f>
        <v>433.25822251866748</v>
      </c>
      <c r="N16" s="7">
        <f>'Use B2019'!N19+'Import B2019'!N19</f>
        <v>522.48327974326776</v>
      </c>
      <c r="O16" s="7">
        <f>'Use B2019'!O19+'Import B2019'!O19</f>
        <v>693.3911131791474</v>
      </c>
      <c r="P16" s="7">
        <f>'Use B2019'!P19+'Import B2019'!P19</f>
        <v>2597.2408638825136</v>
      </c>
      <c r="Q16" s="7">
        <f>'Use B2019'!Q19+'Import B2019'!Q19</f>
        <v>16395.959816426814</v>
      </c>
      <c r="R16" s="7">
        <f>'Use B2019'!R19+'Import B2019'!R19</f>
        <v>931.3556077007089</v>
      </c>
      <c r="S16" s="7">
        <f>'Use B2019'!S19+'Import B2019'!S19</f>
        <v>4503.139485286405</v>
      </c>
      <c r="T16" s="7">
        <f>'Use B2019'!T19+'Import B2019'!T19</f>
        <v>12377.530639747423</v>
      </c>
      <c r="U16" s="7">
        <f>'Use B2019'!U19+'Import B2019'!U19</f>
        <v>6855.1704728722061</v>
      </c>
      <c r="V16" s="7">
        <f>'Use B2019'!V19+'Import B2019'!V19</f>
        <v>1958.4019162596437</v>
      </c>
      <c r="W16" s="7">
        <f>'Use B2019'!W19+'Import B2019'!W19</f>
        <v>1285.1291678697869</v>
      </c>
      <c r="X16" s="7">
        <f>'Use B2019'!X19+'Import B2019'!X19</f>
        <v>2630.8790153828322</v>
      </c>
      <c r="Y16" s="7">
        <f>'Use B2019'!Y19+'Import B2019'!Y19</f>
        <v>285.91079650641348</v>
      </c>
      <c r="Z16" s="7">
        <f>'Use B2019'!Z19+'Import B2019'!Z19</f>
        <v>1563.190672232892</v>
      </c>
      <c r="AA16" s="7">
        <f>'Use B2019'!AA19+'Import B2019'!AA19</f>
        <v>781.66213693905763</v>
      </c>
      <c r="AB16" s="7">
        <f>'Use B2019'!AB19+'Import B2019'!AB19</f>
        <v>13161.077686970022</v>
      </c>
      <c r="AC16" s="7">
        <f>'Use B2019'!AC19+'Import B2019'!AC19</f>
        <v>4357.0466814252195</v>
      </c>
      <c r="AD16" s="7">
        <f>'Use B2019'!AD19+'Import B2019'!AD19</f>
        <v>378.86361979497042</v>
      </c>
      <c r="AE16" s="7">
        <f>'Use B2019'!AE19+'Import B2019'!AE19</f>
        <v>115.40620437973897</v>
      </c>
      <c r="AF16" s="7">
        <f>'Use B2019'!AF19+'Import B2019'!AF19</f>
        <v>0</v>
      </c>
      <c r="AG16" s="7">
        <f>'Use B2019'!AG19+'Import B2019'!AG19</f>
        <v>532.62904639293981</v>
      </c>
      <c r="AH16" s="7">
        <f>'Use B2019'!AH19+'Import B2019'!AH19</f>
        <v>70.87485259437598</v>
      </c>
      <c r="AI16" s="7">
        <f>'Use B2019'!AI19+'Import B2019'!AI19</f>
        <v>41.78416123491759</v>
      </c>
      <c r="AJ16" s="7">
        <f>'Use B2019'!AJ19+'Import B2019'!AJ19</f>
        <v>90.222934872738605</v>
      </c>
      <c r="AK16" s="7">
        <f>'Use B2019'!AK19+'Import B2019'!AK19</f>
        <v>747.85356694924417</v>
      </c>
      <c r="AL16" s="7">
        <f>'Use B2019'!AL19+'Import B2019'!AL19</f>
        <v>653.67311396239165</v>
      </c>
      <c r="AM16" s="7">
        <f>'Use B2019'!AM19+'Import B2019'!AM19</f>
        <v>6.9312457162440033</v>
      </c>
      <c r="AN16" s="7">
        <f>'Use B2019'!AN19+'Import B2019'!AN19</f>
        <v>6.0346996124899146</v>
      </c>
      <c r="AO16" s="7">
        <f>'Use B2019'!AO19+'Import B2019'!AO19</f>
        <v>6.2200919682546774</v>
      </c>
      <c r="AP16" s="7">
        <f>'Use B2019'!AP19+'Import B2019'!AP19</f>
        <v>1417.9453231612533</v>
      </c>
      <c r="AQ16" s="7">
        <f>'Use B2019'!AQ19+'Import B2019'!AQ19</f>
        <v>151</v>
      </c>
      <c r="AR16" s="7">
        <f>'Use B2019'!AR19+'Import B2019'!AR19</f>
        <v>1378.0372092145742</v>
      </c>
      <c r="AS16" s="7">
        <f>'Use B2019'!AS19+'Import B2019'!AS19</f>
        <v>5138.499215623473</v>
      </c>
      <c r="AT16" s="7">
        <f>'Use B2019'!AT19+'Import B2019'!AT19</f>
        <v>76.302344519149301</v>
      </c>
      <c r="AU16" s="7">
        <f>'Use B2019'!AU19+'Import B2019'!AU19</f>
        <v>101.08138201485448</v>
      </c>
      <c r="AV16" s="7">
        <f>'Use B2019'!AV19+'Import B2019'!AV19</f>
        <v>846.81856537682779</v>
      </c>
      <c r="AW16" s="7">
        <f>'Use B2019'!AW19+'Import B2019'!AW19</f>
        <v>111.57406175870383</v>
      </c>
      <c r="AX16" s="7">
        <f>'Use B2019'!AX19+'Import B2019'!AX19</f>
        <v>4.4223837233978589</v>
      </c>
      <c r="AY16" s="7">
        <f>'Use B2019'!AY19+'Import B2019'!AY19</f>
        <v>324.26149400471786</v>
      </c>
      <c r="AZ16" s="7">
        <f>'Use B2019'!AZ19+'Import B2019'!AZ19</f>
        <v>1912.4929091130462</v>
      </c>
      <c r="BA16" s="7">
        <f>'Use B2019'!BA19+'Import B2019'!BA19</f>
        <v>272.9133083575947</v>
      </c>
      <c r="BB16" s="7">
        <f>'Use B2019'!BB19+'Import B2019'!BB19</f>
        <v>110.12700978386817</v>
      </c>
      <c r="BC16" s="7">
        <f>'Use B2019'!BC19+'Import B2019'!BC19</f>
        <v>38.204508910991308</v>
      </c>
      <c r="BD16" s="7">
        <f>'Use B2019'!BD19+'Import B2019'!BD19</f>
        <v>43.241259628467887</v>
      </c>
      <c r="BE16" s="7">
        <f>'Use B2019'!BE19+'Import B2019'!BE19</f>
        <v>85.22630159772612</v>
      </c>
      <c r="BF16" s="7">
        <f>'Use B2019'!BF19+'Import B2019'!BF19</f>
        <v>157.94252142016643</v>
      </c>
      <c r="BG16" s="7">
        <f>'Use B2019'!BG19+'Import B2019'!BG19</f>
        <v>41.749550421359615</v>
      </c>
      <c r="BH16" s="7">
        <f>'Use B2019'!BH19+'Import B2019'!BH19</f>
        <v>143.84772695681733</v>
      </c>
      <c r="BI16" s="17">
        <f>indus2019!G19</f>
        <v>7994</v>
      </c>
    </row>
    <row r="17" spans="1:61" ht="12.75" customHeight="1">
      <c r="A17">
        <f>'Use B2019'!A20</f>
        <v>16</v>
      </c>
      <c r="B17" t="str">
        <f>indus2019!D20</f>
        <v>C26</v>
      </c>
      <c r="C17" s="7">
        <f>'Use B2019'!C20+'Import B2019'!C20</f>
        <v>16.201073899697178</v>
      </c>
      <c r="D17" s="7">
        <f>'Use B2019'!D20+'Import B2019'!D20</f>
        <v>7.257328192202821</v>
      </c>
      <c r="E17" s="7">
        <f>'Use B2019'!E20+'Import B2019'!E20</f>
        <v>16.938723501729086</v>
      </c>
      <c r="F17" s="7">
        <f>'Use B2019'!F20+'Import B2019'!F20</f>
        <v>21.669499544404069</v>
      </c>
      <c r="G17" s="7">
        <f>'Use B2019'!G20+'Import B2019'!G20</f>
        <v>41.556097590367905</v>
      </c>
      <c r="H17" s="7">
        <f>'Use B2019'!H20+'Import B2019'!H20</f>
        <v>6.6869231345418152</v>
      </c>
      <c r="I17" s="7">
        <f>'Use B2019'!I20+'Import B2019'!I20</f>
        <v>26.722944669470913</v>
      </c>
      <c r="J17" s="7">
        <f>'Use B2019'!J20+'Import B2019'!J20</f>
        <v>37.767793269701066</v>
      </c>
      <c r="K17" s="7">
        <f>'Use B2019'!K20+'Import B2019'!K20</f>
        <v>201.72415837515001</v>
      </c>
      <c r="L17" s="7">
        <f>'Use B2019'!L20+'Import B2019'!L20</f>
        <v>0.54318990658384014</v>
      </c>
      <c r="M17" s="7">
        <f>'Use B2019'!M20+'Import B2019'!M20</f>
        <v>242.90770481373119</v>
      </c>
      <c r="N17" s="7">
        <f>'Use B2019'!N20+'Import B2019'!N20</f>
        <v>113.73249533274809</v>
      </c>
      <c r="O17" s="7">
        <f>'Use B2019'!O20+'Import B2019'!O20</f>
        <v>62.834715072881245</v>
      </c>
      <c r="P17" s="7">
        <f>'Use B2019'!P20+'Import B2019'!P20</f>
        <v>25.991755410119538</v>
      </c>
      <c r="Q17" s="7">
        <f>'Use B2019'!Q20+'Import B2019'!Q20</f>
        <v>399.04714904986315</v>
      </c>
      <c r="R17" s="7">
        <f>'Use B2019'!R20+'Import B2019'!R20</f>
        <v>8243.5297303130446</v>
      </c>
      <c r="S17" s="7">
        <f>'Use B2019'!S20+'Import B2019'!S20</f>
        <v>1975.0166038548857</v>
      </c>
      <c r="T17" s="7">
        <f>'Use B2019'!T20+'Import B2019'!T20</f>
        <v>1250.2273587993514</v>
      </c>
      <c r="U17" s="7">
        <f>'Use B2019'!U20+'Import B2019'!U20</f>
        <v>1466.806647022222</v>
      </c>
      <c r="V17" s="7">
        <f>'Use B2019'!V20+'Import B2019'!V20</f>
        <v>1114.5443851095895</v>
      </c>
      <c r="W17" s="7">
        <f>'Use B2019'!W20+'Import B2019'!W20</f>
        <v>797.05654138477166</v>
      </c>
      <c r="X17" s="7">
        <f>'Use B2019'!X20+'Import B2019'!X20</f>
        <v>624.07811075017503</v>
      </c>
      <c r="Y17" s="7">
        <f>'Use B2019'!Y20+'Import B2019'!Y20</f>
        <v>136.57032749872886</v>
      </c>
      <c r="Z17" s="7">
        <f>'Use B2019'!Z20+'Import B2019'!Z20</f>
        <v>121.73735542985871</v>
      </c>
      <c r="AA17" s="7">
        <f>'Use B2019'!AA20+'Import B2019'!AA20</f>
        <v>49.39522908465851</v>
      </c>
      <c r="AB17" s="7">
        <f>'Use B2019'!AB20+'Import B2019'!AB20</f>
        <v>2162.7610855592839</v>
      </c>
      <c r="AC17" s="7">
        <f>'Use B2019'!AC20+'Import B2019'!AC20</f>
        <v>5026.9452973436173</v>
      </c>
      <c r="AD17" s="7">
        <f>'Use B2019'!AD20+'Import B2019'!AD20</f>
        <v>48.222799169660568</v>
      </c>
      <c r="AE17" s="7">
        <f>'Use B2019'!AE20+'Import B2019'!AE20</f>
        <v>14.280978037116945</v>
      </c>
      <c r="AF17" s="7">
        <f>'Use B2019'!AF20+'Import B2019'!AF20</f>
        <v>0</v>
      </c>
      <c r="AG17" s="7">
        <f>'Use B2019'!AG20+'Import B2019'!AG20</f>
        <v>127.77986964820175</v>
      </c>
      <c r="AH17" s="7">
        <f>'Use B2019'!AH20+'Import B2019'!AH20</f>
        <v>95.893982643586341</v>
      </c>
      <c r="AI17" s="7">
        <f>'Use B2019'!AI20+'Import B2019'!AI20</f>
        <v>360.70695047923977</v>
      </c>
      <c r="AJ17" s="7">
        <f>'Use B2019'!AJ20+'Import B2019'!AJ20</f>
        <v>63.805309129342461</v>
      </c>
      <c r="AK17" s="7">
        <f>'Use B2019'!AK20+'Import B2019'!AK20</f>
        <v>4243.7353391641864</v>
      </c>
      <c r="AL17" s="7">
        <f>'Use B2019'!AL20+'Import B2019'!AL20</f>
        <v>1572.7882122163908</v>
      </c>
      <c r="AM17" s="7">
        <f>'Use B2019'!AM20+'Import B2019'!AM20</f>
        <v>18.813381229805152</v>
      </c>
      <c r="AN17" s="7">
        <f>'Use B2019'!AN20+'Import B2019'!AN20</f>
        <v>12.002644568397617</v>
      </c>
      <c r="AO17" s="7">
        <f>'Use B2019'!AO20+'Import B2019'!AO20</f>
        <v>0.89055394758256234</v>
      </c>
      <c r="AP17" s="7">
        <f>'Use B2019'!AP20+'Import B2019'!AP20</f>
        <v>201.15245869213788</v>
      </c>
      <c r="AQ17" s="7">
        <f>'Use B2019'!AQ20+'Import B2019'!AQ20</f>
        <v>0</v>
      </c>
      <c r="AR17" s="7">
        <f>'Use B2019'!AR20+'Import B2019'!AR20</f>
        <v>398.85705511793049</v>
      </c>
      <c r="AS17" s="7">
        <f>'Use B2019'!AS20+'Import B2019'!AS20</f>
        <v>4344.6187067532583</v>
      </c>
      <c r="AT17" s="7">
        <f>'Use B2019'!AT20+'Import B2019'!AT20</f>
        <v>107.64061008366943</v>
      </c>
      <c r="AU17" s="7">
        <f>'Use B2019'!AU20+'Import B2019'!AU20</f>
        <v>382.63515967742501</v>
      </c>
      <c r="AV17" s="7">
        <f>'Use B2019'!AV20+'Import B2019'!AV20</f>
        <v>575.12010996186723</v>
      </c>
      <c r="AW17" s="7">
        <f>'Use B2019'!AW20+'Import B2019'!AW20</f>
        <v>262.15551505721106</v>
      </c>
      <c r="AX17" s="7">
        <f>'Use B2019'!AX20+'Import B2019'!AX20</f>
        <v>83.819448254016478</v>
      </c>
      <c r="AY17" s="7">
        <f>'Use B2019'!AY20+'Import B2019'!AY20</f>
        <v>489.7143343735674</v>
      </c>
      <c r="AZ17" s="7">
        <f>'Use B2019'!AZ20+'Import B2019'!AZ20</f>
        <v>280.05470249697095</v>
      </c>
      <c r="BA17" s="7">
        <f>'Use B2019'!BA20+'Import B2019'!BA20</f>
        <v>355.05882549671361</v>
      </c>
      <c r="BB17" s="7">
        <f>'Use B2019'!BB20+'Import B2019'!BB20</f>
        <v>1441.442154109938</v>
      </c>
      <c r="BC17" s="7">
        <f>'Use B2019'!BC20+'Import B2019'!BC20</f>
        <v>312.75583544605081</v>
      </c>
      <c r="BD17" s="7">
        <f>'Use B2019'!BD20+'Import B2019'!BD20</f>
        <v>122.97729998236731</v>
      </c>
      <c r="BE17" s="7">
        <f>'Use B2019'!BE20+'Import B2019'!BE20</f>
        <v>45.718901187533561</v>
      </c>
      <c r="BF17" s="7">
        <f>'Use B2019'!BF20+'Import B2019'!BF20</f>
        <v>68.536905184562599</v>
      </c>
      <c r="BG17" s="7">
        <f>'Use B2019'!BG20+'Import B2019'!BG20</f>
        <v>409.1418096858871</v>
      </c>
      <c r="BH17" s="7">
        <f>'Use B2019'!BH20+'Import B2019'!BH20</f>
        <v>24.429924292008263</v>
      </c>
      <c r="BI17" s="17">
        <f>indus2019!G20</f>
        <v>6117</v>
      </c>
    </row>
    <row r="18" spans="1:61" ht="12.75" customHeight="1">
      <c r="A18">
        <f>'Use B2019'!A21</f>
        <v>17</v>
      </c>
      <c r="B18" t="str">
        <f>indus2019!D21</f>
        <v>C27</v>
      </c>
      <c r="C18" s="7">
        <f>'Use B2019'!C21+'Import B2019'!C21</f>
        <v>14.273284456368033</v>
      </c>
      <c r="D18" s="7">
        <f>'Use B2019'!D21+'Import B2019'!D21</f>
        <v>27.139937342818087</v>
      </c>
      <c r="E18" s="7">
        <f>'Use B2019'!E21+'Import B2019'!E21</f>
        <v>5.9816468971317507</v>
      </c>
      <c r="F18" s="7">
        <f>'Use B2019'!F21+'Import B2019'!F21</f>
        <v>84.085246893873233</v>
      </c>
      <c r="G18" s="7">
        <f>'Use B2019'!G21+'Import B2019'!G21</f>
        <v>21.770242734506123</v>
      </c>
      <c r="H18" s="7">
        <f>'Use B2019'!H21+'Import B2019'!H21</f>
        <v>29.351073334334792</v>
      </c>
      <c r="I18" s="7">
        <f>'Use B2019'!I21+'Import B2019'!I21</f>
        <v>507.94111162712181</v>
      </c>
      <c r="J18" s="7">
        <f>'Use B2019'!J21+'Import B2019'!J21</f>
        <v>75.002628338253743</v>
      </c>
      <c r="K18" s="7">
        <f>'Use B2019'!K21+'Import B2019'!K21</f>
        <v>1.8328009789570823</v>
      </c>
      <c r="L18" s="7">
        <f>'Use B2019'!L21+'Import B2019'!L21</f>
        <v>1.9857831542216693</v>
      </c>
      <c r="M18" s="7">
        <f>'Use B2019'!M21+'Import B2019'!M21</f>
        <v>72.291435249099806</v>
      </c>
      <c r="N18" s="7">
        <f>'Use B2019'!N21+'Import B2019'!N21</f>
        <v>118.08698978948112</v>
      </c>
      <c r="O18" s="7">
        <f>'Use B2019'!O21+'Import B2019'!O21</f>
        <v>32.508604060799783</v>
      </c>
      <c r="P18" s="7">
        <f>'Use B2019'!P21+'Import B2019'!P21</f>
        <v>568.09278810354431</v>
      </c>
      <c r="Q18" s="7">
        <f>'Use B2019'!Q21+'Import B2019'!Q21</f>
        <v>789.93808236327322</v>
      </c>
      <c r="R18" s="7">
        <f>'Use B2019'!R21+'Import B2019'!R21</f>
        <v>2195.8266064040772</v>
      </c>
      <c r="S18" s="7">
        <f>'Use B2019'!S21+'Import B2019'!S21</f>
        <v>4849.1548963854202</v>
      </c>
      <c r="T18" s="7">
        <f>'Use B2019'!T21+'Import B2019'!T21</f>
        <v>3773.9693601695676</v>
      </c>
      <c r="U18" s="7">
        <f>'Use B2019'!U21+'Import B2019'!U21</f>
        <v>3596.0401470871411</v>
      </c>
      <c r="V18" s="7">
        <f>'Use B2019'!V21+'Import B2019'!V21</f>
        <v>1113.0480235354366</v>
      </c>
      <c r="W18" s="7">
        <f>'Use B2019'!W21+'Import B2019'!W21</f>
        <v>841.37438441614063</v>
      </c>
      <c r="X18" s="7">
        <f>'Use B2019'!X21+'Import B2019'!X21</f>
        <v>1502.3553798125772</v>
      </c>
      <c r="Y18" s="7">
        <f>'Use B2019'!Y21+'Import B2019'!Y21</f>
        <v>459.51034144070201</v>
      </c>
      <c r="Z18" s="7">
        <f>'Use B2019'!Z21+'Import B2019'!Z21</f>
        <v>98.684971950924293</v>
      </c>
      <c r="AA18" s="7">
        <f>'Use B2019'!AA21+'Import B2019'!AA21</f>
        <v>38.321575054949363</v>
      </c>
      <c r="AB18" s="7">
        <f>'Use B2019'!AB21+'Import B2019'!AB21</f>
        <v>3413.6544143861997</v>
      </c>
      <c r="AC18" s="7">
        <f>'Use B2019'!AC21+'Import B2019'!AC21</f>
        <v>2159.26757597095</v>
      </c>
      <c r="AD18" s="7">
        <f>'Use B2019'!AD21+'Import B2019'!AD21</f>
        <v>86.575563465884883</v>
      </c>
      <c r="AE18" s="7">
        <f>'Use B2019'!AE21+'Import B2019'!AE21</f>
        <v>43.739528543886195</v>
      </c>
      <c r="AF18" s="7">
        <f>'Use B2019'!AF21+'Import B2019'!AF21</f>
        <v>0</v>
      </c>
      <c r="AG18" s="7">
        <f>'Use B2019'!AG21+'Import B2019'!AG21</f>
        <v>318.91062318248214</v>
      </c>
      <c r="AH18" s="7">
        <f>'Use B2019'!AH21+'Import B2019'!AH21</f>
        <v>233.1052646746638</v>
      </c>
      <c r="AI18" s="7">
        <f>'Use B2019'!AI21+'Import B2019'!AI21</f>
        <v>69.776681988619956</v>
      </c>
      <c r="AJ18" s="7">
        <f>'Use B2019'!AJ21+'Import B2019'!AJ21</f>
        <v>2.7897979744440615</v>
      </c>
      <c r="AK18" s="7">
        <f>'Use B2019'!AK21+'Import B2019'!AK21</f>
        <v>253.33186754942233</v>
      </c>
      <c r="AL18" s="7">
        <f>'Use B2019'!AL21+'Import B2019'!AL21</f>
        <v>571.46776931724435</v>
      </c>
      <c r="AM18" s="7">
        <f>'Use B2019'!AM21+'Import B2019'!AM21</f>
        <v>17.823203270341722</v>
      </c>
      <c r="AN18" s="7">
        <f>'Use B2019'!AN21+'Import B2019'!AN21</f>
        <v>10.269367860817834</v>
      </c>
      <c r="AO18" s="7">
        <f>'Use B2019'!AO21+'Import B2019'!AO21</f>
        <v>0.96223940466351165</v>
      </c>
      <c r="AP18" s="7">
        <f>'Use B2019'!AP21+'Import B2019'!AP21</f>
        <v>521.78676666493254</v>
      </c>
      <c r="AQ18" s="7">
        <f>'Use B2019'!AQ21+'Import B2019'!AQ21</f>
        <v>177</v>
      </c>
      <c r="AR18" s="7">
        <f>'Use B2019'!AR21+'Import B2019'!AR21</f>
        <v>330.17119075378668</v>
      </c>
      <c r="AS18" s="7">
        <f>'Use B2019'!AS21+'Import B2019'!AS21</f>
        <v>2876.7335276090243</v>
      </c>
      <c r="AT18" s="7">
        <f>'Use B2019'!AT21+'Import B2019'!AT21</f>
        <v>56.039515992548075</v>
      </c>
      <c r="AU18" s="7">
        <f>'Use B2019'!AU21+'Import B2019'!AU21</f>
        <v>39.995313607682242</v>
      </c>
      <c r="AV18" s="7">
        <f>'Use B2019'!AV21+'Import B2019'!AV21</f>
        <v>416.40907569441265</v>
      </c>
      <c r="AW18" s="7">
        <f>'Use B2019'!AW21+'Import B2019'!AW21</f>
        <v>37.886964030820813</v>
      </c>
      <c r="AX18" s="7">
        <f>'Use B2019'!AX21+'Import B2019'!AX21</f>
        <v>9.0887674112174039</v>
      </c>
      <c r="AY18" s="7">
        <f>'Use B2019'!AY21+'Import B2019'!AY21</f>
        <v>115.28208569432643</v>
      </c>
      <c r="AZ18" s="7">
        <f>'Use B2019'!AZ21+'Import B2019'!AZ21</f>
        <v>304.66805794755766</v>
      </c>
      <c r="BA18" s="7">
        <f>'Use B2019'!BA21+'Import B2019'!BA21</f>
        <v>174.80629265617711</v>
      </c>
      <c r="BB18" s="7">
        <f>'Use B2019'!BB21+'Import B2019'!BB21</f>
        <v>185.72231641859821</v>
      </c>
      <c r="BC18" s="7">
        <f>'Use B2019'!BC21+'Import B2019'!BC21</f>
        <v>51.546965262350483</v>
      </c>
      <c r="BD18" s="7">
        <f>'Use B2019'!BD21+'Import B2019'!BD21</f>
        <v>118.239266478503</v>
      </c>
      <c r="BE18" s="7">
        <f>'Use B2019'!BE21+'Import B2019'!BE21</f>
        <v>35.924712785823367</v>
      </c>
      <c r="BF18" s="7">
        <f>'Use B2019'!BF21+'Import B2019'!BF21</f>
        <v>41.878306442994329</v>
      </c>
      <c r="BG18" s="7">
        <f>'Use B2019'!BG21+'Import B2019'!BG21</f>
        <v>311.79403409766928</v>
      </c>
      <c r="BH18" s="7">
        <f>'Use B2019'!BH21+'Import B2019'!BH21</f>
        <v>59.785601281231152</v>
      </c>
      <c r="BI18" s="17">
        <f>indus2019!G21</f>
        <v>5313</v>
      </c>
    </row>
    <row r="19" spans="1:61" ht="12.75" customHeight="1">
      <c r="A19">
        <f>'Use B2019'!A22</f>
        <v>18</v>
      </c>
      <c r="B19" t="str">
        <f>indus2019!D22</f>
        <v>C28</v>
      </c>
      <c r="C19" s="7">
        <f>'Use B2019'!C22+'Import B2019'!C22</f>
        <v>1072.6347987750378</v>
      </c>
      <c r="D19" s="7">
        <f>'Use B2019'!D22+'Import B2019'!D22</f>
        <v>398.9358079209004</v>
      </c>
      <c r="E19" s="7">
        <f>'Use B2019'!E22+'Import B2019'!E22</f>
        <v>2.3852674656533172E-2</v>
      </c>
      <c r="F19" s="7">
        <f>'Use B2019'!F22+'Import B2019'!F22</f>
        <v>167.49552766373017</v>
      </c>
      <c r="G19" s="7">
        <f>'Use B2019'!G22+'Import B2019'!G22</f>
        <v>260.70771247759177</v>
      </c>
      <c r="H19" s="7">
        <f>'Use B2019'!H22+'Import B2019'!H22</f>
        <v>13.616202097223187</v>
      </c>
      <c r="I19" s="7">
        <f>'Use B2019'!I22+'Import B2019'!I22</f>
        <v>385.85029339125219</v>
      </c>
      <c r="J19" s="7">
        <f>'Use B2019'!J22+'Import B2019'!J22</f>
        <v>398.17276498839135</v>
      </c>
      <c r="K19" s="7">
        <f>'Use B2019'!K22+'Import B2019'!K22</f>
        <v>23.01290203346062</v>
      </c>
      <c r="L19" s="7">
        <f>'Use B2019'!L22+'Import B2019'!L22</f>
        <v>91.739010307211714</v>
      </c>
      <c r="M19" s="7">
        <f>'Use B2019'!M22+'Import B2019'!M22</f>
        <v>171.10186248420752</v>
      </c>
      <c r="N19" s="7">
        <f>'Use B2019'!N22+'Import B2019'!N22</f>
        <v>284.81959305353763</v>
      </c>
      <c r="O19" s="7">
        <f>'Use B2019'!O22+'Import B2019'!O22</f>
        <v>106.53070849246552</v>
      </c>
      <c r="P19" s="7">
        <f>'Use B2019'!P22+'Import B2019'!P22</f>
        <v>397.70176866540777</v>
      </c>
      <c r="Q19" s="7">
        <f>'Use B2019'!Q22+'Import B2019'!Q22</f>
        <v>662.33114892013214</v>
      </c>
      <c r="R19" s="7">
        <f>'Use B2019'!R22+'Import B2019'!R22</f>
        <v>378.21116941403744</v>
      </c>
      <c r="S19" s="7">
        <f>'Use B2019'!S22+'Import B2019'!S22</f>
        <v>767.5158375409211</v>
      </c>
      <c r="T19" s="7">
        <f>'Use B2019'!T22+'Import B2019'!T22</f>
        <v>12997.116143918865</v>
      </c>
      <c r="U19" s="7">
        <f>'Use B2019'!U22+'Import B2019'!U22</f>
        <v>6809.2755294470808</v>
      </c>
      <c r="V19" s="7">
        <f>'Use B2019'!V22+'Import B2019'!V22</f>
        <v>367.29954300758516</v>
      </c>
      <c r="W19" s="7">
        <f>'Use B2019'!W22+'Import B2019'!W22</f>
        <v>135.75492958278505</v>
      </c>
      <c r="X19" s="7">
        <f>'Use B2019'!X22+'Import B2019'!X22</f>
        <v>1778.3255302613259</v>
      </c>
      <c r="Y19" s="7">
        <f>'Use B2019'!Y22+'Import B2019'!Y22</f>
        <v>991.32183902315819</v>
      </c>
      <c r="Z19" s="7">
        <f>'Use B2019'!Z22+'Import B2019'!Z22</f>
        <v>161.86988256337236</v>
      </c>
      <c r="AA19" s="7">
        <f>'Use B2019'!AA22+'Import B2019'!AA22</f>
        <v>157.19894507205146</v>
      </c>
      <c r="AB19" s="7">
        <f>'Use B2019'!AB22+'Import B2019'!AB22</f>
        <v>2671.2944253720716</v>
      </c>
      <c r="AC19" s="7">
        <f>'Use B2019'!AC22+'Import B2019'!AC22</f>
        <v>3724.3998542922163</v>
      </c>
      <c r="AD19" s="7">
        <f>'Use B2019'!AD22+'Import B2019'!AD22</f>
        <v>173.8725212616169</v>
      </c>
      <c r="AE19" s="7">
        <f>'Use B2019'!AE22+'Import B2019'!AE22</f>
        <v>32.13711441936384</v>
      </c>
      <c r="AF19" s="7">
        <f>'Use B2019'!AF22+'Import B2019'!AF22</f>
        <v>0</v>
      </c>
      <c r="AG19" s="7">
        <f>'Use B2019'!AG22+'Import B2019'!AG22</f>
        <v>350.68983228991027</v>
      </c>
      <c r="AH19" s="7">
        <f>'Use B2019'!AH22+'Import B2019'!AH22</f>
        <v>56.189632617515755</v>
      </c>
      <c r="AI19" s="7">
        <f>'Use B2019'!AI22+'Import B2019'!AI22</f>
        <v>94.286552293951601</v>
      </c>
      <c r="AJ19" s="7">
        <f>'Use B2019'!AJ22+'Import B2019'!AJ22</f>
        <v>25.464227313499656</v>
      </c>
      <c r="AK19" s="7">
        <f>'Use B2019'!AK22+'Import B2019'!AK22</f>
        <v>198.24577060711059</v>
      </c>
      <c r="AL19" s="7">
        <f>'Use B2019'!AL22+'Import B2019'!AL22</f>
        <v>268.18437154711251</v>
      </c>
      <c r="AM19" s="7">
        <f>'Use B2019'!AM22+'Import B2019'!AM22</f>
        <v>42.577652256927443</v>
      </c>
      <c r="AN19" s="7">
        <f>'Use B2019'!AN22+'Import B2019'!AN22</f>
        <v>9.6855941171202016</v>
      </c>
      <c r="AO19" s="7">
        <f>'Use B2019'!AO22+'Import B2019'!AO22</f>
        <v>9.8668505144192515</v>
      </c>
      <c r="AP19" s="7">
        <f>'Use B2019'!AP22+'Import B2019'!AP22</f>
        <v>251.84082450070966</v>
      </c>
      <c r="AQ19" s="7">
        <f>'Use B2019'!AQ22+'Import B2019'!AQ22</f>
        <v>0</v>
      </c>
      <c r="AR19" s="7">
        <f>'Use B2019'!AR22+'Import B2019'!AR22</f>
        <v>662.57513811601916</v>
      </c>
      <c r="AS19" s="7">
        <f>'Use B2019'!AS22+'Import B2019'!AS22</f>
        <v>2337.3386036113775</v>
      </c>
      <c r="AT19" s="7">
        <f>'Use B2019'!AT22+'Import B2019'!AT22</f>
        <v>32.882833438586196</v>
      </c>
      <c r="AU19" s="7">
        <f>'Use B2019'!AU22+'Import B2019'!AU22</f>
        <v>61.794776652723272</v>
      </c>
      <c r="AV19" s="7">
        <f>'Use B2019'!AV22+'Import B2019'!AV22</f>
        <v>1373.1320167381996</v>
      </c>
      <c r="AW19" s="7">
        <f>'Use B2019'!AW22+'Import B2019'!AW22</f>
        <v>50.117311154127592</v>
      </c>
      <c r="AX19" s="7">
        <f>'Use B2019'!AX22+'Import B2019'!AX22</f>
        <v>14.220388131898849</v>
      </c>
      <c r="AY19" s="7">
        <f>'Use B2019'!AY22+'Import B2019'!AY22</f>
        <v>153.86397431017846</v>
      </c>
      <c r="AZ19" s="7">
        <f>'Use B2019'!AZ22+'Import B2019'!AZ22</f>
        <v>475.47980708377162</v>
      </c>
      <c r="BA19" s="7">
        <f>'Use B2019'!BA22+'Import B2019'!BA22</f>
        <v>268.12226094047327</v>
      </c>
      <c r="BB19" s="7">
        <f>'Use B2019'!BB22+'Import B2019'!BB22</f>
        <v>194.91089595993563</v>
      </c>
      <c r="BC19" s="7">
        <f>'Use B2019'!BC22+'Import B2019'!BC22</f>
        <v>228.75221927066411</v>
      </c>
      <c r="BD19" s="7">
        <f>'Use B2019'!BD22+'Import B2019'!BD22</f>
        <v>55.723994538436372</v>
      </c>
      <c r="BE19" s="7">
        <f>'Use B2019'!BE22+'Import B2019'!BE22</f>
        <v>58.583952724763911</v>
      </c>
      <c r="BF19" s="7">
        <f>'Use B2019'!BF22+'Import B2019'!BF22</f>
        <v>106.56620555190945</v>
      </c>
      <c r="BG19" s="7">
        <f>'Use B2019'!BG22+'Import B2019'!BG22</f>
        <v>83.433350584253859</v>
      </c>
      <c r="BH19" s="7">
        <f>'Use B2019'!BH22+'Import B2019'!BH22</f>
        <v>42.203744012745801</v>
      </c>
      <c r="BI19" s="17">
        <f>indus2019!G22</f>
        <v>16090</v>
      </c>
    </row>
    <row r="20" spans="1:61" ht="12.75" customHeight="1">
      <c r="A20">
        <f>'Use B2019'!A23</f>
        <v>19</v>
      </c>
      <c r="B20" t="str">
        <f>indus2019!D23</f>
        <v>C29</v>
      </c>
      <c r="C20" s="7">
        <f>'Use B2019'!C23+'Import B2019'!C23</f>
        <v>43.701513869299482</v>
      </c>
      <c r="D20" s="7">
        <f>'Use B2019'!D23+'Import B2019'!D23</f>
        <v>5.207917822120248E-3</v>
      </c>
      <c r="E20" s="7">
        <f>'Use B2019'!E23+'Import B2019'!E23</f>
        <v>0</v>
      </c>
      <c r="F20" s="7">
        <f>'Use B2019'!F23+'Import B2019'!F23</f>
        <v>21.237819201283251</v>
      </c>
      <c r="G20" s="7">
        <f>'Use B2019'!G23+'Import B2019'!G23</f>
        <v>5.5082746514147285</v>
      </c>
      <c r="H20" s="7">
        <f>'Use B2019'!H23+'Import B2019'!H23</f>
        <v>3.0136966084190346</v>
      </c>
      <c r="I20" s="7">
        <f>'Use B2019'!I23+'Import B2019'!I23</f>
        <v>1.6037795545776539</v>
      </c>
      <c r="J20" s="7">
        <f>'Use B2019'!J23+'Import B2019'!J23</f>
        <v>0.11682567008013918</v>
      </c>
      <c r="K20" s="7">
        <f>'Use B2019'!K23+'Import B2019'!K23</f>
        <v>0.11469142145182999</v>
      </c>
      <c r="L20" s="7">
        <f>'Use B2019'!L23+'Import B2019'!L23</f>
        <v>0.53735858010525961</v>
      </c>
      <c r="M20" s="7">
        <f>'Use B2019'!M23+'Import B2019'!M23</f>
        <v>4.9532092479006078</v>
      </c>
      <c r="N20" s="7">
        <f>'Use B2019'!N23+'Import B2019'!N23</f>
        <v>44.550538424007485</v>
      </c>
      <c r="O20" s="7">
        <f>'Use B2019'!O23+'Import B2019'!O23</f>
        <v>5.9095515645609442</v>
      </c>
      <c r="P20" s="7">
        <f>'Use B2019'!P23+'Import B2019'!P23</f>
        <v>54.54339686989956</v>
      </c>
      <c r="Q20" s="7">
        <f>'Use B2019'!Q23+'Import B2019'!Q23</f>
        <v>588.1069722187724</v>
      </c>
      <c r="R20" s="7">
        <f>'Use B2019'!R23+'Import B2019'!R23</f>
        <v>750.05297675980614</v>
      </c>
      <c r="S20" s="7">
        <f>'Use B2019'!S23+'Import B2019'!S23</f>
        <v>143.82954586311376</v>
      </c>
      <c r="T20" s="7">
        <f>'Use B2019'!T23+'Import B2019'!T23</f>
        <v>7797.2530526234859</v>
      </c>
      <c r="U20" s="7">
        <f>'Use B2019'!U23+'Import B2019'!U23</f>
        <v>49477.115106873185</v>
      </c>
      <c r="V20" s="7">
        <f>'Use B2019'!V23+'Import B2019'!V23</f>
        <v>279.78912043766161</v>
      </c>
      <c r="W20" s="7">
        <f>'Use B2019'!W23+'Import B2019'!W23</f>
        <v>13.440163790110375</v>
      </c>
      <c r="X20" s="7">
        <f>'Use B2019'!X23+'Import B2019'!X23</f>
        <v>436.66254038575232</v>
      </c>
      <c r="Y20" s="7">
        <f>'Use B2019'!Y23+'Import B2019'!Y23</f>
        <v>2.1357821859333068</v>
      </c>
      <c r="Z20" s="7">
        <f>'Use B2019'!Z23+'Import B2019'!Z23</f>
        <v>0.69329355123075875</v>
      </c>
      <c r="AA20" s="7">
        <f>'Use B2019'!AA23+'Import B2019'!AA23</f>
        <v>125.54890502733015</v>
      </c>
      <c r="AB20" s="7">
        <f>'Use B2019'!AB23+'Import B2019'!AB23</f>
        <v>36.125188783676556</v>
      </c>
      <c r="AC20" s="7">
        <f>'Use B2019'!AC23+'Import B2019'!AC23</f>
        <v>18246.882303352817</v>
      </c>
      <c r="AD20" s="7">
        <f>'Use B2019'!AD23+'Import B2019'!AD23</f>
        <v>1186.0356487114366</v>
      </c>
      <c r="AE20" s="7">
        <f>'Use B2019'!AE23+'Import B2019'!AE23</f>
        <v>0.14211221014551795</v>
      </c>
      <c r="AF20" s="7">
        <f>'Use B2019'!AF23+'Import B2019'!AF23</f>
        <v>0</v>
      </c>
      <c r="AG20" s="7">
        <f>'Use B2019'!AG23+'Import B2019'!AG23</f>
        <v>170.96756513001043</v>
      </c>
      <c r="AH20" s="7">
        <f>'Use B2019'!AH23+'Import B2019'!AH23</f>
        <v>20.508914984069186</v>
      </c>
      <c r="AI20" s="7">
        <f>'Use B2019'!AI23+'Import B2019'!AI23</f>
        <v>0.47657811419487611</v>
      </c>
      <c r="AJ20" s="7">
        <f>'Use B2019'!AJ23+'Import B2019'!AJ23</f>
        <v>5.2749283222782894</v>
      </c>
      <c r="AK20" s="7">
        <f>'Use B2019'!AK23+'Import B2019'!AK23</f>
        <v>22.428723550091568</v>
      </c>
      <c r="AL20" s="7">
        <f>'Use B2019'!AL23+'Import B2019'!AL23</f>
        <v>251.88138473631653</v>
      </c>
      <c r="AM20" s="7">
        <f>'Use B2019'!AM23+'Import B2019'!AM23</f>
        <v>0</v>
      </c>
      <c r="AN20" s="7">
        <f>'Use B2019'!AN23+'Import B2019'!AN23</f>
        <v>1.7959657783635268E-2</v>
      </c>
      <c r="AO20" s="7">
        <f>'Use B2019'!AO23+'Import B2019'!AO23</f>
        <v>3.3085595575822753E-2</v>
      </c>
      <c r="AP20" s="7">
        <f>'Use B2019'!AP23+'Import B2019'!AP23</f>
        <v>485.97178412397068</v>
      </c>
      <c r="AQ20" s="7">
        <f>'Use B2019'!AQ23+'Import B2019'!AQ23</f>
        <v>0</v>
      </c>
      <c r="AR20" s="7">
        <f>'Use B2019'!AR23+'Import B2019'!AR23</f>
        <v>1012.7717818254947</v>
      </c>
      <c r="AS20" s="7">
        <f>'Use B2019'!AS23+'Import B2019'!AS23</f>
        <v>6041.9955181012438</v>
      </c>
      <c r="AT20" s="7">
        <f>'Use B2019'!AT23+'Import B2019'!AT23</f>
        <v>2.3075167772686673</v>
      </c>
      <c r="AU20" s="7">
        <f>'Use B2019'!AU23+'Import B2019'!AU23</f>
        <v>0.29791484966144371</v>
      </c>
      <c r="AV20" s="7">
        <f>'Use B2019'!AV23+'Import B2019'!AV23</f>
        <v>2653.1759681129588</v>
      </c>
      <c r="AW20" s="7">
        <f>'Use B2019'!AW23+'Import B2019'!AW23</f>
        <v>12.443220660642151</v>
      </c>
      <c r="AX20" s="7">
        <f>'Use B2019'!AX23+'Import B2019'!AX23</f>
        <v>0.96891797971533666</v>
      </c>
      <c r="AY20" s="7">
        <f>'Use B2019'!AY23+'Import B2019'!AY23</f>
        <v>96.054637041717655</v>
      </c>
      <c r="AZ20" s="7">
        <f>'Use B2019'!AZ23+'Import B2019'!AZ23</f>
        <v>10.256923702221926</v>
      </c>
      <c r="BA20" s="7">
        <f>'Use B2019'!BA23+'Import B2019'!BA23</f>
        <v>17.98457183094661</v>
      </c>
      <c r="BB20" s="7">
        <f>'Use B2019'!BB23+'Import B2019'!BB23</f>
        <v>60.37653510187247</v>
      </c>
      <c r="BC20" s="7">
        <f>'Use B2019'!BC23+'Import B2019'!BC23</f>
        <v>0.34350066811666791</v>
      </c>
      <c r="BD20" s="7">
        <f>'Use B2019'!BD23+'Import B2019'!BD23</f>
        <v>2.7547205246423259</v>
      </c>
      <c r="BE20" s="7">
        <f>'Use B2019'!BE23+'Import B2019'!BE23</f>
        <v>158.99700896998701</v>
      </c>
      <c r="BF20" s="7">
        <f>'Use B2019'!BF23+'Import B2019'!BF23</f>
        <v>1.5317405359177201E-4</v>
      </c>
      <c r="BG20" s="7">
        <f>'Use B2019'!BG23+'Import B2019'!BG23</f>
        <v>3.6088296814664997</v>
      </c>
      <c r="BH20" s="7">
        <f>'Use B2019'!BH23+'Import B2019'!BH23</f>
        <v>0.49278042841455588</v>
      </c>
      <c r="BI20" s="17">
        <f>indus2019!G23</f>
        <v>45843</v>
      </c>
    </row>
    <row r="21" spans="1:61" ht="12.75" customHeight="1">
      <c r="A21">
        <f>'Use B2019'!A24</f>
        <v>20</v>
      </c>
      <c r="B21" t="str">
        <f>indus2019!D24</f>
        <v>C30</v>
      </c>
      <c r="C21" s="7">
        <f>'Use B2019'!C24+'Import B2019'!C24</f>
        <v>0</v>
      </c>
      <c r="D21" s="7">
        <f>'Use B2019'!D24+'Import B2019'!D24</f>
        <v>4.193330803411043</v>
      </c>
      <c r="E21" s="7">
        <f>'Use B2019'!E24+'Import B2019'!E24</f>
        <v>48.817650186071241</v>
      </c>
      <c r="F21" s="7">
        <f>'Use B2019'!F24+'Import B2019'!F24</f>
        <v>32.751578552323281</v>
      </c>
      <c r="G21" s="7">
        <f>'Use B2019'!G24+'Import B2019'!G24</f>
        <v>1.2087620249005089</v>
      </c>
      <c r="H21" s="7">
        <f>'Use B2019'!H24+'Import B2019'!H24</f>
        <v>0.79779529259676363</v>
      </c>
      <c r="I21" s="7">
        <f>'Use B2019'!I24+'Import B2019'!I24</f>
        <v>1.8366736945975046</v>
      </c>
      <c r="J21" s="7">
        <f>'Use B2019'!J24+'Import B2019'!J24</f>
        <v>0.50141261748418242</v>
      </c>
      <c r="K21" s="7">
        <f>'Use B2019'!K24+'Import B2019'!K24</f>
        <v>1.2134185468677328E-2</v>
      </c>
      <c r="L21" s="7">
        <f>'Use B2019'!L24+'Import B2019'!L24</f>
        <v>8.054733865133298E-3</v>
      </c>
      <c r="M21" s="7">
        <f>'Use B2019'!M24+'Import B2019'!M24</f>
        <v>4.7661290293286687</v>
      </c>
      <c r="N21" s="7">
        <f>'Use B2019'!N24+'Import B2019'!N24</f>
        <v>4.1329945773961807</v>
      </c>
      <c r="O21" s="7">
        <f>'Use B2019'!O24+'Import B2019'!O24</f>
        <v>2.6766051445025845</v>
      </c>
      <c r="P21" s="7">
        <f>'Use B2019'!P24+'Import B2019'!P24</f>
        <v>2.1273816460219392</v>
      </c>
      <c r="Q21" s="7">
        <f>'Use B2019'!Q24+'Import B2019'!Q24</f>
        <v>31.51210477263842</v>
      </c>
      <c r="R21" s="7">
        <f>'Use B2019'!R24+'Import B2019'!R24</f>
        <v>345.46442799491052</v>
      </c>
      <c r="S21" s="7">
        <f>'Use B2019'!S24+'Import B2019'!S24</f>
        <v>11.371646219095949</v>
      </c>
      <c r="T21" s="7">
        <f>'Use B2019'!T24+'Import B2019'!T24</f>
        <v>98.453231129206131</v>
      </c>
      <c r="U21" s="7">
        <f>'Use B2019'!U24+'Import B2019'!U24</f>
        <v>71.192768628149693</v>
      </c>
      <c r="V21" s="7">
        <f>'Use B2019'!V24+'Import B2019'!V24</f>
        <v>3170.5645667878275</v>
      </c>
      <c r="W21" s="7">
        <f>'Use B2019'!W24+'Import B2019'!W24</f>
        <v>25.908583736699217</v>
      </c>
      <c r="X21" s="7">
        <f>'Use B2019'!X24+'Import B2019'!X24</f>
        <v>1000.8040872090953</v>
      </c>
      <c r="Y21" s="7">
        <f>'Use B2019'!Y24+'Import B2019'!Y24</f>
        <v>3.9178025783051043</v>
      </c>
      <c r="Z21" s="7">
        <f>'Use B2019'!Z24+'Import B2019'!Z24</f>
        <v>0</v>
      </c>
      <c r="AA21" s="7">
        <f>'Use B2019'!AA24+'Import B2019'!AA24</f>
        <v>1.9298157071548432</v>
      </c>
      <c r="AB21" s="7">
        <f>'Use B2019'!AB24+'Import B2019'!AB24</f>
        <v>26.802713870116904</v>
      </c>
      <c r="AC21" s="7">
        <f>'Use B2019'!AC24+'Import B2019'!AC24</f>
        <v>220.51371964753267</v>
      </c>
      <c r="AD21" s="7">
        <f>'Use B2019'!AD24+'Import B2019'!AD24</f>
        <v>1631.7223699441688</v>
      </c>
      <c r="AE21" s="7">
        <f>'Use B2019'!AE24+'Import B2019'!AE24</f>
        <v>1455.9733788849294</v>
      </c>
      <c r="AF21" s="7">
        <f>'Use B2019'!AF24+'Import B2019'!AF24</f>
        <v>310.88912163105715</v>
      </c>
      <c r="AG21" s="7">
        <f>'Use B2019'!AG24+'Import B2019'!AG24</f>
        <v>38.430341779223326</v>
      </c>
      <c r="AH21" s="7">
        <f>'Use B2019'!AH24+'Import B2019'!AH24</f>
        <v>81.807482413244827</v>
      </c>
      <c r="AI21" s="7">
        <f>'Use B2019'!AI24+'Import B2019'!AI24</f>
        <v>4.1345738781873749</v>
      </c>
      <c r="AJ21" s="7">
        <f>'Use B2019'!AJ24+'Import B2019'!AJ24</f>
        <v>0.11409487719442593</v>
      </c>
      <c r="AK21" s="7">
        <f>'Use B2019'!AK24+'Import B2019'!AK24</f>
        <v>3.8170408347915082E-2</v>
      </c>
      <c r="AL21" s="7">
        <f>'Use B2019'!AL24+'Import B2019'!AL24</f>
        <v>106.19940491213076</v>
      </c>
      <c r="AM21" s="7">
        <f>'Use B2019'!AM24+'Import B2019'!AM24</f>
        <v>0</v>
      </c>
      <c r="AN21" s="7">
        <f>'Use B2019'!AN24+'Import B2019'!AN24</f>
        <v>4.3941296043960953</v>
      </c>
      <c r="AO21" s="7">
        <f>'Use B2019'!AO24+'Import B2019'!AO24</f>
        <v>8.0949423842179673</v>
      </c>
      <c r="AP21" s="7">
        <f>'Use B2019'!AP24+'Import B2019'!AP24</f>
        <v>376.58381416193959</v>
      </c>
      <c r="AQ21" s="7">
        <f>'Use B2019'!AQ24+'Import B2019'!AQ24</f>
        <v>0</v>
      </c>
      <c r="AR21" s="7">
        <f>'Use B2019'!AR24+'Import B2019'!AR24</f>
        <v>113.16071151807412</v>
      </c>
      <c r="AS21" s="7">
        <f>'Use B2019'!AS24+'Import B2019'!AS24</f>
        <v>1559.232128733418</v>
      </c>
      <c r="AT21" s="7">
        <f>'Use B2019'!AT24+'Import B2019'!AT24</f>
        <v>3.0420292532486228</v>
      </c>
      <c r="AU21" s="7">
        <f>'Use B2019'!AU24+'Import B2019'!AU24</f>
        <v>1.1955758479946725</v>
      </c>
      <c r="AV21" s="7">
        <f>'Use B2019'!AV24+'Import B2019'!AV24</f>
        <v>398.99689314317351</v>
      </c>
      <c r="AW21" s="7">
        <f>'Use B2019'!AW24+'Import B2019'!AW24</f>
        <v>81.104309854349395</v>
      </c>
      <c r="AX21" s="7">
        <f>'Use B2019'!AX24+'Import B2019'!AX24</f>
        <v>13.218315065655371</v>
      </c>
      <c r="AY21" s="7">
        <f>'Use B2019'!AY24+'Import B2019'!AY24</f>
        <v>21.474978962261186</v>
      </c>
      <c r="AZ21" s="7">
        <f>'Use B2019'!AZ24+'Import B2019'!AZ24</f>
        <v>2475.6127303067669</v>
      </c>
      <c r="BA21" s="7">
        <f>'Use B2019'!BA24+'Import B2019'!BA24</f>
        <v>23.013255879181603</v>
      </c>
      <c r="BB21" s="7">
        <f>'Use B2019'!BB24+'Import B2019'!BB24</f>
        <v>1499.0052508216975</v>
      </c>
      <c r="BC21" s="7">
        <f>'Use B2019'!BC24+'Import B2019'!BC24</f>
        <v>175.4389380990342</v>
      </c>
      <c r="BD21" s="7">
        <f>'Use B2019'!BD24+'Import B2019'!BD24</f>
        <v>9.5976734421518159</v>
      </c>
      <c r="BE21" s="7">
        <f>'Use B2019'!BE24+'Import B2019'!BE24</f>
        <v>13.631488389059241</v>
      </c>
      <c r="BF21" s="7">
        <f>'Use B2019'!BF24+'Import B2019'!BF24</f>
        <v>3.7476585112120216E-2</v>
      </c>
      <c r="BG21" s="7">
        <f>'Use B2019'!BG24+'Import B2019'!BG24</f>
        <v>0.16885403745418465</v>
      </c>
      <c r="BH21" s="7">
        <f>'Use B2019'!BH24+'Import B2019'!BH24</f>
        <v>7.4215944136301157</v>
      </c>
      <c r="BI21" s="17">
        <f>indus2019!G24</f>
        <v>11172</v>
      </c>
    </row>
    <row r="22" spans="1:61" ht="12.75" customHeight="1">
      <c r="A22">
        <f>'Use B2019'!A25</f>
        <v>21</v>
      </c>
      <c r="B22" t="str">
        <f>indus2019!D25</f>
        <v>C31 + 32</v>
      </c>
      <c r="C22" s="7">
        <f>'Use B2019'!C25+'Import B2019'!C25</f>
        <v>6.3128445466414523E-2</v>
      </c>
      <c r="D22" s="7">
        <f>'Use B2019'!D25+'Import B2019'!D25</f>
        <v>0.333864578494943</v>
      </c>
      <c r="E22" s="7">
        <f>'Use B2019'!E25+'Import B2019'!E25</f>
        <v>3.9754457760888626E-3</v>
      </c>
      <c r="F22" s="7">
        <f>'Use B2019'!F25+'Import B2019'!F25</f>
        <v>13.700090000071363</v>
      </c>
      <c r="G22" s="7">
        <f>'Use B2019'!G25+'Import B2019'!G25</f>
        <v>19.651728876733763</v>
      </c>
      <c r="H22" s="7">
        <f>'Use B2019'!H25+'Import B2019'!H25</f>
        <v>54.766524009791119</v>
      </c>
      <c r="I22" s="7">
        <f>'Use B2019'!I25+'Import B2019'!I25</f>
        <v>48.148503101973709</v>
      </c>
      <c r="J22" s="7">
        <f>'Use B2019'!J25+'Import B2019'!J25</f>
        <v>0.44816932004075094</v>
      </c>
      <c r="K22" s="7">
        <f>'Use B2019'!K25+'Import B2019'!K25</f>
        <v>0.44005329839034313</v>
      </c>
      <c r="L22" s="7">
        <f>'Use B2019'!L25+'Import B2019'!L25</f>
        <v>0.13176971875509302</v>
      </c>
      <c r="M22" s="7">
        <f>'Use B2019'!M25+'Import B2019'!M25</f>
        <v>186.43048206920179</v>
      </c>
      <c r="N22" s="7">
        <f>'Use B2019'!N25+'Import B2019'!N25</f>
        <v>36.535133683570926</v>
      </c>
      <c r="O22" s="7">
        <f>'Use B2019'!O25+'Import B2019'!O25</f>
        <v>9.7377667036804265</v>
      </c>
      <c r="P22" s="7">
        <f>'Use B2019'!P25+'Import B2019'!P25</f>
        <v>16.954774865723447</v>
      </c>
      <c r="Q22" s="7">
        <f>'Use B2019'!Q25+'Import B2019'!Q25</f>
        <v>122.76000661853581</v>
      </c>
      <c r="R22" s="7">
        <f>'Use B2019'!R25+'Import B2019'!R25</f>
        <v>305.62580545050952</v>
      </c>
      <c r="S22" s="7">
        <f>'Use B2019'!S25+'Import B2019'!S25</f>
        <v>26.03519892881442</v>
      </c>
      <c r="T22" s="7">
        <f>'Use B2019'!T25+'Import B2019'!T25</f>
        <v>85.801618418789957</v>
      </c>
      <c r="U22" s="7">
        <f>'Use B2019'!U25+'Import B2019'!U25</f>
        <v>45.282886628159382</v>
      </c>
      <c r="V22" s="7">
        <f>'Use B2019'!V25+'Import B2019'!V25</f>
        <v>10.234046898444602</v>
      </c>
      <c r="W22" s="7">
        <f>'Use B2019'!W25+'Import B2019'!W25</f>
        <v>3102.4248463854415</v>
      </c>
      <c r="X22" s="7">
        <f>'Use B2019'!X25+'Import B2019'!X25</f>
        <v>190.5884022772272</v>
      </c>
      <c r="Y22" s="7">
        <f>'Use B2019'!Y25+'Import B2019'!Y25</f>
        <v>0.50083359636104929</v>
      </c>
      <c r="Z22" s="7">
        <f>'Use B2019'!Z25+'Import B2019'!Z25</f>
        <v>8.8441128970237644E-4</v>
      </c>
      <c r="AA22" s="7">
        <f>'Use B2019'!AA25+'Import B2019'!AA25</f>
        <v>1.52132458292352</v>
      </c>
      <c r="AB22" s="7">
        <f>'Use B2019'!AB25+'Import B2019'!AB25</f>
        <v>1600.9673752409267</v>
      </c>
      <c r="AC22" s="7">
        <f>'Use B2019'!AC25+'Import B2019'!AC25</f>
        <v>468.124260685134</v>
      </c>
      <c r="AD22" s="7">
        <f>'Use B2019'!AD25+'Import B2019'!AD25</f>
        <v>10.794770523677567</v>
      </c>
      <c r="AE22" s="7">
        <f>'Use B2019'!AE25+'Import B2019'!AE25</f>
        <v>8.4012352797753493</v>
      </c>
      <c r="AF22" s="7">
        <f>'Use B2019'!AF25+'Import B2019'!AF25</f>
        <v>0</v>
      </c>
      <c r="AG22" s="7">
        <f>'Use B2019'!AG25+'Import B2019'!AG25</f>
        <v>73.185454411933833</v>
      </c>
      <c r="AH22" s="7">
        <f>'Use B2019'!AH25+'Import B2019'!AH25</f>
        <v>239.54341579601476</v>
      </c>
      <c r="AI22" s="7">
        <f>'Use B2019'!AI25+'Import B2019'!AI25</f>
        <v>48.6171104426206</v>
      </c>
      <c r="AJ22" s="7">
        <f>'Use B2019'!AJ25+'Import B2019'!AJ25</f>
        <v>55.902193434834317</v>
      </c>
      <c r="AK22" s="7">
        <f>'Use B2019'!AK25+'Import B2019'!AK25</f>
        <v>19.126880521867609</v>
      </c>
      <c r="AL22" s="7">
        <f>'Use B2019'!AL25+'Import B2019'!AL25</f>
        <v>155.08634099366037</v>
      </c>
      <c r="AM22" s="7">
        <f>'Use B2019'!AM25+'Import B2019'!AM25</f>
        <v>19.803559189268579</v>
      </c>
      <c r="AN22" s="7">
        <f>'Use B2019'!AN25+'Import B2019'!AN25</f>
        <v>2.8362990231247132</v>
      </c>
      <c r="AO22" s="7">
        <f>'Use B2019'!AO25+'Import B2019'!AO25</f>
        <v>9.3804728719973269</v>
      </c>
      <c r="AP22" s="7">
        <f>'Use B2019'!AP25+'Import B2019'!AP25</f>
        <v>222.77681861251131</v>
      </c>
      <c r="AQ22" s="7">
        <f>'Use B2019'!AQ25+'Import B2019'!AQ25</f>
        <v>0</v>
      </c>
      <c r="AR22" s="7">
        <f>'Use B2019'!AR25+'Import B2019'!AR25</f>
        <v>273.44303702054629</v>
      </c>
      <c r="AS22" s="7">
        <f>'Use B2019'!AS25+'Import B2019'!AS25</f>
        <v>458.62677355008208</v>
      </c>
      <c r="AT22" s="7">
        <f>'Use B2019'!AT25+'Import B2019'!AT25</f>
        <v>71.69778773199539</v>
      </c>
      <c r="AU22" s="7">
        <f>'Use B2019'!AU25+'Import B2019'!AU25</f>
        <v>270.38499453032767</v>
      </c>
      <c r="AV22" s="7">
        <f>'Use B2019'!AV25+'Import B2019'!AV25</f>
        <v>118.88462784545212</v>
      </c>
      <c r="AW22" s="7">
        <f>'Use B2019'!AW25+'Import B2019'!AW25</f>
        <v>31.908504564333857</v>
      </c>
      <c r="AX22" s="7">
        <f>'Use B2019'!AX25+'Import B2019'!AX25</f>
        <v>15.334956341201108</v>
      </c>
      <c r="AY22" s="7">
        <f>'Use B2019'!AY25+'Import B2019'!AY25</f>
        <v>66.038394957501069</v>
      </c>
      <c r="AZ22" s="7">
        <f>'Use B2019'!AZ25+'Import B2019'!AZ25</f>
        <v>620.87765298775923</v>
      </c>
      <c r="BA22" s="7">
        <f>'Use B2019'!BA25+'Import B2019'!BA25</f>
        <v>499.55726868765282</v>
      </c>
      <c r="BB22" s="7">
        <f>'Use B2019'!BB25+'Import B2019'!BB25</f>
        <v>6491.2906074871498</v>
      </c>
      <c r="BC22" s="7">
        <f>'Use B2019'!BC25+'Import B2019'!BC25</f>
        <v>600.68179155865505</v>
      </c>
      <c r="BD22" s="7">
        <f>'Use B2019'!BD25+'Import B2019'!BD25</f>
        <v>231.61116329361289</v>
      </c>
      <c r="BE22" s="7">
        <f>'Use B2019'!BE25+'Import B2019'!BE25</f>
        <v>239.13516331169001</v>
      </c>
      <c r="BF22" s="7">
        <f>'Use B2019'!BF25+'Import B2019'!BF25</f>
        <v>262.57583203604395</v>
      </c>
      <c r="BG22" s="7">
        <f>'Use B2019'!BG25+'Import B2019'!BG25</f>
        <v>35.810381289333606</v>
      </c>
      <c r="BH22" s="7">
        <f>'Use B2019'!BH25+'Import B2019'!BH25</f>
        <v>179.47305746515008</v>
      </c>
      <c r="BI22" s="17">
        <f>indus2019!G25</f>
        <v>3191</v>
      </c>
    </row>
    <row r="23" spans="1:61" ht="12.75" customHeight="1">
      <c r="A23">
        <f>'Use B2019'!A26</f>
        <v>22</v>
      </c>
      <c r="B23" t="str">
        <f>indus2019!D26</f>
        <v>C33</v>
      </c>
      <c r="C23" s="7">
        <f>'Use B2019'!C26+'Import B2019'!C26</f>
        <v>1460.3249235034682</v>
      </c>
      <c r="D23" s="7">
        <f>'Use B2019'!D26+'Import B2019'!D26</f>
        <v>662.34267547218974</v>
      </c>
      <c r="E23" s="7">
        <f>'Use B2019'!E26+'Import B2019'!E26</f>
        <v>76.812836436799884</v>
      </c>
      <c r="F23" s="7">
        <f>'Use B2019'!F26+'Import B2019'!F26</f>
        <v>1387.5504671230435</v>
      </c>
      <c r="G23" s="7">
        <f>'Use B2019'!G26+'Import B2019'!G26</f>
        <v>591.11736186553151</v>
      </c>
      <c r="H23" s="7">
        <f>'Use B2019'!H26+'Import B2019'!H26</f>
        <v>109.08317527759029</v>
      </c>
      <c r="I23" s="7">
        <f>'Use B2019'!I26+'Import B2019'!I26</f>
        <v>570.5203123141689</v>
      </c>
      <c r="J23" s="7">
        <f>'Use B2019'!J26+'Import B2019'!J26</f>
        <v>370.3535725580582</v>
      </c>
      <c r="K23" s="7">
        <f>'Use B2019'!K26+'Import B2019'!K26</f>
        <v>173.81270745422569</v>
      </c>
      <c r="L23" s="7">
        <f>'Use B2019'!L26+'Import B2019'!L26</f>
        <v>114.54168229172329</v>
      </c>
      <c r="M23" s="7">
        <f>'Use B2019'!M26+'Import B2019'!M26</f>
        <v>408.35534402551616</v>
      </c>
      <c r="N23" s="7">
        <f>'Use B2019'!N26+'Import B2019'!N26</f>
        <v>112.69842743120536</v>
      </c>
      <c r="O23" s="7">
        <f>'Use B2019'!O26+'Import B2019'!O26</f>
        <v>570.07354868425682</v>
      </c>
      <c r="P23" s="7">
        <f>'Use B2019'!P26+'Import B2019'!P26</f>
        <v>712.47807074899049</v>
      </c>
      <c r="Q23" s="7">
        <f>'Use B2019'!Q26+'Import B2019'!Q26</f>
        <v>1294.7464381895415</v>
      </c>
      <c r="R23" s="7">
        <f>'Use B2019'!R26+'Import B2019'!R26</f>
        <v>245.10832083642197</v>
      </c>
      <c r="S23" s="7">
        <f>'Use B2019'!S26+'Import B2019'!S26</f>
        <v>401.91031622198471</v>
      </c>
      <c r="T23" s="7">
        <f>'Use B2019'!T26+'Import B2019'!T26</f>
        <v>1643.5661915122962</v>
      </c>
      <c r="U23" s="7">
        <f>'Use B2019'!U26+'Import B2019'!U26</f>
        <v>146.12884204874854</v>
      </c>
      <c r="V23" s="7">
        <f>'Use B2019'!V26+'Import B2019'!V26</f>
        <v>845.38414373867329</v>
      </c>
      <c r="W23" s="7">
        <f>'Use B2019'!W26+'Import B2019'!W26</f>
        <v>162.88912375323201</v>
      </c>
      <c r="X23" s="7">
        <f>'Use B2019'!X26+'Import B2019'!X26</f>
        <v>2338.2331216508519</v>
      </c>
      <c r="Y23" s="7">
        <f>'Use B2019'!Y26+'Import B2019'!Y26</f>
        <v>1561.647659301683</v>
      </c>
      <c r="Z23" s="7">
        <f>'Use B2019'!Z26+'Import B2019'!Z26</f>
        <v>366.38064591664016</v>
      </c>
      <c r="AA23" s="7">
        <f>'Use B2019'!AA26+'Import B2019'!AA26</f>
        <v>344.89319068224688</v>
      </c>
      <c r="AB23" s="7">
        <f>'Use B2019'!AB26+'Import B2019'!AB26</f>
        <v>4047.8803108448128</v>
      </c>
      <c r="AC23" s="7">
        <f>'Use B2019'!AC26+'Import B2019'!AC26</f>
        <v>1860.9732269476779</v>
      </c>
      <c r="AD23" s="7">
        <f>'Use B2019'!AD26+'Import B2019'!AD26</f>
        <v>4880.2187156512664</v>
      </c>
      <c r="AE23" s="7">
        <f>'Use B2019'!AE26+'Import B2019'!AE26</f>
        <v>2035.2864607472818</v>
      </c>
      <c r="AF23" s="7">
        <f>'Use B2019'!AF26+'Import B2019'!AF26</f>
        <v>866.58015640273709</v>
      </c>
      <c r="AG23" s="7">
        <f>'Use B2019'!AG26+'Import B2019'!AG26</f>
        <v>1183.874737907576</v>
      </c>
      <c r="AH23" s="7">
        <f>'Use B2019'!AH26+'Import B2019'!AH26</f>
        <v>448.43125385234458</v>
      </c>
      <c r="AI23" s="7">
        <f>'Use B2019'!AI26+'Import B2019'!AI26</f>
        <v>57.133534852260219</v>
      </c>
      <c r="AJ23" s="7">
        <f>'Use B2019'!AJ26+'Import B2019'!AJ26</f>
        <v>12.243459991248846</v>
      </c>
      <c r="AK23" s="7">
        <f>'Use B2019'!AK26+'Import B2019'!AK26</f>
        <v>477.0740402731027</v>
      </c>
      <c r="AL23" s="7">
        <f>'Use B2019'!AL26+'Import B2019'!AL26</f>
        <v>474.93536415451217</v>
      </c>
      <c r="AM23" s="7">
        <f>'Use B2019'!AM26+'Import B2019'!AM26</f>
        <v>30.695516743366298</v>
      </c>
      <c r="AN23" s="7">
        <f>'Use B2019'!AN26+'Import B2019'!AN26</f>
        <v>9.5059126735543611</v>
      </c>
      <c r="AO23" s="7">
        <f>'Use B2019'!AO26+'Import B2019'!AO26</f>
        <v>2.8205470228388894</v>
      </c>
      <c r="AP23" s="7">
        <f>'Use B2019'!AP26+'Import B2019'!AP26</f>
        <v>332.9066882466613</v>
      </c>
      <c r="AQ23" s="7">
        <f>'Use B2019'!AQ26+'Import B2019'!AQ26</f>
        <v>6</v>
      </c>
      <c r="AR23" s="7">
        <f>'Use B2019'!AR26+'Import B2019'!AR26</f>
        <v>478.91514430960962</v>
      </c>
      <c r="AS23" s="7">
        <f>'Use B2019'!AS26+'Import B2019'!AS26</f>
        <v>1084.6449842493885</v>
      </c>
      <c r="AT23" s="7">
        <f>'Use B2019'!AT26+'Import B2019'!AT26</f>
        <v>30.775806494880751</v>
      </c>
      <c r="AU23" s="7">
        <f>'Use B2019'!AU26+'Import B2019'!AU26</f>
        <v>47.414320142528126</v>
      </c>
      <c r="AV23" s="7">
        <f>'Use B2019'!AV26+'Import B2019'!AV26</f>
        <v>1674.132259432628</v>
      </c>
      <c r="AW23" s="7">
        <f>'Use B2019'!AW26+'Import B2019'!AW26</f>
        <v>146.13572003248404</v>
      </c>
      <c r="AX23" s="7">
        <f>'Use B2019'!AX26+'Import B2019'!AX26</f>
        <v>37.770277380802675</v>
      </c>
      <c r="AY23" s="7">
        <f>'Use B2019'!AY26+'Import B2019'!AY26</f>
        <v>104.1876465344247</v>
      </c>
      <c r="AZ23" s="7">
        <f>'Use B2019'!AZ26+'Import B2019'!AZ26</f>
        <v>896.95450792419638</v>
      </c>
      <c r="BA23" s="7">
        <f>'Use B2019'!BA26+'Import B2019'!BA26</f>
        <v>247.77493855881053</v>
      </c>
      <c r="BB23" s="7">
        <f>'Use B2019'!BB26+'Import B2019'!BB26</f>
        <v>345.68956667399277</v>
      </c>
      <c r="BC23" s="7">
        <f>'Use B2019'!BC26+'Import B2019'!BC26</f>
        <v>38.189895532395497</v>
      </c>
      <c r="BD23" s="7">
        <f>'Use B2019'!BD26+'Import B2019'!BD26</f>
        <v>105.6425889847943</v>
      </c>
      <c r="BE23" s="7">
        <f>'Use B2019'!BE26+'Import B2019'!BE26</f>
        <v>116.888029339231</v>
      </c>
      <c r="BF23" s="7">
        <f>'Use B2019'!BF26+'Import B2019'!BF26</f>
        <v>53.310397366366416</v>
      </c>
      <c r="BG23" s="7">
        <f>'Use B2019'!BG26+'Import B2019'!BG26</f>
        <v>35.219147209446596</v>
      </c>
      <c r="BH23" s="7">
        <f>'Use B2019'!BH26+'Import B2019'!BH26</f>
        <v>123.84174448369025</v>
      </c>
      <c r="BI23" s="17">
        <f>indus2019!G26</f>
        <v>1242</v>
      </c>
    </row>
    <row r="24" spans="1:61" ht="12.75" customHeight="1">
      <c r="A24">
        <f>'Use B2019'!A27</f>
        <v>23</v>
      </c>
      <c r="B24" t="str">
        <f>indus2019!D27</f>
        <v>D35</v>
      </c>
      <c r="C24" s="7">
        <f>'Use B2019'!C27+'Import B2019'!C27</f>
        <v>861.06297262614362</v>
      </c>
      <c r="D24" s="7">
        <f>'Use B2019'!D27+'Import B2019'!D27</f>
        <v>322.55998445019884</v>
      </c>
      <c r="E24" s="7">
        <f>'Use B2019'!E27+'Import B2019'!E27</f>
        <v>0.40350774627301955</v>
      </c>
      <c r="F24" s="7">
        <f>'Use B2019'!F27+'Import B2019'!F27</f>
        <v>818.40316838482704</v>
      </c>
      <c r="G24" s="7">
        <f>'Use B2019'!G27+'Import B2019'!G27</f>
        <v>1682.8322842255009</v>
      </c>
      <c r="H24" s="7">
        <f>'Use B2019'!H27+'Import B2019'!H27</f>
        <v>149.48572225243055</v>
      </c>
      <c r="I24" s="7">
        <f>'Use B2019'!I27+'Import B2019'!I27</f>
        <v>1984.8191955103828</v>
      </c>
      <c r="J24" s="7">
        <f>'Use B2019'!J27+'Import B2019'!J27</f>
        <v>4814.746234051694</v>
      </c>
      <c r="K24" s="7">
        <f>'Use B2019'!K27+'Import B2019'!K27</f>
        <v>107.70676412578663</v>
      </c>
      <c r="L24" s="7">
        <f>'Use B2019'!L27+'Import B2019'!L27</f>
        <v>303.21769482770094</v>
      </c>
      <c r="M24" s="7">
        <f>'Use B2019'!M27+'Import B2019'!M27</f>
        <v>3548.6961163046071</v>
      </c>
      <c r="N24" s="7">
        <f>'Use B2019'!N27+'Import B2019'!N27</f>
        <v>431.20900100535829</v>
      </c>
      <c r="O24" s="7">
        <f>'Use B2019'!O27+'Import B2019'!O27</f>
        <v>481.00774042455237</v>
      </c>
      <c r="P24" s="7">
        <f>'Use B2019'!P27+'Import B2019'!P27</f>
        <v>2082.8661900619522</v>
      </c>
      <c r="Q24" s="7">
        <f>'Use B2019'!Q27+'Import B2019'!Q27</f>
        <v>1133.3469570125567</v>
      </c>
      <c r="R24" s="7">
        <f>'Use B2019'!R27+'Import B2019'!R27</f>
        <v>246.44245905169271</v>
      </c>
      <c r="S24" s="7">
        <f>'Use B2019'!S27+'Import B2019'!S27</f>
        <v>209.04832737733307</v>
      </c>
      <c r="T24" s="7">
        <f>'Use B2019'!T27+'Import B2019'!T27</f>
        <v>580.67811105188787</v>
      </c>
      <c r="U24" s="7">
        <f>'Use B2019'!U27+'Import B2019'!U27</f>
        <v>626.8302859274404</v>
      </c>
      <c r="V24" s="7">
        <f>'Use B2019'!V27+'Import B2019'!V27</f>
        <v>110.23633607117513</v>
      </c>
      <c r="W24" s="7">
        <f>'Use B2019'!W27+'Import B2019'!W27</f>
        <v>249.58736726152259</v>
      </c>
      <c r="X24" s="7">
        <f>'Use B2019'!X27+'Import B2019'!X27</f>
        <v>225.89359184453625</v>
      </c>
      <c r="Y24" s="7">
        <f>'Use B2019'!Y27+'Import B2019'!Y27</f>
        <v>5838.1649116330818</v>
      </c>
      <c r="Z24" s="7">
        <f>'Use B2019'!Z27+'Import B2019'!Z27</f>
        <v>466.73876386068497</v>
      </c>
      <c r="AA24" s="7">
        <f>'Use B2019'!AA27+'Import B2019'!AA27</f>
        <v>393.17128122167804</v>
      </c>
      <c r="AB24" s="7">
        <f>'Use B2019'!AB27+'Import B2019'!AB27</f>
        <v>1087.2897967709669</v>
      </c>
      <c r="AC24" s="7">
        <f>'Use B2019'!AC27+'Import B2019'!AC27</f>
        <v>3112.6247271434268</v>
      </c>
      <c r="AD24" s="7">
        <f>'Use B2019'!AD27+'Import B2019'!AD27</f>
        <v>1086.4109974172184</v>
      </c>
      <c r="AE24" s="7">
        <f>'Use B2019'!AE27+'Import B2019'!AE27</f>
        <v>5.9657580424296723</v>
      </c>
      <c r="AF24" s="7">
        <f>'Use B2019'!AF27+'Import B2019'!AF27</f>
        <v>52.125122189638326</v>
      </c>
      <c r="AG24" s="7">
        <f>'Use B2019'!AG27+'Import B2019'!AG27</f>
        <v>1059.9564574084047</v>
      </c>
      <c r="AH24" s="7">
        <f>'Use B2019'!AH27+'Import B2019'!AH27</f>
        <v>1072.1460798057124</v>
      </c>
      <c r="AI24" s="7">
        <f>'Use B2019'!AI27+'Import B2019'!AI27</f>
        <v>126.86339285861318</v>
      </c>
      <c r="AJ24" s="7">
        <f>'Use B2019'!AJ27+'Import B2019'!AJ27</f>
        <v>187.07946478640133</v>
      </c>
      <c r="AK24" s="7">
        <f>'Use B2019'!AK27+'Import B2019'!AK27</f>
        <v>254.59244175323062</v>
      </c>
      <c r="AL24" s="7">
        <f>'Use B2019'!AL27+'Import B2019'!AL27</f>
        <v>409.83903899112818</v>
      </c>
      <c r="AM24" s="7">
        <f>'Use B2019'!AM27+'Import B2019'!AM27</f>
        <v>36.636584500146881</v>
      </c>
      <c r="AN24" s="7">
        <f>'Use B2019'!AN27+'Import B2019'!AN27</f>
        <v>212.44087402440266</v>
      </c>
      <c r="AO24" s="7">
        <f>'Use B2019'!AO27+'Import B2019'!AO27</f>
        <v>8.9033919318258956</v>
      </c>
      <c r="AP24" s="7">
        <f>'Use B2019'!AP27+'Import B2019'!AP27</f>
        <v>4802.6847623505946</v>
      </c>
      <c r="AQ24" s="7">
        <f>'Use B2019'!AQ27+'Import B2019'!AQ27</f>
        <v>0</v>
      </c>
      <c r="AR24" s="7">
        <f>'Use B2019'!AR27+'Import B2019'!AR27</f>
        <v>732.71178225323331</v>
      </c>
      <c r="AS24" s="7">
        <f>'Use B2019'!AS27+'Import B2019'!AS27</f>
        <v>765.44040912442983</v>
      </c>
      <c r="AT24" s="7">
        <f>'Use B2019'!AT27+'Import B2019'!AT27</f>
        <v>94.616440269856568</v>
      </c>
      <c r="AU24" s="7">
        <f>'Use B2019'!AU27+'Import B2019'!AU27</f>
        <v>33.643194329342421</v>
      </c>
      <c r="AV24" s="7">
        <f>'Use B2019'!AV27+'Import B2019'!AV27</f>
        <v>534.84383809243036</v>
      </c>
      <c r="AW24" s="7">
        <f>'Use B2019'!AW27+'Import B2019'!AW27</f>
        <v>96.601831803015855</v>
      </c>
      <c r="AX24" s="7">
        <f>'Use B2019'!AX27+'Import B2019'!AX27</f>
        <v>75.268616279874678</v>
      </c>
      <c r="AY24" s="7">
        <f>'Use B2019'!AY27+'Import B2019'!AY27</f>
        <v>288.55799552752967</v>
      </c>
      <c r="AZ24" s="7">
        <f>'Use B2019'!AZ27+'Import B2019'!AZ27</f>
        <v>1920.6490766412371</v>
      </c>
      <c r="BA24" s="7">
        <f>'Use B2019'!BA27+'Import B2019'!BA27</f>
        <v>1557.9773391405763</v>
      </c>
      <c r="BB24" s="7">
        <f>'Use B2019'!BB27+'Import B2019'!BB27</f>
        <v>1620.3145413649347</v>
      </c>
      <c r="BC24" s="7">
        <f>'Use B2019'!BC27+'Import B2019'!BC27</f>
        <v>1139.6396750199742</v>
      </c>
      <c r="BD24" s="7">
        <f>'Use B2019'!BD27+'Import B2019'!BD27</f>
        <v>401.84986936418403</v>
      </c>
      <c r="BE24" s="7">
        <f>'Use B2019'!BE27+'Import B2019'!BE27</f>
        <v>629.44527401705011</v>
      </c>
      <c r="BF24" s="7">
        <f>'Use B2019'!BF27+'Import B2019'!BF27</f>
        <v>685.97916845505813</v>
      </c>
      <c r="BG24" s="7">
        <f>'Use B2019'!BG27+'Import B2019'!BG27</f>
        <v>13.14075852495686</v>
      </c>
      <c r="BH24" s="7">
        <f>'Use B2019'!BH27+'Import B2019'!BH27</f>
        <v>43.60633150717608</v>
      </c>
      <c r="BI24" s="17">
        <f>indus2019!G27</f>
        <v>36989</v>
      </c>
    </row>
    <row r="25" spans="1:61" ht="12.75" customHeight="1">
      <c r="A25">
        <f>'Use B2019'!A28</f>
        <v>24</v>
      </c>
      <c r="B25" t="str">
        <f>indus2019!D28</f>
        <v>E36</v>
      </c>
      <c r="C25" s="7">
        <f>'Use B2019'!C28+'Import B2019'!C28</f>
        <v>4.7388152128677058E-2</v>
      </c>
      <c r="D25" s="7">
        <f>'Use B2019'!D28+'Import B2019'!D28</f>
        <v>4.9464794836988561</v>
      </c>
      <c r="E25" s="7">
        <f>'Use B2019'!E28+'Import B2019'!E28</f>
        <v>6.758257819351067E-2</v>
      </c>
      <c r="F25" s="7">
        <f>'Use B2019'!F28+'Import B2019'!F28</f>
        <v>26.402324254288654</v>
      </c>
      <c r="G25" s="7">
        <f>'Use B2019'!G28+'Import B2019'!G28</f>
        <v>612.22883416077434</v>
      </c>
      <c r="H25" s="7">
        <f>'Use B2019'!H28+'Import B2019'!H28</f>
        <v>13.039189930981919</v>
      </c>
      <c r="I25" s="7">
        <f>'Use B2019'!I28+'Import B2019'!I28</f>
        <v>48.793332354808214</v>
      </c>
      <c r="J25" s="7">
        <f>'Use B2019'!J28+'Import B2019'!J28</f>
        <v>130.21856474155899</v>
      </c>
      <c r="K25" s="7">
        <f>'Use B2019'!K28+'Import B2019'!K28</f>
        <v>9.4136036100077991</v>
      </c>
      <c r="L25" s="7">
        <f>'Use B2019'!L28+'Import B2019'!L28</f>
        <v>20.714043993045951</v>
      </c>
      <c r="M25" s="7">
        <f>'Use B2019'!M28+'Import B2019'!M28</f>
        <v>248.49189547315217</v>
      </c>
      <c r="N25" s="7">
        <f>'Use B2019'!N28+'Import B2019'!N28</f>
        <v>17.571266492062691</v>
      </c>
      <c r="O25" s="7">
        <f>'Use B2019'!O28+'Import B2019'!O28</f>
        <v>59.48880495790921</v>
      </c>
      <c r="P25" s="7">
        <f>'Use B2019'!P28+'Import B2019'!P28</f>
        <v>116.21534629811647</v>
      </c>
      <c r="Q25" s="7">
        <f>'Use B2019'!Q28+'Import B2019'!Q28</f>
        <v>134.59837026806585</v>
      </c>
      <c r="R25" s="7">
        <f>'Use B2019'!R28+'Import B2019'!R28</f>
        <v>22.517233158557723</v>
      </c>
      <c r="S25" s="7">
        <f>'Use B2019'!S28+'Import B2019'!S28</f>
        <v>23.007844887514938</v>
      </c>
      <c r="T25" s="7">
        <f>'Use B2019'!T28+'Import B2019'!T28</f>
        <v>96.171507121227336</v>
      </c>
      <c r="U25" s="7">
        <f>'Use B2019'!U28+'Import B2019'!U28</f>
        <v>197.92542999036107</v>
      </c>
      <c r="V25" s="7">
        <f>'Use B2019'!V28+'Import B2019'!V28</f>
        <v>15.94512197277327</v>
      </c>
      <c r="W25" s="7">
        <f>'Use B2019'!W28+'Import B2019'!W28</f>
        <v>86.164643391941638</v>
      </c>
      <c r="X25" s="7">
        <f>'Use B2019'!X28+'Import B2019'!X28</f>
        <v>19.230945256168248</v>
      </c>
      <c r="Y25" s="7">
        <f>'Use B2019'!Y28+'Import B2019'!Y28</f>
        <v>687.50837692631785</v>
      </c>
      <c r="Z25" s="7">
        <f>'Use B2019'!Z28+'Import B2019'!Z28</f>
        <v>18.905026183615163</v>
      </c>
      <c r="AA25" s="7">
        <f>'Use B2019'!AA28+'Import B2019'!AA28</f>
        <v>279.80177195181614</v>
      </c>
      <c r="AB25" s="7">
        <f>'Use B2019'!AB28+'Import B2019'!AB28</f>
        <v>292.73558043397014</v>
      </c>
      <c r="AC25" s="7">
        <f>'Use B2019'!AC28+'Import B2019'!AC28</f>
        <v>432.3827637262246</v>
      </c>
      <c r="AD25" s="7">
        <f>'Use B2019'!AD28+'Import B2019'!AD28</f>
        <v>50.338444049181</v>
      </c>
      <c r="AE25" s="7">
        <f>'Use B2019'!AE28+'Import B2019'!AE28</f>
        <v>8.2275490084247227E-2</v>
      </c>
      <c r="AF25" s="7">
        <f>'Use B2019'!AF28+'Import B2019'!AF28</f>
        <v>4.6540287669319929</v>
      </c>
      <c r="AG25" s="7">
        <f>'Use B2019'!AG28+'Import B2019'!AG28</f>
        <v>403.23366556265074</v>
      </c>
      <c r="AH25" s="7">
        <f>'Use B2019'!AH28+'Import B2019'!AH28</f>
        <v>523.9321819761243</v>
      </c>
      <c r="AI25" s="7">
        <f>'Use B2019'!AI28+'Import B2019'!AI28</f>
        <v>12.8171469231308</v>
      </c>
      <c r="AJ25" s="7">
        <f>'Use B2019'!AJ28+'Import B2019'!AJ28</f>
        <v>104.85795966982785</v>
      </c>
      <c r="AK25" s="7">
        <f>'Use B2019'!AK28+'Import B2019'!AK28</f>
        <v>15.795477792832989</v>
      </c>
      <c r="AL25" s="7">
        <f>'Use B2019'!AL28+'Import B2019'!AL28</f>
        <v>91.349280727496549</v>
      </c>
      <c r="AM25" s="7">
        <f>'Use B2019'!AM28+'Import B2019'!AM28</f>
        <v>0</v>
      </c>
      <c r="AN25" s="7">
        <f>'Use B2019'!AN28+'Import B2019'!AN28</f>
        <v>95.136813132795865</v>
      </c>
      <c r="AO25" s="7">
        <f>'Use B2019'!AO28+'Import B2019'!AO28</f>
        <v>2.2305205684033838</v>
      </c>
      <c r="AP25" s="7">
        <f>'Use B2019'!AP28+'Import B2019'!AP28</f>
        <v>7323.2357402629605</v>
      </c>
      <c r="AQ25" s="7">
        <f>'Use B2019'!AQ28+'Import B2019'!AQ28</f>
        <v>6760</v>
      </c>
      <c r="AR25" s="7">
        <f>'Use B2019'!AR28+'Import B2019'!AR28</f>
        <v>151.0605376791699</v>
      </c>
      <c r="AS25" s="7">
        <f>'Use B2019'!AS28+'Import B2019'!AS28</f>
        <v>172.26147154643374</v>
      </c>
      <c r="AT25" s="7">
        <f>'Use B2019'!AT28+'Import B2019'!AT28</f>
        <v>8.1883878217471171</v>
      </c>
      <c r="AU25" s="7">
        <f>'Use B2019'!AU28+'Import B2019'!AU28</f>
        <v>22.674789196970089</v>
      </c>
      <c r="AV25" s="7">
        <f>'Use B2019'!AV28+'Import B2019'!AV28</f>
        <v>90.259194529760592</v>
      </c>
      <c r="AW25" s="7">
        <f>'Use B2019'!AW28+'Import B2019'!AW28</f>
        <v>28.418037072429584</v>
      </c>
      <c r="AX25" s="7">
        <f>'Use B2019'!AX28+'Import B2019'!AX28</f>
        <v>17.393946488961362</v>
      </c>
      <c r="AY25" s="7">
        <f>'Use B2019'!AY28+'Import B2019'!AY28</f>
        <v>327.97403219145684</v>
      </c>
      <c r="AZ25" s="7">
        <f>'Use B2019'!AZ28+'Import B2019'!AZ28</f>
        <v>696.40735385564005</v>
      </c>
      <c r="BA25" s="7">
        <f>'Use B2019'!BA28+'Import B2019'!BA28</f>
        <v>233.84888932052814</v>
      </c>
      <c r="BB25" s="7">
        <f>'Use B2019'!BB28+'Import B2019'!BB28</f>
        <v>1107.1159449425702</v>
      </c>
      <c r="BC25" s="7">
        <f>'Use B2019'!BC28+'Import B2019'!BC28</f>
        <v>221.57398444119758</v>
      </c>
      <c r="BD25" s="7">
        <f>'Use B2019'!BD28+'Import B2019'!BD28</f>
        <v>211.35515786786161</v>
      </c>
      <c r="BE25" s="7">
        <f>'Use B2019'!BE28+'Import B2019'!BE28</f>
        <v>215.58131778179771</v>
      </c>
      <c r="BF25" s="7">
        <f>'Use B2019'!BF28+'Import B2019'!BF28</f>
        <v>208.32366026706407</v>
      </c>
      <c r="BG25" s="7">
        <f>'Use B2019'!BG28+'Import B2019'!BG28</f>
        <v>1.758596323079832</v>
      </c>
      <c r="BH25" s="7">
        <f>'Use B2019'!BH28+'Import B2019'!BH28</f>
        <v>33.60789200162872</v>
      </c>
      <c r="BI25" s="17">
        <f>indus2019!G28</f>
        <v>11209</v>
      </c>
    </row>
    <row r="26" spans="1:61" ht="12.75" customHeight="1">
      <c r="A26">
        <f>'Use B2019'!A29</f>
        <v>25</v>
      </c>
      <c r="B26" t="str">
        <f>indus2019!D29</f>
        <v>E37 to 39</v>
      </c>
      <c r="C26" s="7">
        <f>'Use B2019'!C29+'Import B2019'!C29</f>
        <v>137.85740539368336</v>
      </c>
      <c r="D26" s="7">
        <f>'Use B2019'!D29+'Import B2019'!D29</f>
        <v>146.94366828701817</v>
      </c>
      <c r="E26" s="7">
        <f>'Use B2019'!E29+'Import B2019'!E29</f>
        <v>3.0564183038713417</v>
      </c>
      <c r="F26" s="7">
        <f>'Use B2019'!F29+'Import B2019'!F29</f>
        <v>1692.2154175045293</v>
      </c>
      <c r="G26" s="7">
        <f>'Use B2019'!G29+'Import B2019'!G29</f>
        <v>284.90092069122846</v>
      </c>
      <c r="H26" s="7">
        <f>'Use B2019'!H29+'Import B2019'!H29</f>
        <v>65.222496602661394</v>
      </c>
      <c r="I26" s="7">
        <f>'Use B2019'!I29+'Import B2019'!I29</f>
        <v>607.60437639751729</v>
      </c>
      <c r="J26" s="7">
        <f>'Use B2019'!J29+'Import B2019'!J29</f>
        <v>2372.397260315216</v>
      </c>
      <c r="K26" s="7">
        <f>'Use B2019'!K29+'Import B2019'!K29</f>
        <v>59.467848723914841</v>
      </c>
      <c r="L26" s="7">
        <f>'Use B2019'!L29+'Import B2019'!L29</f>
        <v>205.40875310400401</v>
      </c>
      <c r="M26" s="7">
        <f>'Use B2019'!M29+'Import B2019'!M29</f>
        <v>452.65713727882923</v>
      </c>
      <c r="N26" s="7">
        <f>'Use B2019'!N29+'Import B2019'!N29</f>
        <v>386.18543955580526</v>
      </c>
      <c r="O26" s="7">
        <f>'Use B2019'!O29+'Import B2019'!O29</f>
        <v>202.57213569885792</v>
      </c>
      <c r="P26" s="7">
        <f>'Use B2019'!P29+'Import B2019'!P29</f>
        <v>10562.091020025049</v>
      </c>
      <c r="Q26" s="7">
        <f>'Use B2019'!Q29+'Import B2019'!Q29</f>
        <v>648.18108103659097</v>
      </c>
      <c r="R26" s="7">
        <f>'Use B2019'!R29+'Import B2019'!R29</f>
        <v>53.713797188112579</v>
      </c>
      <c r="S26" s="7">
        <f>'Use B2019'!S29+'Import B2019'!S29</f>
        <v>48.965038372938849</v>
      </c>
      <c r="T26" s="7">
        <f>'Use B2019'!T29+'Import B2019'!T29</f>
        <v>263.16173237328155</v>
      </c>
      <c r="U26" s="7">
        <f>'Use B2019'!U29+'Import B2019'!U29</f>
        <v>160.7340195990123</v>
      </c>
      <c r="V26" s="7">
        <f>'Use B2019'!V29+'Import B2019'!V29</f>
        <v>21.933081502598</v>
      </c>
      <c r="W26" s="7">
        <f>'Use B2019'!W29+'Import B2019'!W29</f>
        <v>67.673553872099745</v>
      </c>
      <c r="X26" s="7">
        <f>'Use B2019'!X29+'Import B2019'!X29</f>
        <v>132.06757347902195</v>
      </c>
      <c r="Y26" s="7">
        <f>'Use B2019'!Y29+'Import B2019'!Y29</f>
        <v>787.72838132182767</v>
      </c>
      <c r="Z26" s="7">
        <f>'Use B2019'!Z29+'Import B2019'!Z29</f>
        <v>770.66222016386212</v>
      </c>
      <c r="AA26" s="7">
        <f>'Use B2019'!AA29+'Import B2019'!AA29</f>
        <v>3080.0734960803084</v>
      </c>
      <c r="AB26" s="7">
        <f>'Use B2019'!AB29+'Import B2019'!AB29</f>
        <v>1453.6725960706706</v>
      </c>
      <c r="AC26" s="7">
        <f>'Use B2019'!AC29+'Import B2019'!AC29</f>
        <v>1285.3353388988289</v>
      </c>
      <c r="AD26" s="7">
        <f>'Use B2019'!AD29+'Import B2019'!AD29</f>
        <v>357.66330855099363</v>
      </c>
      <c r="AE26" s="7">
        <f>'Use B2019'!AE29+'Import B2019'!AE29</f>
        <v>269.30230716490234</v>
      </c>
      <c r="AF26" s="7">
        <f>'Use B2019'!AF29+'Import B2019'!AF29</f>
        <v>0</v>
      </c>
      <c r="AG26" s="7">
        <f>'Use B2019'!AG29+'Import B2019'!AG29</f>
        <v>348.1746809280649</v>
      </c>
      <c r="AH26" s="7">
        <f>'Use B2019'!AH29+'Import B2019'!AH29</f>
        <v>190.21454555981632</v>
      </c>
      <c r="AI26" s="7">
        <f>'Use B2019'!AI29+'Import B2019'!AI29</f>
        <v>155.63996816748522</v>
      </c>
      <c r="AJ26" s="7">
        <f>'Use B2019'!AJ29+'Import B2019'!AJ29</f>
        <v>42.758312986126668</v>
      </c>
      <c r="AK26" s="7">
        <f>'Use B2019'!AK29+'Import B2019'!AK29</f>
        <v>214.56488122217104</v>
      </c>
      <c r="AL26" s="7">
        <f>'Use B2019'!AL29+'Import B2019'!AL29</f>
        <v>464.50482566903668</v>
      </c>
      <c r="AM26" s="7">
        <f>'Use B2019'!AM29+'Import B2019'!AM29</f>
        <v>164.3695412709292</v>
      </c>
      <c r="AN26" s="7">
        <f>'Use B2019'!AN29+'Import B2019'!AN29</f>
        <v>45.957105867932007</v>
      </c>
      <c r="AO26" s="7">
        <f>'Use B2019'!AO29+'Import B2019'!AO29</f>
        <v>22.744587163525026</v>
      </c>
      <c r="AP26" s="7">
        <f>'Use B2019'!AP29+'Import B2019'!AP29</f>
        <v>7913.2219583879514</v>
      </c>
      <c r="AQ26" s="7">
        <f>'Use B2019'!AQ29+'Import B2019'!AQ29</f>
        <v>7030</v>
      </c>
      <c r="AR26" s="7">
        <f>'Use B2019'!AR29+'Import B2019'!AR29</f>
        <v>357.64714695951341</v>
      </c>
      <c r="AS26" s="7">
        <f>'Use B2019'!AS29+'Import B2019'!AS29</f>
        <v>635.64309818297397</v>
      </c>
      <c r="AT26" s="7">
        <f>'Use B2019'!AT29+'Import B2019'!AT29</f>
        <v>74.375817535481346</v>
      </c>
      <c r="AU26" s="7">
        <f>'Use B2019'!AU29+'Import B2019'!AU29</f>
        <v>75.923726436694253</v>
      </c>
      <c r="AV26" s="7">
        <f>'Use B2019'!AV29+'Import B2019'!AV29</f>
        <v>369.44150164805768</v>
      </c>
      <c r="AW26" s="7">
        <f>'Use B2019'!AW29+'Import B2019'!AW29</f>
        <v>79.866133648463162</v>
      </c>
      <c r="AX26" s="7">
        <f>'Use B2019'!AX29+'Import B2019'!AX29</f>
        <v>51.817233521930582</v>
      </c>
      <c r="AY26" s="7">
        <f>'Use B2019'!AY29+'Import B2019'!AY29</f>
        <v>446.27646803955486</v>
      </c>
      <c r="AZ26" s="7">
        <f>'Use B2019'!AZ29+'Import B2019'!AZ29</f>
        <v>438.675849877953</v>
      </c>
      <c r="BA26" s="7">
        <f>'Use B2019'!BA29+'Import B2019'!BA29</f>
        <v>519.42015290311201</v>
      </c>
      <c r="BB26" s="7">
        <f>'Use B2019'!BB29+'Import B2019'!BB29</f>
        <v>659.08334541488625</v>
      </c>
      <c r="BC26" s="7">
        <f>'Use B2019'!BC29+'Import B2019'!BC29</f>
        <v>708.56088784189626</v>
      </c>
      <c r="BD26" s="7">
        <f>'Use B2019'!BD29+'Import B2019'!BD29</f>
        <v>155.29831826461739</v>
      </c>
      <c r="BE26" s="7">
        <f>'Use B2019'!BE29+'Import B2019'!BE29</f>
        <v>182.98117265708501</v>
      </c>
      <c r="BF26" s="7">
        <f>'Use B2019'!BF29+'Import B2019'!BF29</f>
        <v>159.86549010489858</v>
      </c>
      <c r="BG26" s="7">
        <f>'Use B2019'!BG29+'Import B2019'!BG29</f>
        <v>24.809404401145283</v>
      </c>
      <c r="BH26" s="7">
        <f>'Use B2019'!BH29+'Import B2019'!BH29</f>
        <v>30.716021781462192</v>
      </c>
      <c r="BI26" s="17">
        <f>indus2019!G29</f>
        <v>6614</v>
      </c>
    </row>
    <row r="27" spans="1:61" ht="12.75" customHeight="1">
      <c r="A27">
        <f>'Use B2019'!A30</f>
        <v>26</v>
      </c>
      <c r="B27" t="str">
        <f>indus2019!D30</f>
        <v>F</v>
      </c>
      <c r="C27" s="7">
        <f>'Use B2019'!C30+'Import B2019'!C30</f>
        <v>1393.0649923415108</v>
      </c>
      <c r="D27" s="7">
        <f>'Use B2019'!D30+'Import B2019'!D30</f>
        <v>316.68905862179207</v>
      </c>
      <c r="E27" s="7">
        <f>'Use B2019'!E30+'Import B2019'!E30</f>
        <v>5.1006562494123848</v>
      </c>
      <c r="F27" s="7">
        <f>'Use B2019'!F30+'Import B2019'!F30</f>
        <v>1050.3043694153653</v>
      </c>
      <c r="G27" s="7">
        <f>'Use B2019'!G30+'Import B2019'!G30</f>
        <v>516.41293119862996</v>
      </c>
      <c r="H27" s="7">
        <f>'Use B2019'!H30+'Import B2019'!H30</f>
        <v>38.956781505397664</v>
      </c>
      <c r="I27" s="7">
        <f>'Use B2019'!I30+'Import B2019'!I30</f>
        <v>2792.9908220558068</v>
      </c>
      <c r="J27" s="7">
        <f>'Use B2019'!J30+'Import B2019'!J30</f>
        <v>745.37265445025992</v>
      </c>
      <c r="K27" s="7">
        <f>'Use B2019'!K30+'Import B2019'!K30</f>
        <v>37.443890322952655</v>
      </c>
      <c r="L27" s="7">
        <f>'Use B2019'!L30+'Import B2019'!L30</f>
        <v>154.16223676480681</v>
      </c>
      <c r="M27" s="7">
        <f>'Use B2019'!M30+'Import B2019'!M30</f>
        <v>828.62107837931217</v>
      </c>
      <c r="N27" s="7">
        <f>'Use B2019'!N30+'Import B2019'!N30</f>
        <v>174.07877166544066</v>
      </c>
      <c r="O27" s="7">
        <f>'Use B2019'!O30+'Import B2019'!O30</f>
        <v>259.75774584016813</v>
      </c>
      <c r="P27" s="7">
        <f>'Use B2019'!P30+'Import B2019'!P30</f>
        <v>455.72479854210133</v>
      </c>
      <c r="Q27" s="7">
        <f>'Use B2019'!Q30+'Import B2019'!Q30</f>
        <v>510.8550779278487</v>
      </c>
      <c r="R27" s="7">
        <f>'Use B2019'!R30+'Import B2019'!R30</f>
        <v>92.607340952596417</v>
      </c>
      <c r="S27" s="7">
        <f>'Use B2019'!S30+'Import B2019'!S30</f>
        <v>297.65572436643816</v>
      </c>
      <c r="T27" s="7">
        <f>'Use B2019'!T30+'Import B2019'!T30</f>
        <v>680.18404844216593</v>
      </c>
      <c r="U27" s="7">
        <f>'Use B2019'!U30+'Import B2019'!U30</f>
        <v>904.91235335259773</v>
      </c>
      <c r="V27" s="7">
        <f>'Use B2019'!V30+'Import B2019'!V30</f>
        <v>330.5442917750608</v>
      </c>
      <c r="W27" s="7">
        <f>'Use B2019'!W30+'Import B2019'!W30</f>
        <v>183.99926882484698</v>
      </c>
      <c r="X27" s="7">
        <f>'Use B2019'!X30+'Import B2019'!X30</f>
        <v>198.85839167567173</v>
      </c>
      <c r="Y27" s="7">
        <f>'Use B2019'!Y30+'Import B2019'!Y30</f>
        <v>5231.3687192674342</v>
      </c>
      <c r="Z27" s="7">
        <f>'Use B2019'!Z30+'Import B2019'!Z30</f>
        <v>678.67314288371335</v>
      </c>
      <c r="AA27" s="7">
        <f>'Use B2019'!AA30+'Import B2019'!AA30</f>
        <v>652.43286406632365</v>
      </c>
      <c r="AB27" s="7">
        <f>'Use B2019'!AB30+'Import B2019'!AB30</f>
        <v>5299.5776609892246</v>
      </c>
      <c r="AC27" s="7">
        <f>'Use B2019'!AC30+'Import B2019'!AC30</f>
        <v>4579.1553344654831</v>
      </c>
      <c r="AD27" s="7">
        <f>'Use B2019'!AD30+'Import B2019'!AD30</f>
        <v>1330.493996834032</v>
      </c>
      <c r="AE27" s="7">
        <f>'Use B2019'!AE30+'Import B2019'!AE30</f>
        <v>90.071605715278892</v>
      </c>
      <c r="AF27" s="7">
        <f>'Use B2019'!AF30+'Import B2019'!AF30</f>
        <v>19.546920821114369</v>
      </c>
      <c r="AG27" s="7">
        <f>'Use B2019'!AG30+'Import B2019'!AG30</f>
        <v>2615.6611165646082</v>
      </c>
      <c r="AH27" s="7">
        <f>'Use B2019'!AH30+'Import B2019'!AH30</f>
        <v>1528.5759573581513</v>
      </c>
      <c r="AI27" s="7">
        <f>'Use B2019'!AI30+'Import B2019'!AI30</f>
        <v>98.905981192662296</v>
      </c>
      <c r="AJ27" s="7">
        <f>'Use B2019'!AJ30+'Import B2019'!AJ30</f>
        <v>225.33948018144812</v>
      </c>
      <c r="AK27" s="7">
        <f>'Use B2019'!AK30+'Import B2019'!AK30</f>
        <v>615.9323519320476</v>
      </c>
      <c r="AL27" s="7">
        <f>'Use B2019'!AL30+'Import B2019'!AL30</f>
        <v>733.92880822097834</v>
      </c>
      <c r="AM27" s="7">
        <f>'Use B2019'!AM30+'Import B2019'!AM30</f>
        <v>748.57453735435229</v>
      </c>
      <c r="AN27" s="7">
        <f>'Use B2019'!AN30+'Import B2019'!AN30</f>
        <v>998.90786264483518</v>
      </c>
      <c r="AO27" s="7">
        <f>'Use B2019'!AO30+'Import B2019'!AO30</f>
        <v>15.42840341851374</v>
      </c>
      <c r="AP27" s="7">
        <f>'Use B2019'!AP30+'Import B2019'!AP30</f>
        <v>43857.302563922116</v>
      </c>
      <c r="AQ27" s="7">
        <f>'Use B2019'!AQ30+'Import B2019'!AQ30</f>
        <v>42160</v>
      </c>
      <c r="AR27" s="7">
        <f>'Use B2019'!AR30+'Import B2019'!AR30</f>
        <v>1272.380068876316</v>
      </c>
      <c r="AS27" s="7">
        <f>'Use B2019'!AS30+'Import B2019'!AS30</f>
        <v>1865.1691467670964</v>
      </c>
      <c r="AT27" s="7">
        <f>'Use B2019'!AT30+'Import B2019'!AT30</f>
        <v>73.974284047938667</v>
      </c>
      <c r="AU27" s="7">
        <f>'Use B2019'!AU30+'Import B2019'!AU30</f>
        <v>99.352548297549816</v>
      </c>
      <c r="AV27" s="7">
        <f>'Use B2019'!AV30+'Import B2019'!AV30</f>
        <v>611.03882044799684</v>
      </c>
      <c r="AW27" s="7">
        <f>'Use B2019'!AW30+'Import B2019'!AW30</f>
        <v>134.57514020046722</v>
      </c>
      <c r="AX27" s="7">
        <f>'Use B2019'!AX30+'Import B2019'!AX30</f>
        <v>41.811091219310185</v>
      </c>
      <c r="AY27" s="7">
        <f>'Use B2019'!AY30+'Import B2019'!AY30</f>
        <v>1628.3334410610298</v>
      </c>
      <c r="AZ27" s="7">
        <f>'Use B2019'!AZ30+'Import B2019'!AZ30</f>
        <v>4251.3145083076497</v>
      </c>
      <c r="BA27" s="7">
        <f>'Use B2019'!BA30+'Import B2019'!BA30</f>
        <v>2142.1605037960271</v>
      </c>
      <c r="BB27" s="7">
        <f>'Use B2019'!BB30+'Import B2019'!BB30</f>
        <v>742.79819433514558</v>
      </c>
      <c r="BC27" s="7">
        <f>'Use B2019'!BC30+'Import B2019'!BC30</f>
        <v>984.69485990029079</v>
      </c>
      <c r="BD27" s="7">
        <f>'Use B2019'!BD30+'Import B2019'!BD30</f>
        <v>384.75715936976934</v>
      </c>
      <c r="BE27" s="7">
        <f>'Use B2019'!BE30+'Import B2019'!BE30</f>
        <v>960.0208744112947</v>
      </c>
      <c r="BF27" s="7">
        <f>'Use B2019'!BF30+'Import B2019'!BF30</f>
        <v>1500.1919193896747</v>
      </c>
      <c r="BG27" s="7">
        <f>'Use B2019'!BG30+'Import B2019'!BG30</f>
        <v>18.218577920320921</v>
      </c>
      <c r="BH27" s="7">
        <f>'Use B2019'!BH30+'Import B2019'!BH30</f>
        <v>169.03426914962901</v>
      </c>
      <c r="BI27" s="17">
        <f>indus2019!G30</f>
        <v>28357</v>
      </c>
    </row>
    <row r="28" spans="1:61" ht="12.75" customHeight="1">
      <c r="A28">
        <f>'Use B2019'!A31</f>
        <v>27</v>
      </c>
      <c r="B28" t="str">
        <f>indus2019!D31</f>
        <v>G45 to 47</v>
      </c>
      <c r="C28" s="7">
        <f>'Use B2019'!C31+'Import B2019'!C31</f>
        <v>4484.9850680580948</v>
      </c>
      <c r="D28" s="7">
        <f>'Use B2019'!D31+'Import B2019'!D31</f>
        <v>546.9527643818833</v>
      </c>
      <c r="E28" s="7">
        <f>'Use B2019'!E31+'Import B2019'!E31</f>
        <v>74.266833506840285</v>
      </c>
      <c r="F28" s="7">
        <f>'Use B2019'!F31+'Import B2019'!F31</f>
        <v>1952.335244321298</v>
      </c>
      <c r="G28" s="7">
        <f>'Use B2019'!G31+'Import B2019'!G31</f>
        <v>5634.789041121936</v>
      </c>
      <c r="H28" s="7">
        <f>'Use B2019'!H31+'Import B2019'!H31</f>
        <v>367.15667431863608</v>
      </c>
      <c r="I28" s="7">
        <f>'Use B2019'!I31+'Import B2019'!I31</f>
        <v>1668.1847581498321</v>
      </c>
      <c r="J28" s="7">
        <f>'Use B2019'!J31+'Import B2019'!J31</f>
        <v>2900.1852794459937</v>
      </c>
      <c r="K28" s="7">
        <f>'Use B2019'!K31+'Import B2019'!K31</f>
        <v>424.98188412058238</v>
      </c>
      <c r="L28" s="7">
        <f>'Use B2019'!L31+'Import B2019'!L31</f>
        <v>478.49573640699003</v>
      </c>
      <c r="M28" s="7">
        <f>'Use B2019'!M31+'Import B2019'!M31</f>
        <v>3908.7810313523628</v>
      </c>
      <c r="N28" s="7">
        <f>'Use B2019'!N31+'Import B2019'!N31</f>
        <v>1889.7856999928149</v>
      </c>
      <c r="O28" s="7">
        <f>'Use B2019'!O31+'Import B2019'!O31</f>
        <v>2101.3453117675267</v>
      </c>
      <c r="P28" s="7">
        <f>'Use B2019'!P31+'Import B2019'!P31</f>
        <v>8663.4277493578847</v>
      </c>
      <c r="Q28" s="7">
        <f>'Use B2019'!Q31+'Import B2019'!Q31</f>
        <v>4660.4768273101881</v>
      </c>
      <c r="R28" s="7">
        <f>'Use B2019'!R31+'Import B2019'!R31</f>
        <v>1669.9208823788638</v>
      </c>
      <c r="S28" s="7">
        <f>'Use B2019'!S31+'Import B2019'!S31</f>
        <v>2467.2416176199608</v>
      </c>
      <c r="T28" s="7">
        <f>'Use B2019'!T31+'Import B2019'!T31</f>
        <v>7305.8629756396858</v>
      </c>
      <c r="U28" s="7">
        <f>'Use B2019'!U31+'Import B2019'!U31</f>
        <v>7965.8035621825948</v>
      </c>
      <c r="V28" s="7">
        <f>'Use B2019'!V31+'Import B2019'!V31</f>
        <v>1159.0700282291216</v>
      </c>
      <c r="W28" s="7">
        <f>'Use B2019'!W31+'Import B2019'!W31</f>
        <v>1376.976843561353</v>
      </c>
      <c r="X28" s="7">
        <f>'Use B2019'!X31+'Import B2019'!X31</f>
        <v>1750.9174672380311</v>
      </c>
      <c r="Y28" s="7">
        <f>'Use B2019'!Y31+'Import B2019'!Y31</f>
        <v>1172.2401425635694</v>
      </c>
      <c r="Z28" s="7">
        <f>'Use B2019'!Z31+'Import B2019'!Z31</f>
        <v>467.10810473827877</v>
      </c>
      <c r="AA28" s="7">
        <f>'Use B2019'!AA31+'Import B2019'!AA31</f>
        <v>2547.6885756243519</v>
      </c>
      <c r="AB28" s="7">
        <f>'Use B2019'!AB31+'Import B2019'!AB31</f>
        <v>16531.129372361822</v>
      </c>
      <c r="AC28" s="7">
        <f>'Use B2019'!AC31+'Import B2019'!AC31</f>
        <v>19136.521669812573</v>
      </c>
      <c r="AD28" s="7">
        <f>'Use B2019'!AD31+'Import B2019'!AD31</f>
        <v>13578.296145294942</v>
      </c>
      <c r="AE28" s="7">
        <f>'Use B2019'!AE31+'Import B2019'!AE31</f>
        <v>585.43782403171053</v>
      </c>
      <c r="AF28" s="7">
        <f>'Use B2019'!AF31+'Import B2019'!AF31</f>
        <v>738.12896243541411</v>
      </c>
      <c r="AG28" s="7">
        <f>'Use B2019'!AG31+'Import B2019'!AG31</f>
        <v>3368.2911342918346</v>
      </c>
      <c r="AH28" s="7">
        <f>'Use B2019'!AH31+'Import B2019'!AH31</f>
        <v>6755.769184296696</v>
      </c>
      <c r="AI28" s="7">
        <f>'Use B2019'!AI31+'Import B2019'!AI31</f>
        <v>328.71736652366621</v>
      </c>
      <c r="AJ28" s="7">
        <f>'Use B2019'!AJ31+'Import B2019'!AJ31</f>
        <v>223.40934141704378</v>
      </c>
      <c r="AK28" s="7">
        <f>'Use B2019'!AK31+'Import B2019'!AK31</f>
        <v>1239.6441805974985</v>
      </c>
      <c r="AL28" s="7">
        <f>'Use B2019'!AL31+'Import B2019'!AL31</f>
        <v>2405.0990167627119</v>
      </c>
      <c r="AM28" s="7">
        <f>'Use B2019'!AM31+'Import B2019'!AM31</f>
        <v>177.24185474395378</v>
      </c>
      <c r="AN28" s="7">
        <f>'Use B2019'!AN31+'Import B2019'!AN31</f>
        <v>20.611901259459874</v>
      </c>
      <c r="AO28" s="7">
        <f>'Use B2019'!AO31+'Import B2019'!AO31</f>
        <v>47.062375009223089</v>
      </c>
      <c r="AP28" s="7">
        <f>'Use B2019'!AP31+'Import B2019'!AP31</f>
        <v>3266.8332555031911</v>
      </c>
      <c r="AQ28" s="7">
        <f>'Use B2019'!AQ31+'Import B2019'!AQ31</f>
        <v>1133</v>
      </c>
      <c r="AR28" s="7">
        <f>'Use B2019'!AR31+'Import B2019'!AR31</f>
        <v>2655.9674065778941</v>
      </c>
      <c r="AS28" s="7">
        <f>'Use B2019'!AS31+'Import B2019'!AS31</f>
        <v>5715.9809436046298</v>
      </c>
      <c r="AT28" s="7">
        <f>'Use B2019'!AT31+'Import B2019'!AT31</f>
        <v>565.27796102865227</v>
      </c>
      <c r="AU28" s="7">
        <f>'Use B2019'!AU31+'Import B2019'!AU31</f>
        <v>454.99342849200946</v>
      </c>
      <c r="AV28" s="7">
        <f>'Use B2019'!AV31+'Import B2019'!AV31</f>
        <v>3256.9395905337551</v>
      </c>
      <c r="AW28" s="7">
        <f>'Use B2019'!AW31+'Import B2019'!AW31</f>
        <v>358.8860006518114</v>
      </c>
      <c r="AX28" s="7">
        <f>'Use B2019'!AX31+'Import B2019'!AX31</f>
        <v>52.296698972154289</v>
      </c>
      <c r="AY28" s="7">
        <f>'Use B2019'!AY31+'Import B2019'!AY31</f>
        <v>1089.1250658440208</v>
      </c>
      <c r="AZ28" s="7">
        <f>'Use B2019'!AZ31+'Import B2019'!AZ31</f>
        <v>1707.9013869478258</v>
      </c>
      <c r="BA28" s="7">
        <f>'Use B2019'!BA31+'Import B2019'!BA31</f>
        <v>1976.0727111558347</v>
      </c>
      <c r="BB28" s="7">
        <f>'Use B2019'!BB31+'Import B2019'!BB31</f>
        <v>7128.9611076373376</v>
      </c>
      <c r="BC28" s="7">
        <f>'Use B2019'!BC31+'Import B2019'!BC31</f>
        <v>1391.7422671436555</v>
      </c>
      <c r="BD28" s="7">
        <f>'Use B2019'!BD31+'Import B2019'!BD31</f>
        <v>1881.7503962136552</v>
      </c>
      <c r="BE28" s="7">
        <f>'Use B2019'!BE31+'Import B2019'!BE31</f>
        <v>643.07173293327082</v>
      </c>
      <c r="BF28" s="7">
        <f>'Use B2019'!BF31+'Import B2019'!BF31</f>
        <v>1017.0035171248896</v>
      </c>
      <c r="BG28" s="7">
        <f>'Use B2019'!BG31+'Import B2019'!BG31</f>
        <v>131.01152357325111</v>
      </c>
      <c r="BH28" s="7">
        <f>'Use B2019'!BH31+'Import B2019'!BH31</f>
        <v>712.84457383493248</v>
      </c>
      <c r="BI28" s="17">
        <f>indus2019!G31</f>
        <v>56544</v>
      </c>
    </row>
    <row r="29" spans="1:61" ht="12.75" customHeight="1">
      <c r="A29">
        <f>'Use B2019'!A32</f>
        <v>28</v>
      </c>
      <c r="B29" t="str">
        <f>indus2019!D32</f>
        <v>H49</v>
      </c>
      <c r="C29" s="7">
        <f>'Use B2019'!C32+'Import B2019'!C32</f>
        <v>550.32482807033057</v>
      </c>
      <c r="D29" s="7">
        <f>'Use B2019'!D32+'Import B2019'!D32</f>
        <v>245.50348591425058</v>
      </c>
      <c r="E29" s="7">
        <f>'Use B2019'!E32+'Import B2019'!E32</f>
        <v>77.973666603417826</v>
      </c>
      <c r="F29" s="7">
        <f>'Use B2019'!F32+'Import B2019'!F32</f>
        <v>1797.558052320107</v>
      </c>
      <c r="G29" s="7">
        <f>'Use B2019'!G32+'Import B2019'!G32</f>
        <v>3248.3333758748181</v>
      </c>
      <c r="H29" s="7">
        <f>'Use B2019'!H32+'Import B2019'!H32</f>
        <v>207.96478157195585</v>
      </c>
      <c r="I29" s="7">
        <f>'Use B2019'!I32+'Import B2019'!I32</f>
        <v>3656.2365501603363</v>
      </c>
      <c r="J29" s="7">
        <f>'Use B2019'!J32+'Import B2019'!J32</f>
        <v>6368.3928065332548</v>
      </c>
      <c r="K29" s="7">
        <f>'Use B2019'!K32+'Import B2019'!K32</f>
        <v>126.27756198165788</v>
      </c>
      <c r="L29" s="7">
        <f>'Use B2019'!L32+'Import B2019'!L32</f>
        <v>147.34524576071775</v>
      </c>
      <c r="M29" s="7">
        <f>'Use B2019'!M32+'Import B2019'!M32</f>
        <v>1151.9114184383238</v>
      </c>
      <c r="N29" s="7">
        <f>'Use B2019'!N32+'Import B2019'!N32</f>
        <v>742.81283320318278</v>
      </c>
      <c r="O29" s="7">
        <f>'Use B2019'!O32+'Import B2019'!O32</f>
        <v>2410.3995108220793</v>
      </c>
      <c r="P29" s="7">
        <f>'Use B2019'!P32+'Import B2019'!P32</f>
        <v>839.58557473991812</v>
      </c>
      <c r="Q29" s="7">
        <f>'Use B2019'!Q32+'Import B2019'!Q32</f>
        <v>1184.8804200534628</v>
      </c>
      <c r="R29" s="7">
        <f>'Use B2019'!R32+'Import B2019'!R32</f>
        <v>115.96315463465476</v>
      </c>
      <c r="S29" s="7">
        <f>'Use B2019'!S32+'Import B2019'!S32</f>
        <v>278.50629454718683</v>
      </c>
      <c r="T29" s="7">
        <f>'Use B2019'!T32+'Import B2019'!T32</f>
        <v>1280.644064411634</v>
      </c>
      <c r="U29" s="7">
        <f>'Use B2019'!U32+'Import B2019'!U32</f>
        <v>2210.5046949646658</v>
      </c>
      <c r="V29" s="7">
        <f>'Use B2019'!V32+'Import B2019'!V32</f>
        <v>212.63006459417289</v>
      </c>
      <c r="W29" s="7">
        <f>'Use B2019'!W32+'Import B2019'!W32</f>
        <v>465.63926541856176</v>
      </c>
      <c r="X29" s="7">
        <f>'Use B2019'!X32+'Import B2019'!X32</f>
        <v>365.97827187359962</v>
      </c>
      <c r="Y29" s="7">
        <f>'Use B2019'!Y32+'Import B2019'!Y32</f>
        <v>583.13620806289236</v>
      </c>
      <c r="Z29" s="7">
        <f>'Use B2019'!Z32+'Import B2019'!Z32</f>
        <v>276.18686889962856</v>
      </c>
      <c r="AA29" s="7">
        <f>'Use B2019'!AA32+'Import B2019'!AA32</f>
        <v>1464.6104764877734</v>
      </c>
      <c r="AB29" s="7">
        <f>'Use B2019'!AB32+'Import B2019'!AB32</f>
        <v>13316.728749390631</v>
      </c>
      <c r="AC29" s="7">
        <f>'Use B2019'!AC32+'Import B2019'!AC32</f>
        <v>8891.2047572284137</v>
      </c>
      <c r="AD29" s="7">
        <f>'Use B2019'!AD32+'Import B2019'!AD32</f>
        <v>23970.370992274115</v>
      </c>
      <c r="AE29" s="7">
        <f>'Use B2019'!AE32+'Import B2019'!AE32</f>
        <v>290.0091977337122</v>
      </c>
      <c r="AF29" s="7">
        <f>'Use B2019'!AF32+'Import B2019'!AF32</f>
        <v>0</v>
      </c>
      <c r="AG29" s="7">
        <f>'Use B2019'!AG32+'Import B2019'!AG32</f>
        <v>67354.577346015212</v>
      </c>
      <c r="AH29" s="7">
        <f>'Use B2019'!AH32+'Import B2019'!AH32</f>
        <v>399.73737851585594</v>
      </c>
      <c r="AI29" s="7">
        <f>'Use B2019'!AI32+'Import B2019'!AI32</f>
        <v>328.11309460668838</v>
      </c>
      <c r="AJ29" s="7">
        <f>'Use B2019'!AJ32+'Import B2019'!AJ32</f>
        <v>150.16441281253179</v>
      </c>
      <c r="AK29" s="7">
        <f>'Use B2019'!AK32+'Import B2019'!AK32</f>
        <v>197.16230102821422</v>
      </c>
      <c r="AL29" s="7">
        <f>'Use B2019'!AL32+'Import B2019'!AL32</f>
        <v>1615.3464382416032</v>
      </c>
      <c r="AM29" s="7">
        <f>'Use B2019'!AM32+'Import B2019'!AM32</f>
        <v>219.81950700088126</v>
      </c>
      <c r="AN29" s="7">
        <f>'Use B2019'!AN32+'Import B2019'!AN32</f>
        <v>24.524452842913046</v>
      </c>
      <c r="AO29" s="7">
        <f>'Use B2019'!AO32+'Import B2019'!AO32</f>
        <v>30.11777029996912</v>
      </c>
      <c r="AP29" s="7">
        <f>'Use B2019'!AP32+'Import B2019'!AP32</f>
        <v>1312.7825329547977</v>
      </c>
      <c r="AQ29" s="7">
        <f>'Use B2019'!AQ32+'Import B2019'!AQ32</f>
        <v>0</v>
      </c>
      <c r="AR29" s="7">
        <f>'Use B2019'!AR32+'Import B2019'!AR32</f>
        <v>2604.6384376691453</v>
      </c>
      <c r="AS29" s="7">
        <f>'Use B2019'!AS32+'Import B2019'!AS32</f>
        <v>2444.7136879337377</v>
      </c>
      <c r="AT29" s="7">
        <f>'Use B2019'!AT32+'Import B2019'!AT32</f>
        <v>361.79817171209646</v>
      </c>
      <c r="AU29" s="7">
        <f>'Use B2019'!AU32+'Import B2019'!AU32</f>
        <v>164.10828650380412</v>
      </c>
      <c r="AV29" s="7">
        <f>'Use B2019'!AV32+'Import B2019'!AV32</f>
        <v>1881.104244375498</v>
      </c>
      <c r="AW29" s="7">
        <f>'Use B2019'!AW32+'Import B2019'!AW32</f>
        <v>399.97230496827007</v>
      </c>
      <c r="AX29" s="7">
        <f>'Use B2019'!AX32+'Import B2019'!AX32</f>
        <v>1126.9491735081122</v>
      </c>
      <c r="AY29" s="7">
        <f>'Use B2019'!AY32+'Import B2019'!AY32</f>
        <v>408.90076724206335</v>
      </c>
      <c r="AZ29" s="7">
        <f>'Use B2019'!AZ32+'Import B2019'!AZ32</f>
        <v>1983.1577838868636</v>
      </c>
      <c r="BA29" s="7">
        <f>'Use B2019'!BA32+'Import B2019'!BA32</f>
        <v>5748.1427165800269</v>
      </c>
      <c r="BB29" s="7">
        <f>'Use B2019'!BB32+'Import B2019'!BB32</f>
        <v>282.11520623347161</v>
      </c>
      <c r="BC29" s="7">
        <f>'Use B2019'!BC32+'Import B2019'!BC32</f>
        <v>629.79795971032854</v>
      </c>
      <c r="BD29" s="7">
        <f>'Use B2019'!BD32+'Import B2019'!BD32</f>
        <v>392.911683104259</v>
      </c>
      <c r="BE29" s="7">
        <f>'Use B2019'!BE32+'Import B2019'!BE32</f>
        <v>577.12984633649614</v>
      </c>
      <c r="BF29" s="7">
        <f>'Use B2019'!BF32+'Import B2019'!BF32</f>
        <v>1376.1832797712621</v>
      </c>
      <c r="BG29" s="7">
        <f>'Use B2019'!BG32+'Import B2019'!BG32</f>
        <v>59.658350381823013</v>
      </c>
      <c r="BH29" s="7">
        <f>'Use B2019'!BH32+'Import B2019'!BH32</f>
        <v>29.759693194631208</v>
      </c>
      <c r="BI29" s="17">
        <f>indus2019!G32</f>
        <v>25605</v>
      </c>
    </row>
    <row r="30" spans="1:61" ht="12.75" customHeight="1">
      <c r="A30">
        <f>'Use B2019'!A33</f>
        <v>29</v>
      </c>
      <c r="B30" t="str">
        <f>indus2019!D33</f>
        <v>H50</v>
      </c>
      <c r="C30" s="7">
        <f>'Use B2019'!C33+'Import B2019'!C33</f>
        <v>4.519588064127994E-2</v>
      </c>
      <c r="D30" s="7">
        <f>'Use B2019'!D33+'Import B2019'!D33</f>
        <v>26.311383116591212</v>
      </c>
      <c r="E30" s="7">
        <f>'Use B2019'!E33+'Import B2019'!E33</f>
        <v>3.7766734872844196E-2</v>
      </c>
      <c r="F30" s="7">
        <f>'Use B2019'!F33+'Import B2019'!F33</f>
        <v>169.56387795836767</v>
      </c>
      <c r="G30" s="7">
        <f>'Use B2019'!G33+'Import B2019'!G33</f>
        <v>323.64227578397617</v>
      </c>
      <c r="H30" s="7">
        <f>'Use B2019'!H33+'Import B2019'!H33</f>
        <v>19.782474909648908</v>
      </c>
      <c r="I30" s="7">
        <f>'Use B2019'!I33+'Import B2019'!I33</f>
        <v>440.77162206497883</v>
      </c>
      <c r="J30" s="7">
        <f>'Use B2019'!J33+'Import B2019'!J33</f>
        <v>582.05891279693469</v>
      </c>
      <c r="K30" s="7">
        <f>'Use B2019'!K33+'Import B2019'!K33</f>
        <v>34.697831412905941</v>
      </c>
      <c r="L30" s="7">
        <f>'Use B2019'!L33+'Import B2019'!L33</f>
        <v>222.30390342043023</v>
      </c>
      <c r="M30" s="7">
        <f>'Use B2019'!M33+'Import B2019'!M33</f>
        <v>131.00931924407797</v>
      </c>
      <c r="N30" s="7">
        <f>'Use B2019'!N33+'Import B2019'!N33</f>
        <v>39.715346256709068</v>
      </c>
      <c r="O30" s="7">
        <f>'Use B2019'!O33+'Import B2019'!O33</f>
        <v>323.82067257976655</v>
      </c>
      <c r="P30" s="7">
        <f>'Use B2019'!P33+'Import B2019'!P33</f>
        <v>353.0283410548231</v>
      </c>
      <c r="Q30" s="7">
        <f>'Use B2019'!Q33+'Import B2019'!Q33</f>
        <v>432.72529422744657</v>
      </c>
      <c r="R30" s="7">
        <f>'Use B2019'!R33+'Import B2019'!R33</f>
        <v>15.932232537637748</v>
      </c>
      <c r="S30" s="7">
        <f>'Use B2019'!S33+'Import B2019'!S33</f>
        <v>71.426535298816731</v>
      </c>
      <c r="T30" s="7">
        <f>'Use B2019'!T33+'Import B2019'!T33</f>
        <v>219.88890703669784</v>
      </c>
      <c r="U30" s="7">
        <f>'Use B2019'!U33+'Import B2019'!U33</f>
        <v>267.69147044629551</v>
      </c>
      <c r="V30" s="7">
        <f>'Use B2019'!V33+'Import B2019'!V33</f>
        <v>12.053860752085967</v>
      </c>
      <c r="W30" s="7">
        <f>'Use B2019'!W33+'Import B2019'!W33</f>
        <v>65.498247915765262</v>
      </c>
      <c r="X30" s="7">
        <f>'Use B2019'!X33+'Import B2019'!X33</f>
        <v>32.013308989109518</v>
      </c>
      <c r="Y30" s="7">
        <f>'Use B2019'!Y33+'Import B2019'!Y33</f>
        <v>12.053324240317563</v>
      </c>
      <c r="Z30" s="7">
        <f>'Use B2019'!Z33+'Import B2019'!Z33</f>
        <v>0.15906408002689224</v>
      </c>
      <c r="AA30" s="7">
        <f>'Use B2019'!AA33+'Import B2019'!AA33</f>
        <v>25.998345460816559</v>
      </c>
      <c r="AB30" s="7">
        <f>'Use B2019'!AB33+'Import B2019'!AB33</f>
        <v>289.70862968810303</v>
      </c>
      <c r="AC30" s="7">
        <f>'Use B2019'!AC33+'Import B2019'!AC33</f>
        <v>544.64729617716534</v>
      </c>
      <c r="AD30" s="7">
        <f>'Use B2019'!AD33+'Import B2019'!AD33</f>
        <v>213.86438164502414</v>
      </c>
      <c r="AE30" s="7">
        <f>'Use B2019'!AE33+'Import B2019'!AE33</f>
        <v>2058.0478095089716</v>
      </c>
      <c r="AF30" s="7">
        <f>'Use B2019'!AF33+'Import B2019'!AF33</f>
        <v>0</v>
      </c>
      <c r="AG30" s="7">
        <f>'Use B2019'!AG33+'Import B2019'!AG33</f>
        <v>5825.9362248520883</v>
      </c>
      <c r="AH30" s="7">
        <f>'Use B2019'!AH33+'Import B2019'!AH33</f>
        <v>91.136931974700317</v>
      </c>
      <c r="AI30" s="7">
        <f>'Use B2019'!AI33+'Import B2019'!AI33</f>
        <v>63.917531827288258</v>
      </c>
      <c r="AJ30" s="7">
        <f>'Use B2019'!AJ33+'Import B2019'!AJ33</f>
        <v>5.0643605091407089</v>
      </c>
      <c r="AK30" s="7">
        <f>'Use B2019'!AK33+'Import B2019'!AK33</f>
        <v>19.222384262760908</v>
      </c>
      <c r="AL30" s="7">
        <f>'Use B2019'!AL33+'Import B2019'!AL33</f>
        <v>122.48992856711632</v>
      </c>
      <c r="AM30" s="7">
        <f>'Use B2019'!AM33+'Import B2019'!AM33</f>
        <v>3.9607118378537161</v>
      </c>
      <c r="AN30" s="7">
        <f>'Use B2019'!AN33+'Import B2019'!AN33</f>
        <v>1.6463019634998997E-2</v>
      </c>
      <c r="AO30" s="7">
        <f>'Use B2019'!AO33+'Import B2019'!AO33</f>
        <v>3.0328462611170854E-2</v>
      </c>
      <c r="AP30" s="7">
        <f>'Use B2019'!AP33+'Import B2019'!AP33</f>
        <v>25.101772419793043</v>
      </c>
      <c r="AQ30" s="7">
        <f>'Use B2019'!AQ33+'Import B2019'!AQ33</f>
        <v>0</v>
      </c>
      <c r="AR30" s="7">
        <f>'Use B2019'!AR33+'Import B2019'!AR33</f>
        <v>233.77960617462574</v>
      </c>
      <c r="AS30" s="7">
        <f>'Use B2019'!AS33+'Import B2019'!AS33</f>
        <v>150.14410494315837</v>
      </c>
      <c r="AT30" s="7">
        <f>'Use B2019'!AT33+'Import B2019'!AT33</f>
        <v>7.4891142794507592</v>
      </c>
      <c r="AU30" s="7">
        <f>'Use B2019'!AU33+'Import B2019'!AU33</f>
        <v>2.2546322671639247</v>
      </c>
      <c r="AV30" s="7">
        <f>'Use B2019'!AV33+'Import B2019'!AV33</f>
        <v>134.89136078470625</v>
      </c>
      <c r="AW30" s="7">
        <f>'Use B2019'!AW33+'Import B2019'!AW33</f>
        <v>130.40882541909718</v>
      </c>
      <c r="AX30" s="7">
        <f>'Use B2019'!AX33+'Import B2019'!AX33</f>
        <v>51.225380271342857</v>
      </c>
      <c r="AY30" s="7">
        <f>'Use B2019'!AY33+'Import B2019'!AY33</f>
        <v>29.039344521220343</v>
      </c>
      <c r="AZ30" s="7">
        <f>'Use B2019'!AZ33+'Import B2019'!AZ33</f>
        <v>9.376579222541352</v>
      </c>
      <c r="BA30" s="7">
        <f>'Use B2019'!BA33+'Import B2019'!BA33</f>
        <v>10.070253312175813</v>
      </c>
      <c r="BB30" s="7">
        <f>'Use B2019'!BB33+'Import B2019'!BB33</f>
        <v>2.6473611363883554</v>
      </c>
      <c r="BC30" s="7">
        <f>'Use B2019'!BC33+'Import B2019'!BC33</f>
        <v>0.28401492358052383</v>
      </c>
      <c r="BD30" s="7">
        <f>'Use B2019'!BD33+'Import B2019'!BD33</f>
        <v>8.0705095645550387</v>
      </c>
      <c r="BE30" s="7">
        <f>'Use B2019'!BE33+'Import B2019'!BE33</f>
        <v>10.233815380001765</v>
      </c>
      <c r="BF30" s="7">
        <f>'Use B2019'!BF33+'Import B2019'!BF33</f>
        <v>1.6062637684865636E-3</v>
      </c>
      <c r="BG30" s="7">
        <f>'Use B2019'!BG33+'Import B2019'!BG33</f>
        <v>1.4346038326856088</v>
      </c>
      <c r="BH30" s="7">
        <f>'Use B2019'!BH33+'Import B2019'!BH33</f>
        <v>0.27461875154535281</v>
      </c>
      <c r="BI30" s="17">
        <f>indus2019!G33</f>
        <v>1367</v>
      </c>
    </row>
    <row r="31" spans="1:61" ht="12.75" customHeight="1">
      <c r="A31">
        <f>'Use B2019'!A34</f>
        <v>30</v>
      </c>
      <c r="B31" t="str">
        <f>indus2019!D34</f>
        <v>H51</v>
      </c>
      <c r="C31" s="7">
        <f>'Use B2019'!C34+'Import B2019'!C34</f>
        <v>62.76916090258122</v>
      </c>
      <c r="D31" s="7">
        <f>'Use B2019'!D34+'Import B2019'!D34</f>
        <v>49.26374834651682</v>
      </c>
      <c r="E31" s="7">
        <f>'Use B2019'!E34+'Import B2019'!E34</f>
        <v>1.391406021631102E-2</v>
      </c>
      <c r="F31" s="7">
        <f>'Use B2019'!F34+'Import B2019'!F34</f>
        <v>52.700989787437024</v>
      </c>
      <c r="G31" s="7">
        <f>'Use B2019'!G34+'Import B2019'!G34</f>
        <v>99.570191688211523</v>
      </c>
      <c r="H31" s="7">
        <f>'Use B2019'!H34+'Import B2019'!H34</f>
        <v>27.000787420039831</v>
      </c>
      <c r="I31" s="7">
        <f>'Use B2019'!I34+'Import B2019'!I34</f>
        <v>55.875276283828924</v>
      </c>
      <c r="J31" s="7">
        <f>'Use B2019'!J34+'Import B2019'!J34</f>
        <v>95.381853655645386</v>
      </c>
      <c r="K31" s="7">
        <f>'Use B2019'!K34+'Import B2019'!K34</f>
        <v>21.025272240316937</v>
      </c>
      <c r="L31" s="7">
        <f>'Use B2019'!L34+'Import B2019'!L34</f>
        <v>1.6237853502616064</v>
      </c>
      <c r="M31" s="7">
        <f>'Use B2019'!M34+'Import B2019'!M34</f>
        <v>42.34240637432427</v>
      </c>
      <c r="N31" s="7">
        <f>'Use B2019'!N34+'Import B2019'!N34</f>
        <v>57.068232034218624</v>
      </c>
      <c r="O31" s="7">
        <f>'Use B2019'!O34+'Import B2019'!O34</f>
        <v>41.835264174570348</v>
      </c>
      <c r="P31" s="7">
        <f>'Use B2019'!P34+'Import B2019'!P34</f>
        <v>53.020022402767594</v>
      </c>
      <c r="Q31" s="7">
        <f>'Use B2019'!Q34+'Import B2019'!Q34</f>
        <v>287.95014312721548</v>
      </c>
      <c r="R31" s="7">
        <f>'Use B2019'!R34+'Import B2019'!R34</f>
        <v>20.881136223564226</v>
      </c>
      <c r="S31" s="7">
        <f>'Use B2019'!S34+'Import B2019'!S34</f>
        <v>37.38137955175911</v>
      </c>
      <c r="T31" s="7">
        <f>'Use B2019'!T34+'Import B2019'!T34</f>
        <v>193.50948055504796</v>
      </c>
      <c r="U31" s="7">
        <f>'Use B2019'!U34+'Import B2019'!U34</f>
        <v>212.07363653999684</v>
      </c>
      <c r="V31" s="7">
        <f>'Use B2019'!V34+'Import B2019'!V34</f>
        <v>15.880442895384839</v>
      </c>
      <c r="W31" s="7">
        <f>'Use B2019'!W34+'Import B2019'!W34</f>
        <v>65.919193715089506</v>
      </c>
      <c r="X31" s="7">
        <f>'Use B2019'!X34+'Import B2019'!X34</f>
        <v>39.770554528717113</v>
      </c>
      <c r="Y31" s="7">
        <f>'Use B2019'!Y34+'Import B2019'!Y34</f>
        <v>52.987061955863034</v>
      </c>
      <c r="Z31" s="7">
        <f>'Use B2019'!Z34+'Import B2019'!Z34</f>
        <v>2.3974994713127464</v>
      </c>
      <c r="AA31" s="7">
        <f>'Use B2019'!AA34+'Import B2019'!AA34</f>
        <v>86.896889296002513</v>
      </c>
      <c r="AB31" s="7">
        <f>'Use B2019'!AB34+'Import B2019'!AB34</f>
        <v>358.06459434869186</v>
      </c>
      <c r="AC31" s="7">
        <f>'Use B2019'!AC34+'Import B2019'!AC34</f>
        <v>954.74813342744926</v>
      </c>
      <c r="AD31" s="7">
        <f>'Use B2019'!AD34+'Import B2019'!AD34</f>
        <v>243.05098960181346</v>
      </c>
      <c r="AE31" s="7">
        <f>'Use B2019'!AE34+'Import B2019'!AE34</f>
        <v>178.8598480899845</v>
      </c>
      <c r="AF31" s="7">
        <f>'Use B2019'!AF34+'Import B2019'!AF34</f>
        <v>439.34031559838013</v>
      </c>
      <c r="AG31" s="7">
        <f>'Use B2019'!AG34+'Import B2019'!AG34</f>
        <v>4173.6511471446911</v>
      </c>
      <c r="AH31" s="7">
        <f>'Use B2019'!AH34+'Import B2019'!AH34</f>
        <v>86.92454721542498</v>
      </c>
      <c r="AI31" s="7">
        <f>'Use B2019'!AI34+'Import B2019'!AI34</f>
        <v>60.051008553412728</v>
      </c>
      <c r="AJ31" s="7">
        <f>'Use B2019'!AJ34+'Import B2019'!AJ34</f>
        <v>79.582818200346168</v>
      </c>
      <c r="AK31" s="7">
        <f>'Use B2019'!AK34+'Import B2019'!AK34</f>
        <v>128.42538924427521</v>
      </c>
      <c r="AL31" s="7">
        <f>'Use B2019'!AL34+'Import B2019'!AL34</f>
        <v>425.28721035925025</v>
      </c>
      <c r="AM31" s="7">
        <f>'Use B2019'!AM34+'Import B2019'!AM34</f>
        <v>68.322279202976603</v>
      </c>
      <c r="AN31" s="7">
        <f>'Use B2019'!AN34+'Import B2019'!AN34</f>
        <v>13.780735554706997</v>
      </c>
      <c r="AO31" s="7">
        <f>'Use B2019'!AO34+'Import B2019'!AO34</f>
        <v>23.866740280138348</v>
      </c>
      <c r="AP31" s="7">
        <f>'Use B2019'!AP34+'Import B2019'!AP34</f>
        <v>344.10195064094887</v>
      </c>
      <c r="AQ31" s="7">
        <f>'Use B2019'!AQ34+'Import B2019'!AQ34</f>
        <v>0</v>
      </c>
      <c r="AR31" s="7">
        <f>'Use B2019'!AR34+'Import B2019'!AR34</f>
        <v>1235.0283741048277</v>
      </c>
      <c r="AS31" s="7">
        <f>'Use B2019'!AS34+'Import B2019'!AS34</f>
        <v>741.2677662508504</v>
      </c>
      <c r="AT31" s="7">
        <f>'Use B2019'!AT34+'Import B2019'!AT34</f>
        <v>102.80951868680276</v>
      </c>
      <c r="AU31" s="7">
        <f>'Use B2019'!AU34+'Import B2019'!AU34</f>
        <v>129.68458644760446</v>
      </c>
      <c r="AV31" s="7">
        <f>'Use B2019'!AV34+'Import B2019'!AV34</f>
        <v>201.91128086279019</v>
      </c>
      <c r="AW31" s="7">
        <f>'Use B2019'!AW34+'Import B2019'!AW34</f>
        <v>178.62439518306402</v>
      </c>
      <c r="AX31" s="7">
        <f>'Use B2019'!AX34+'Import B2019'!AX34</f>
        <v>6836.6191106565775</v>
      </c>
      <c r="AY31" s="7">
        <f>'Use B2019'!AY34+'Import B2019'!AY34</f>
        <v>250.1386577876045</v>
      </c>
      <c r="AZ31" s="7">
        <f>'Use B2019'!AZ34+'Import B2019'!AZ34</f>
        <v>802.56074946277704</v>
      </c>
      <c r="BA31" s="7">
        <f>'Use B2019'!BA34+'Import B2019'!BA34</f>
        <v>550.41513216647729</v>
      </c>
      <c r="BB31" s="7">
        <f>'Use B2019'!BB34+'Import B2019'!BB34</f>
        <v>273.09485540190639</v>
      </c>
      <c r="BC31" s="7">
        <f>'Use B2019'!BC34+'Import B2019'!BC34</f>
        <v>273.10664752149148</v>
      </c>
      <c r="BD31" s="7">
        <f>'Use B2019'!BD34+'Import B2019'!BD34</f>
        <v>179.43319126957169</v>
      </c>
      <c r="BE31" s="7">
        <f>'Use B2019'!BE34+'Import B2019'!BE34</f>
        <v>125.2158567447912</v>
      </c>
      <c r="BF31" s="7">
        <f>'Use B2019'!BF34+'Import B2019'!BF34</f>
        <v>283.50222018046651</v>
      </c>
      <c r="BG31" s="7">
        <f>'Use B2019'!BG34+'Import B2019'!BG34</f>
        <v>11.033048396815307</v>
      </c>
      <c r="BH31" s="7">
        <f>'Use B2019'!BH34+'Import B2019'!BH34</f>
        <v>35.358578832201097</v>
      </c>
      <c r="BI31" s="17">
        <f>indus2019!G34</f>
        <v>2569</v>
      </c>
    </row>
    <row r="32" spans="1:61" ht="12.75" customHeight="1">
      <c r="A32">
        <f>'Use B2019'!A35</f>
        <v>31</v>
      </c>
      <c r="B32" t="str">
        <f>indus2019!D35</f>
        <v>H52 + 53</v>
      </c>
      <c r="C32" s="7">
        <f>'Use B2019'!C35+'Import B2019'!C35</f>
        <v>352.33776580543844</v>
      </c>
      <c r="D32" s="7">
        <f>'Use B2019'!D35+'Import B2019'!D35</f>
        <v>513.62856083239308</v>
      </c>
      <c r="E32" s="7">
        <f>'Use B2019'!E35+'Import B2019'!E35</f>
        <v>80.312087536389456</v>
      </c>
      <c r="F32" s="7">
        <f>'Use B2019'!F35+'Import B2019'!F35</f>
        <v>1683.734008825817</v>
      </c>
      <c r="G32" s="7">
        <f>'Use B2019'!G35+'Import B2019'!G35</f>
        <v>7164.395491402428</v>
      </c>
      <c r="H32" s="7">
        <f>'Use B2019'!H35+'Import B2019'!H35</f>
        <v>438.53054922768149</v>
      </c>
      <c r="I32" s="7">
        <f>'Use B2019'!I35+'Import B2019'!I35</f>
        <v>5403.9533384958268</v>
      </c>
      <c r="J32" s="7">
        <f>'Use B2019'!J35+'Import B2019'!J35</f>
        <v>10523.547762205992</v>
      </c>
      <c r="K32" s="7">
        <f>'Use B2019'!K35+'Import B2019'!K35</f>
        <v>314.69422744310714</v>
      </c>
      <c r="L32" s="7">
        <f>'Use B2019'!L35+'Import B2019'!L35</f>
        <v>398.1931965424472</v>
      </c>
      <c r="M32" s="7">
        <f>'Use B2019'!M35+'Import B2019'!M35</f>
        <v>2270.7817685689652</v>
      </c>
      <c r="N32" s="7">
        <f>'Use B2019'!N35+'Import B2019'!N35</f>
        <v>1391.4000155571744</v>
      </c>
      <c r="O32" s="7">
        <f>'Use B2019'!O35+'Import B2019'!O35</f>
        <v>3035.8954567067403</v>
      </c>
      <c r="P32" s="7">
        <f>'Use B2019'!P35+'Import B2019'!P35</f>
        <v>1904.554907240471</v>
      </c>
      <c r="Q32" s="7">
        <f>'Use B2019'!Q35+'Import B2019'!Q35</f>
        <v>2825.1143102968854</v>
      </c>
      <c r="R32" s="7">
        <f>'Use B2019'!R35+'Import B2019'!R35</f>
        <v>281.43658396630781</v>
      </c>
      <c r="S32" s="7">
        <f>'Use B2019'!S35+'Import B2019'!S35</f>
        <v>643.05268451690529</v>
      </c>
      <c r="T32" s="7">
        <f>'Use B2019'!T35+'Import B2019'!T35</f>
        <v>2547.8527531348063</v>
      </c>
      <c r="U32" s="7">
        <f>'Use B2019'!U35+'Import B2019'!U35</f>
        <v>4604.5969899145803</v>
      </c>
      <c r="V32" s="7">
        <f>'Use B2019'!V35+'Import B2019'!V35</f>
        <v>391.89478087623309</v>
      </c>
      <c r="W32" s="7">
        <f>'Use B2019'!W35+'Import B2019'!W35</f>
        <v>1022.5540653589255</v>
      </c>
      <c r="X32" s="7">
        <f>'Use B2019'!X35+'Import B2019'!X35</f>
        <v>731.96731142648105</v>
      </c>
      <c r="Y32" s="7">
        <f>'Use B2019'!Y35+'Import B2019'!Y35</f>
        <v>910.45140946774734</v>
      </c>
      <c r="Z32" s="7">
        <f>'Use B2019'!Z35+'Import B2019'!Z35</f>
        <v>423.78637686854785</v>
      </c>
      <c r="AA32" s="7">
        <f>'Use B2019'!AA35+'Import B2019'!AA35</f>
        <v>1782.9576197739098</v>
      </c>
      <c r="AB32" s="7">
        <f>'Use B2019'!AB35+'Import B2019'!AB35</f>
        <v>1429.8827805592068</v>
      </c>
      <c r="AC32" s="7">
        <f>'Use B2019'!AC35+'Import B2019'!AC35</f>
        <v>30215.103459789865</v>
      </c>
      <c r="AD32" s="7">
        <f>'Use B2019'!AD35+'Import B2019'!AD35</f>
        <v>11734.506725685469</v>
      </c>
      <c r="AE32" s="7">
        <f>'Use B2019'!AE35+'Import B2019'!AE35</f>
        <v>6385.5578772201961</v>
      </c>
      <c r="AF32" s="7">
        <f>'Use B2019'!AF35+'Import B2019'!AF35</f>
        <v>4987.257226644324</v>
      </c>
      <c r="AG32" s="7">
        <f>'Use B2019'!AG35+'Import B2019'!AG35</f>
        <v>17659.373366854521</v>
      </c>
      <c r="AH32" s="7">
        <f>'Use B2019'!AH35+'Import B2019'!AH35</f>
        <v>1245.7290902877785</v>
      </c>
      <c r="AI32" s="7">
        <f>'Use B2019'!AI35+'Import B2019'!AI35</f>
        <v>5525.8198318461</v>
      </c>
      <c r="AJ32" s="7">
        <f>'Use B2019'!AJ35+'Import B2019'!AJ35</f>
        <v>316.43995973531929</v>
      </c>
      <c r="AK32" s="7">
        <f>'Use B2019'!AK35+'Import B2019'!AK35</f>
        <v>694.41375755590479</v>
      </c>
      <c r="AL32" s="7">
        <f>'Use B2019'!AL35+'Import B2019'!AL35</f>
        <v>2497.1803324162897</v>
      </c>
      <c r="AM32" s="7">
        <f>'Use B2019'!AM35+'Import B2019'!AM35</f>
        <v>857.49411289532952</v>
      </c>
      <c r="AN32" s="7">
        <f>'Use B2019'!AN35+'Import B2019'!AN35</f>
        <v>149.07741121420119</v>
      </c>
      <c r="AO32" s="7">
        <f>'Use B2019'!AO35+'Import B2019'!AO35</f>
        <v>31.52054139001201</v>
      </c>
      <c r="AP32" s="7">
        <f>'Use B2019'!AP35+'Import B2019'!AP35</f>
        <v>2020.8571802090687</v>
      </c>
      <c r="AQ32" s="7">
        <f>'Use B2019'!AQ35+'Import B2019'!AQ35</f>
        <v>0</v>
      </c>
      <c r="AR32" s="7">
        <f>'Use B2019'!AR35+'Import B2019'!AR35</f>
        <v>3095.7237776967731</v>
      </c>
      <c r="AS32" s="7">
        <f>'Use B2019'!AS35+'Import B2019'!AS35</f>
        <v>2981.5940856297925</v>
      </c>
      <c r="AT32" s="7">
        <f>'Use B2019'!AT35+'Import B2019'!AT35</f>
        <v>471.38126210237294</v>
      </c>
      <c r="AU32" s="7">
        <f>'Use B2019'!AU35+'Import B2019'!AU35</f>
        <v>401.81273766463823</v>
      </c>
      <c r="AV32" s="7">
        <f>'Use B2019'!AV35+'Import B2019'!AV35</f>
        <v>3110.0193751065694</v>
      </c>
      <c r="AW32" s="7">
        <f>'Use B2019'!AW35+'Import B2019'!AW35</f>
        <v>835.86164842081166</v>
      </c>
      <c r="AX32" s="7">
        <f>'Use B2019'!AX35+'Import B2019'!AX35</f>
        <v>162.88145887211246</v>
      </c>
      <c r="AY32" s="7">
        <f>'Use B2019'!AY35+'Import B2019'!AY35</f>
        <v>825.25145477631247</v>
      </c>
      <c r="AZ32" s="7">
        <f>'Use B2019'!AZ35+'Import B2019'!AZ35</f>
        <v>3422.1067191615707</v>
      </c>
      <c r="BA32" s="7">
        <f>'Use B2019'!BA35+'Import B2019'!BA35</f>
        <v>1039.0826398487848</v>
      </c>
      <c r="BB32" s="7">
        <f>'Use B2019'!BB35+'Import B2019'!BB35</f>
        <v>283.79725805648127</v>
      </c>
      <c r="BC32" s="7">
        <f>'Use B2019'!BC35+'Import B2019'!BC35</f>
        <v>380.45209959545036</v>
      </c>
      <c r="BD32" s="7">
        <f>'Use B2019'!BD35+'Import B2019'!BD35</f>
        <v>219.35822399486926</v>
      </c>
      <c r="BE32" s="7">
        <f>'Use B2019'!BE35+'Import B2019'!BE35</f>
        <v>238.10828333429828</v>
      </c>
      <c r="BF32" s="7">
        <f>'Use B2019'!BF35+'Import B2019'!BF35</f>
        <v>602.2123435002618</v>
      </c>
      <c r="BG32" s="7">
        <f>'Use B2019'!BG35+'Import B2019'!BG35</f>
        <v>151.50548958726839</v>
      </c>
      <c r="BH32" s="7">
        <f>'Use B2019'!BH35+'Import B2019'!BH35</f>
        <v>56.01346635584089</v>
      </c>
      <c r="BI32" s="17">
        <f>indus2019!G35</f>
        <v>55302</v>
      </c>
    </row>
    <row r="33" spans="1:61" ht="12.75" customHeight="1">
      <c r="A33">
        <f>'Use B2019'!A36</f>
        <v>32</v>
      </c>
      <c r="B33" t="str">
        <f>indus2019!D36</f>
        <v>I</v>
      </c>
      <c r="C33" s="7">
        <f>'Use B2019'!C36+'Import B2019'!C36</f>
        <v>77.258677982937442</v>
      </c>
      <c r="D33" s="7">
        <f>'Use B2019'!D36+'Import B2019'!D36</f>
        <v>58.388745469688018</v>
      </c>
      <c r="E33" s="7">
        <f>'Use B2019'!E36+'Import B2019'!E36</f>
        <v>3.0743078098637415</v>
      </c>
      <c r="F33" s="7">
        <f>'Use B2019'!F36+'Import B2019'!F36</f>
        <v>147.87321731733965</v>
      </c>
      <c r="G33" s="7">
        <f>'Use B2019'!G36+'Import B2019'!G36</f>
        <v>726.34677242605744</v>
      </c>
      <c r="H33" s="7">
        <f>'Use B2019'!H36+'Import B2019'!H36</f>
        <v>71.4815723397532</v>
      </c>
      <c r="I33" s="7">
        <f>'Use B2019'!I36+'Import B2019'!I36</f>
        <v>84.955057714401846</v>
      </c>
      <c r="J33" s="7">
        <f>'Use B2019'!J36+'Import B2019'!J36</f>
        <v>430.97882732751322</v>
      </c>
      <c r="K33" s="7">
        <f>'Use B2019'!K36+'Import B2019'!K36</f>
        <v>124.19587559404457</v>
      </c>
      <c r="L33" s="7">
        <f>'Use B2019'!L36+'Import B2019'!L36</f>
        <v>25.093411655282349</v>
      </c>
      <c r="M33" s="7">
        <f>'Use B2019'!M36+'Import B2019'!M36</f>
        <v>402.93207592539181</v>
      </c>
      <c r="N33" s="7">
        <f>'Use B2019'!N36+'Import B2019'!N36</f>
        <v>461.0559442174557</v>
      </c>
      <c r="O33" s="7">
        <f>'Use B2019'!O36+'Import B2019'!O36</f>
        <v>178.90493925932446</v>
      </c>
      <c r="P33" s="7">
        <f>'Use B2019'!P36+'Import B2019'!P36</f>
        <v>228.35747138613769</v>
      </c>
      <c r="Q33" s="7">
        <f>'Use B2019'!Q36+'Import B2019'!Q36</f>
        <v>773.01436182091368</v>
      </c>
      <c r="R33" s="7">
        <f>'Use B2019'!R36+'Import B2019'!R36</f>
        <v>175.38172988435673</v>
      </c>
      <c r="S33" s="7">
        <f>'Use B2019'!S36+'Import B2019'!S36</f>
        <v>286.04913464661229</v>
      </c>
      <c r="T33" s="7">
        <f>'Use B2019'!T36+'Import B2019'!T36</f>
        <v>1089.4026431789332</v>
      </c>
      <c r="U33" s="7">
        <f>'Use B2019'!U36+'Import B2019'!U36</f>
        <v>791.92211847598651</v>
      </c>
      <c r="V33" s="7">
        <f>'Use B2019'!V36+'Import B2019'!V36</f>
        <v>74.858323564539234</v>
      </c>
      <c r="W33" s="7">
        <f>'Use B2019'!W36+'Import B2019'!W36</f>
        <v>270.97572031296096</v>
      </c>
      <c r="X33" s="7">
        <f>'Use B2019'!X36+'Import B2019'!X36</f>
        <v>235.13538422014375</v>
      </c>
      <c r="Y33" s="7">
        <f>'Use B2019'!Y36+'Import B2019'!Y36</f>
        <v>598.2513830587435</v>
      </c>
      <c r="Z33" s="7">
        <f>'Use B2019'!Z36+'Import B2019'!Z36</f>
        <v>232.29312214037731</v>
      </c>
      <c r="AA33" s="7">
        <f>'Use B2019'!AA36+'Import B2019'!AA36</f>
        <v>1024.7623607456014</v>
      </c>
      <c r="AB33" s="7">
        <f>'Use B2019'!AB36+'Import B2019'!AB36</f>
        <v>1255.2056542127086</v>
      </c>
      <c r="AC33" s="7">
        <f>'Use B2019'!AC36+'Import B2019'!AC36</f>
        <v>3332.7021121012267</v>
      </c>
      <c r="AD33" s="7">
        <f>'Use B2019'!AD36+'Import B2019'!AD36</f>
        <v>1115.8293625978949</v>
      </c>
      <c r="AE33" s="7">
        <f>'Use B2019'!AE36+'Import B2019'!AE36</f>
        <v>255.10082119124951</v>
      </c>
      <c r="AF33" s="7">
        <f>'Use B2019'!AF36+'Import B2019'!AF36</f>
        <v>511.94316436251921</v>
      </c>
      <c r="AG33" s="7">
        <f>'Use B2019'!AG36+'Import B2019'!AG36</f>
        <v>968.63045881076391</v>
      </c>
      <c r="AH33" s="7">
        <f>'Use B2019'!AH36+'Import B2019'!AH36</f>
        <v>1306.5028587062038</v>
      </c>
      <c r="AI33" s="7">
        <f>'Use B2019'!AI36+'Import B2019'!AI36</f>
        <v>321.32091487455978</v>
      </c>
      <c r="AJ33" s="7">
        <f>'Use B2019'!AJ36+'Import B2019'!AJ36</f>
        <v>106.44581965584553</v>
      </c>
      <c r="AK33" s="7">
        <f>'Use B2019'!AK36+'Import B2019'!AK36</f>
        <v>3294.2880256158951</v>
      </c>
      <c r="AL33" s="7">
        <f>'Use B2019'!AL36+'Import B2019'!AL36</f>
        <v>4149.4368217176298</v>
      </c>
      <c r="AM33" s="7">
        <f>'Use B2019'!AM36+'Import B2019'!AM36</f>
        <v>1550.6186845197299</v>
      </c>
      <c r="AN33" s="7">
        <f>'Use B2019'!AN36+'Import B2019'!AN36</f>
        <v>156.29055910977428</v>
      </c>
      <c r="AO33" s="7">
        <f>'Use B2019'!AO36+'Import B2019'!AO36</f>
        <v>115.67171617195575</v>
      </c>
      <c r="AP33" s="7">
        <f>'Use B2019'!AP36+'Import B2019'!AP36</f>
        <v>2719.9077243682591</v>
      </c>
      <c r="AQ33" s="7">
        <f>'Use B2019'!AQ36+'Import B2019'!AQ36</f>
        <v>0</v>
      </c>
      <c r="AR33" s="7">
        <f>'Use B2019'!AR36+'Import B2019'!AR36</f>
        <v>4524.2323872923916</v>
      </c>
      <c r="AS33" s="7">
        <f>'Use B2019'!AS36+'Import B2019'!AS36</f>
        <v>7122.4426700007889</v>
      </c>
      <c r="AT33" s="7">
        <f>'Use B2019'!AT36+'Import B2019'!AT36</f>
        <v>1899.9752071752591</v>
      </c>
      <c r="AU33" s="7">
        <f>'Use B2019'!AU36+'Import B2019'!AU36</f>
        <v>2234.3225014064155</v>
      </c>
      <c r="AV33" s="7">
        <f>'Use B2019'!AV36+'Import B2019'!AV36</f>
        <v>1666.3215362524825</v>
      </c>
      <c r="AW33" s="7">
        <f>'Use B2019'!AW36+'Import B2019'!AW36</f>
        <v>844.48132960625355</v>
      </c>
      <c r="AX33" s="7">
        <f>'Use B2019'!AX36+'Import B2019'!AX36</f>
        <v>2187.5418640700509</v>
      </c>
      <c r="AY33" s="7">
        <f>'Use B2019'!AY36+'Import B2019'!AY36</f>
        <v>2064.4066930825234</v>
      </c>
      <c r="AZ33" s="7">
        <f>'Use B2019'!AZ36+'Import B2019'!AZ36</f>
        <v>2210.974270962598</v>
      </c>
      <c r="BA33" s="7">
        <f>'Use B2019'!BA36+'Import B2019'!BA36</f>
        <v>2161.8659757863802</v>
      </c>
      <c r="BB33" s="7">
        <f>'Use B2019'!BB36+'Import B2019'!BB36</f>
        <v>1479.8604461067684</v>
      </c>
      <c r="BC33" s="7">
        <f>'Use B2019'!BC36+'Import B2019'!BC36</f>
        <v>1465.669478933793</v>
      </c>
      <c r="BD33" s="7">
        <f>'Use B2019'!BD36+'Import B2019'!BD36</f>
        <v>1249.2232251932326</v>
      </c>
      <c r="BE33" s="7">
        <f>'Use B2019'!BE36+'Import B2019'!BE36</f>
        <v>672.4748048521069</v>
      </c>
      <c r="BF33" s="7">
        <f>'Use B2019'!BF36+'Import B2019'!BF36</f>
        <v>799.25312595245737</v>
      </c>
      <c r="BG33" s="7">
        <f>'Use B2019'!BG36+'Import B2019'!BG36</f>
        <v>69.589530874530567</v>
      </c>
      <c r="BH33" s="7">
        <f>'Use B2019'!BH36+'Import B2019'!BH36</f>
        <v>578.52707596139601</v>
      </c>
      <c r="BI33" s="17">
        <f>indus2019!G36</f>
        <v>8143</v>
      </c>
    </row>
    <row r="34" spans="1:61" ht="12.75" customHeight="1">
      <c r="A34">
        <f>'Use B2019'!A37</f>
        <v>33</v>
      </c>
      <c r="B34" t="str">
        <f>indus2019!D37</f>
        <v>J58</v>
      </c>
      <c r="C34" s="7">
        <f>'Use B2019'!C37+'Import B2019'!C37</f>
        <v>105.03509160410158</v>
      </c>
      <c r="D34" s="7">
        <f>'Use B2019'!D37+'Import B2019'!D37</f>
        <v>73.209343181968677</v>
      </c>
      <c r="E34" s="7">
        <f>'Use B2019'!E37+'Import B2019'!E37</f>
        <v>11.052487303223469</v>
      </c>
      <c r="F34" s="7">
        <f>'Use B2019'!F37+'Import B2019'!F37</f>
        <v>160.37560948316153</v>
      </c>
      <c r="G34" s="7">
        <f>'Use B2019'!G37+'Import B2019'!G37</f>
        <v>695.6229999293522</v>
      </c>
      <c r="H34" s="7">
        <f>'Use B2019'!H37+'Import B2019'!H37</f>
        <v>38.269618050202205</v>
      </c>
      <c r="I34" s="7">
        <f>'Use B2019'!I37+'Import B2019'!I37</f>
        <v>333.28430980054372</v>
      </c>
      <c r="J34" s="7">
        <f>'Use B2019'!J37+'Import B2019'!J37</f>
        <v>661.98693800148192</v>
      </c>
      <c r="K34" s="7">
        <f>'Use B2019'!K37+'Import B2019'!K37</f>
        <v>269.39608040513656</v>
      </c>
      <c r="L34" s="7">
        <f>'Use B2019'!L37+'Import B2019'!L37</f>
        <v>552.79569765729536</v>
      </c>
      <c r="M34" s="7">
        <f>'Use B2019'!M37+'Import B2019'!M37</f>
        <v>453.56204727757245</v>
      </c>
      <c r="N34" s="7">
        <f>'Use B2019'!N37+'Import B2019'!N37</f>
        <v>257.91880678654894</v>
      </c>
      <c r="O34" s="7">
        <f>'Use B2019'!O37+'Import B2019'!O37</f>
        <v>231.28136495111843</v>
      </c>
      <c r="P34" s="7">
        <f>'Use B2019'!P37+'Import B2019'!P37</f>
        <v>862.02788759465852</v>
      </c>
      <c r="Q34" s="7">
        <f>'Use B2019'!Q37+'Import B2019'!Q37</f>
        <v>841.46548036697823</v>
      </c>
      <c r="R34" s="7">
        <f>'Use B2019'!R37+'Import B2019'!R37</f>
        <v>190.35081909687662</v>
      </c>
      <c r="S34" s="7">
        <f>'Use B2019'!S37+'Import B2019'!S37</f>
        <v>234.6696443203391</v>
      </c>
      <c r="T34" s="7">
        <f>'Use B2019'!T37+'Import B2019'!T37</f>
        <v>886.07861981485712</v>
      </c>
      <c r="U34" s="7">
        <f>'Use B2019'!U37+'Import B2019'!U37</f>
        <v>873.34635774217065</v>
      </c>
      <c r="V34" s="7">
        <f>'Use B2019'!V37+'Import B2019'!V37</f>
        <v>115.12665146502806</v>
      </c>
      <c r="W34" s="7">
        <f>'Use B2019'!W37+'Import B2019'!W37</f>
        <v>223.31372177328478</v>
      </c>
      <c r="X34" s="7">
        <f>'Use B2019'!X37+'Import B2019'!X37</f>
        <v>215.28140460303828</v>
      </c>
      <c r="Y34" s="7">
        <f>'Use B2019'!Y37+'Import B2019'!Y37</f>
        <v>454.64715780834615</v>
      </c>
      <c r="Z34" s="7">
        <f>'Use B2019'!Z37+'Import B2019'!Z37</f>
        <v>100.46344029778966</v>
      </c>
      <c r="AA34" s="7">
        <f>'Use B2019'!AA37+'Import B2019'!AA37</f>
        <v>267.78026134501744</v>
      </c>
      <c r="AB34" s="7">
        <f>'Use B2019'!AB37+'Import B2019'!AB37</f>
        <v>924.26259510608202</v>
      </c>
      <c r="AC34" s="7">
        <f>'Use B2019'!AC37+'Import B2019'!AC37</f>
        <v>3461.6170002124054</v>
      </c>
      <c r="AD34" s="7">
        <f>'Use B2019'!AD37+'Import B2019'!AD37</f>
        <v>769.29945620756178</v>
      </c>
      <c r="AE34" s="7">
        <f>'Use B2019'!AE37+'Import B2019'!AE37</f>
        <v>10.827405868876941</v>
      </c>
      <c r="AF34" s="7">
        <f>'Use B2019'!AF37+'Import B2019'!AF37</f>
        <v>4.6540287669319929</v>
      </c>
      <c r="AG34" s="7">
        <f>'Use B2019'!AG37+'Import B2019'!AG37</f>
        <v>1380.3160264145254</v>
      </c>
      <c r="AH34" s="7">
        <f>'Use B2019'!AH37+'Import B2019'!AH37</f>
        <v>557.71419667978569</v>
      </c>
      <c r="AI34" s="7">
        <f>'Use B2019'!AI37+'Import B2019'!AI37</f>
        <v>3647.0025742205771</v>
      </c>
      <c r="AJ34" s="7">
        <f>'Use B2019'!AJ37+'Import B2019'!AJ37</f>
        <v>206.77163235826742</v>
      </c>
      <c r="AK34" s="7">
        <f>'Use B2019'!AK37+'Import B2019'!AK37</f>
        <v>2300.5387199283614</v>
      </c>
      <c r="AL34" s="7">
        <f>'Use B2019'!AL37+'Import B2019'!AL37</f>
        <v>9291.2496275260164</v>
      </c>
      <c r="AM34" s="7">
        <f>'Use B2019'!AM37+'Import B2019'!AM37</f>
        <v>1009.9815186526977</v>
      </c>
      <c r="AN34" s="7">
        <f>'Use B2019'!AN37+'Import B2019'!AN37</f>
        <v>206.92384147988193</v>
      </c>
      <c r="AO34" s="7">
        <f>'Use B2019'!AO37+'Import B2019'!AO37</f>
        <v>38.437356569540384</v>
      </c>
      <c r="AP34" s="7">
        <f>'Use B2019'!AP37+'Import B2019'!AP37</f>
        <v>1062.1041428203846</v>
      </c>
      <c r="AQ34" s="7">
        <f>'Use B2019'!AQ37+'Import B2019'!AQ37</f>
        <v>0</v>
      </c>
      <c r="AR34" s="7">
        <f>'Use B2019'!AR37+'Import B2019'!AR37</f>
        <v>2207.447269943731</v>
      </c>
      <c r="AS34" s="7">
        <f>'Use B2019'!AS37+'Import B2019'!AS37</f>
        <v>4357.2577764588832</v>
      </c>
      <c r="AT34" s="7">
        <f>'Use B2019'!AT37+'Import B2019'!AT37</f>
        <v>1727.4625457681668</v>
      </c>
      <c r="AU34" s="7">
        <f>'Use B2019'!AU37+'Import B2019'!AU37</f>
        <v>606.87371794703631</v>
      </c>
      <c r="AV34" s="7">
        <f>'Use B2019'!AV37+'Import B2019'!AV37</f>
        <v>1891.1894493789559</v>
      </c>
      <c r="AW34" s="7">
        <f>'Use B2019'!AW37+'Import B2019'!AW37</f>
        <v>264.29817349070493</v>
      </c>
      <c r="AX34" s="7">
        <f>'Use B2019'!AX37+'Import B2019'!AX37</f>
        <v>240.88265459717775</v>
      </c>
      <c r="AY34" s="7">
        <f>'Use B2019'!AY37+'Import B2019'!AY37</f>
        <v>712.99374281487064</v>
      </c>
      <c r="AZ34" s="7">
        <f>'Use B2019'!AZ37+'Import B2019'!AZ37</f>
        <v>1287.5876432213254</v>
      </c>
      <c r="BA34" s="7">
        <f>'Use B2019'!BA37+'Import B2019'!BA37</f>
        <v>4027.6821103015418</v>
      </c>
      <c r="BB34" s="7">
        <f>'Use B2019'!BB37+'Import B2019'!BB37</f>
        <v>811.89545976178033</v>
      </c>
      <c r="BC34" s="7">
        <f>'Use B2019'!BC37+'Import B2019'!BC37</f>
        <v>412.21698492568277</v>
      </c>
      <c r="BD34" s="7">
        <f>'Use B2019'!BD37+'Import B2019'!BD37</f>
        <v>695.77490566893687</v>
      </c>
      <c r="BE34" s="7">
        <f>'Use B2019'!BE37+'Import B2019'!BE37</f>
        <v>343.78307962093368</v>
      </c>
      <c r="BF34" s="7">
        <f>'Use B2019'!BF37+'Import B2019'!BF37</f>
        <v>606.4975262929139</v>
      </c>
      <c r="BG34" s="7">
        <f>'Use B2019'!BG37+'Import B2019'!BG37</f>
        <v>93.917138501076977</v>
      </c>
      <c r="BH34" s="7">
        <f>'Use B2019'!BH37+'Import B2019'!BH37</f>
        <v>78.197857834292194</v>
      </c>
      <c r="BI34" s="17">
        <f>indus2019!G37</f>
        <v>39510</v>
      </c>
    </row>
    <row r="35" spans="1:61" ht="12.75" customHeight="1">
      <c r="A35">
        <f>'Use B2019'!A38</f>
        <v>34</v>
      </c>
      <c r="B35" t="str">
        <f>indus2019!D38</f>
        <v>J59 + 60</v>
      </c>
      <c r="C35" s="7">
        <f>'Use B2019'!C38+'Import B2019'!C38</f>
        <v>1.8510002299379165E-2</v>
      </c>
      <c r="D35" s="7">
        <f>'Use B2019'!D38+'Import B2019'!D38</f>
        <v>5.7494491521039026E-2</v>
      </c>
      <c r="E35" s="7">
        <f>'Use B2019'!E38+'Import B2019'!E38</f>
        <v>0</v>
      </c>
      <c r="F35" s="7">
        <f>'Use B2019'!F38+'Import B2019'!F38</f>
        <v>6.7147362859046825E-3</v>
      </c>
      <c r="G35" s="7">
        <f>'Use B2019'!G38+'Import B2019'!G38</f>
        <v>7.0781928814493122</v>
      </c>
      <c r="H35" s="7">
        <f>'Use B2019'!H38+'Import B2019'!H38</f>
        <v>0.42105590106790636</v>
      </c>
      <c r="I35" s="7">
        <f>'Use B2019'!I38+'Import B2019'!I38</f>
        <v>1.5699865822120826</v>
      </c>
      <c r="J35" s="7">
        <f>'Use B2019'!J38+'Import B2019'!J38</f>
        <v>4.5104854310200384</v>
      </c>
      <c r="K35" s="7">
        <f>'Use B2019'!K38+'Import B2019'!K38</f>
        <v>171.14478977994355</v>
      </c>
      <c r="L35" s="7">
        <f>'Use B2019'!L38+'Import B2019'!L38</f>
        <v>0</v>
      </c>
      <c r="M35" s="7">
        <f>'Use B2019'!M38+'Import B2019'!M38</f>
        <v>2.8940513392249176</v>
      </c>
      <c r="N35" s="7">
        <f>'Use B2019'!N38+'Import B2019'!N38</f>
        <v>0.49209160149776671</v>
      </c>
      <c r="O35" s="7">
        <f>'Use B2019'!O38+'Import B2019'!O38</f>
        <v>0.3995268090113287</v>
      </c>
      <c r="P35" s="7">
        <f>'Use B2019'!P38+'Import B2019'!P38</f>
        <v>0.24508787443552094</v>
      </c>
      <c r="Q35" s="7">
        <f>'Use B2019'!Q38+'Import B2019'!Q38</f>
        <v>5.695389879807105</v>
      </c>
      <c r="R35" s="7">
        <f>'Use B2019'!R38+'Import B2019'!R38</f>
        <v>0.15593329785439086</v>
      </c>
      <c r="S35" s="7">
        <f>'Use B2019'!S38+'Import B2019'!S38</f>
        <v>0.50271280275050889</v>
      </c>
      <c r="T35" s="7">
        <f>'Use B2019'!T38+'Import B2019'!T38</f>
        <v>2.2814758488578617</v>
      </c>
      <c r="U35" s="7">
        <f>'Use B2019'!U38+'Import B2019'!U38</f>
        <v>6.1277174903416269E-2</v>
      </c>
      <c r="V35" s="7">
        <f>'Use B2019'!V38+'Import B2019'!V38</f>
        <v>2.3275172162727622E-3</v>
      </c>
      <c r="W35" s="7">
        <f>'Use B2019'!W38+'Import B2019'!W38</f>
        <v>0.45733110478513361</v>
      </c>
      <c r="X35" s="7">
        <f>'Use B2019'!X38+'Import B2019'!X38</f>
        <v>12.013750636667815</v>
      </c>
      <c r="Y35" s="7">
        <f>'Use B2019'!Y38+'Import B2019'!Y38</f>
        <v>0</v>
      </c>
      <c r="Z35" s="7">
        <f>'Use B2019'!Z38+'Import B2019'!Z38</f>
        <v>0</v>
      </c>
      <c r="AA35" s="7">
        <f>'Use B2019'!AA38+'Import B2019'!AA38</f>
        <v>6.6924258185961261E-2</v>
      </c>
      <c r="AB35" s="7">
        <f>'Use B2019'!AB38+'Import B2019'!AB38</f>
        <v>7.9921196416072746</v>
      </c>
      <c r="AC35" s="7">
        <f>'Use B2019'!AC38+'Import B2019'!AC38</f>
        <v>1715.6465866216615</v>
      </c>
      <c r="AD35" s="7">
        <f>'Use B2019'!AD38+'Import B2019'!AD38</f>
        <v>19.19374284278712</v>
      </c>
      <c r="AE35" s="7">
        <f>'Use B2019'!AE38+'Import B2019'!AE38</f>
        <v>0</v>
      </c>
      <c r="AF35" s="7">
        <f>'Use B2019'!AF38+'Import B2019'!AF38</f>
        <v>0</v>
      </c>
      <c r="AG35" s="7">
        <f>'Use B2019'!AG38+'Import B2019'!AG38</f>
        <v>10.005086706597705</v>
      </c>
      <c r="AH35" s="7">
        <f>'Use B2019'!AH38+'Import B2019'!AH38</f>
        <v>537.67145444580899</v>
      </c>
      <c r="AI35" s="7">
        <f>'Use B2019'!AI38+'Import B2019'!AI38</f>
        <v>1101.2047880907373</v>
      </c>
      <c r="AJ35" s="7">
        <f>'Use B2019'!AJ38+'Import B2019'!AJ38</f>
        <v>14114.296656056133</v>
      </c>
      <c r="AK35" s="7">
        <f>'Use B2019'!AK38+'Import B2019'!AK38</f>
        <v>1498.4154395618873</v>
      </c>
      <c r="AL35" s="7">
        <f>'Use B2019'!AL38+'Import B2019'!AL38</f>
        <v>959.15993170804995</v>
      </c>
      <c r="AM35" s="7">
        <f>'Use B2019'!AM38+'Import B2019'!AM38</f>
        <v>0</v>
      </c>
      <c r="AN35" s="7">
        <f>'Use B2019'!AN38+'Import B2019'!AN38</f>
        <v>0.18408649228226151</v>
      </c>
      <c r="AO35" s="7">
        <f>'Use B2019'!AO38+'Import B2019'!AO38</f>
        <v>0.33912735465218319</v>
      </c>
      <c r="AP35" s="7">
        <f>'Use B2019'!AP38+'Import B2019'!AP38</f>
        <v>137.63427366017518</v>
      </c>
      <c r="AQ35" s="7">
        <f>'Use B2019'!AQ38+'Import B2019'!AQ38</f>
        <v>0</v>
      </c>
      <c r="AR35" s="7">
        <f>'Use B2019'!AR38+'Import B2019'!AR38</f>
        <v>1432.0952784354481</v>
      </c>
      <c r="AS35" s="7">
        <f>'Use B2019'!AS38+'Import B2019'!AS38</f>
        <v>83.370129656695354</v>
      </c>
      <c r="AT35" s="7">
        <f>'Use B2019'!AT38+'Import B2019'!AT38</f>
        <v>11413.988351553571</v>
      </c>
      <c r="AU35" s="7">
        <f>'Use B2019'!AU38+'Import B2019'!AU38</f>
        <v>11.300413776918264</v>
      </c>
      <c r="AV35" s="7">
        <f>'Use B2019'!AV38+'Import B2019'!AV38</f>
        <v>654.16241396093653</v>
      </c>
      <c r="AW35" s="7">
        <f>'Use B2019'!AW38+'Import B2019'!AW38</f>
        <v>58.604815760256969</v>
      </c>
      <c r="AX35" s="7">
        <f>'Use B2019'!AX38+'Import B2019'!AX38</f>
        <v>0.30978235443892294</v>
      </c>
      <c r="AY35" s="7">
        <f>'Use B2019'!AY38+'Import B2019'!AY38</f>
        <v>18.730064104736492</v>
      </c>
      <c r="AZ35" s="7">
        <f>'Use B2019'!AZ38+'Import B2019'!AZ38</f>
        <v>104.3847027840844</v>
      </c>
      <c r="BA35" s="7">
        <f>'Use B2019'!BA38+'Import B2019'!BA38</f>
        <v>182.21752919487938</v>
      </c>
      <c r="BB35" s="7">
        <f>'Use B2019'!BB38+'Import B2019'!BB38</f>
        <v>6.3504612273455194</v>
      </c>
      <c r="BC35" s="7">
        <f>'Use B2019'!BC38+'Import B2019'!BC38</f>
        <v>54.852737790832165</v>
      </c>
      <c r="BD35" s="7">
        <f>'Use B2019'!BD38+'Import B2019'!BD38</f>
        <v>278.24847812934422</v>
      </c>
      <c r="BE35" s="7">
        <f>'Use B2019'!BE38+'Import B2019'!BE38</f>
        <v>411.84014887643178</v>
      </c>
      <c r="BF35" s="7">
        <f>'Use B2019'!BF38+'Import B2019'!BF38</f>
        <v>18.097445352561312</v>
      </c>
      <c r="BG35" s="7">
        <f>'Use B2019'!BG38+'Import B2019'!BG38</f>
        <v>5.2117788361473432</v>
      </c>
      <c r="BH35" s="7">
        <f>'Use B2019'!BH38+'Import B2019'!BH38</f>
        <v>0.4170650719962965</v>
      </c>
      <c r="BI35" s="17">
        <f>indus2019!G38</f>
        <v>1752</v>
      </c>
    </row>
    <row r="36" spans="1:61" ht="12.75" customHeight="1">
      <c r="A36">
        <f>'Use B2019'!A39</f>
        <v>35</v>
      </c>
      <c r="B36" t="str">
        <f>indus2019!D39</f>
        <v>J61</v>
      </c>
      <c r="C36" s="7">
        <f>'Use B2019'!C39+'Import B2019'!C39</f>
        <v>75.216037023478108</v>
      </c>
      <c r="D36" s="7">
        <f>'Use B2019'!D39+'Import B2019'!D39</f>
        <v>30.731590274957156</v>
      </c>
      <c r="E36" s="7">
        <f>'Use B2019'!E39+'Import B2019'!E39</f>
        <v>8.5472084185910541E-2</v>
      </c>
      <c r="F36" s="7">
        <f>'Use B2019'!F39+'Import B2019'!F39</f>
        <v>100.14994868134417</v>
      </c>
      <c r="G36" s="7">
        <f>'Use B2019'!G39+'Import B2019'!G39</f>
        <v>503.17424559851798</v>
      </c>
      <c r="H36" s="7">
        <f>'Use B2019'!H39+'Import B2019'!H39</f>
        <v>40.414289483921003</v>
      </c>
      <c r="I36" s="7">
        <f>'Use B2019'!I39+'Import B2019'!I39</f>
        <v>122.97184473309019</v>
      </c>
      <c r="J36" s="7">
        <f>'Use B2019'!J39+'Import B2019'!J39</f>
        <v>206.86530581917845</v>
      </c>
      <c r="K36" s="7">
        <f>'Use B2019'!K39+'Import B2019'!K39</f>
        <v>83.885767035252414</v>
      </c>
      <c r="L36" s="7">
        <f>'Use B2019'!L39+'Import B2019'!L39</f>
        <v>34.931997434625494</v>
      </c>
      <c r="M36" s="7">
        <f>'Use B2019'!M39+'Import B2019'!M39</f>
        <v>361.8404730263091</v>
      </c>
      <c r="N36" s="7">
        <f>'Use B2019'!N39+'Import B2019'!N39</f>
        <v>379.89978806876923</v>
      </c>
      <c r="O36" s="7">
        <f>'Use B2019'!O39+'Import B2019'!O39</f>
        <v>125.75720680425856</v>
      </c>
      <c r="P36" s="7">
        <f>'Use B2019'!P39+'Import B2019'!P39</f>
        <v>189.29782057485752</v>
      </c>
      <c r="Q36" s="7">
        <f>'Use B2019'!Q39+'Import B2019'!Q39</f>
        <v>566.61734434399875</v>
      </c>
      <c r="R36" s="7">
        <f>'Use B2019'!R39+'Import B2019'!R39</f>
        <v>224.95928895216741</v>
      </c>
      <c r="S36" s="7">
        <f>'Use B2019'!S39+'Import B2019'!S39</f>
        <v>214.08799656391415</v>
      </c>
      <c r="T36" s="7">
        <f>'Use B2019'!T39+'Import B2019'!T39</f>
        <v>1318.6552757316847</v>
      </c>
      <c r="U36" s="7">
        <f>'Use B2019'!U39+'Import B2019'!U39</f>
        <v>685.43178193840129</v>
      </c>
      <c r="V36" s="7">
        <f>'Use B2019'!V39+'Import B2019'!V39</f>
        <v>51.903665188228771</v>
      </c>
      <c r="W36" s="7">
        <f>'Use B2019'!W39+'Import B2019'!W39</f>
        <v>185.87327535626025</v>
      </c>
      <c r="X36" s="7">
        <f>'Use B2019'!X39+'Import B2019'!X39</f>
        <v>238.59825308353049</v>
      </c>
      <c r="Y36" s="7">
        <f>'Use B2019'!Y39+'Import B2019'!Y39</f>
        <v>364.15394163818183</v>
      </c>
      <c r="Z36" s="7">
        <f>'Use B2019'!Z39+'Import B2019'!Z39</f>
        <v>57.77603093839096</v>
      </c>
      <c r="AA36" s="7">
        <f>'Use B2019'!AA39+'Import B2019'!AA39</f>
        <v>109.89984438274359</v>
      </c>
      <c r="AB36" s="7">
        <f>'Use B2019'!AB39+'Import B2019'!AB39</f>
        <v>781.13324696102052</v>
      </c>
      <c r="AC36" s="7">
        <f>'Use B2019'!AC39+'Import B2019'!AC39</f>
        <v>4444.6955913650017</v>
      </c>
      <c r="AD36" s="7">
        <f>'Use B2019'!AD39+'Import B2019'!AD39</f>
        <v>1438.106816545753</v>
      </c>
      <c r="AE36" s="7">
        <f>'Use B2019'!AE39+'Import B2019'!AE39</f>
        <v>314.02261836817559</v>
      </c>
      <c r="AF36" s="7">
        <f>'Use B2019'!AF39+'Import B2019'!AF39</f>
        <v>291.34220080994277</v>
      </c>
      <c r="AG36" s="7">
        <f>'Use B2019'!AG39+'Import B2019'!AG39</f>
        <v>2500.0766585429033</v>
      </c>
      <c r="AH36" s="7">
        <f>'Use B2019'!AH39+'Import B2019'!AH39</f>
        <v>711.64155330794438</v>
      </c>
      <c r="AI36" s="7">
        <f>'Use B2019'!AI39+'Import B2019'!AI39</f>
        <v>928.35722444163969</v>
      </c>
      <c r="AJ36" s="7">
        <f>'Use B2019'!AJ39+'Import B2019'!AJ39</f>
        <v>945.725552233391</v>
      </c>
      <c r="AK36" s="7">
        <f>'Use B2019'!AK39+'Import B2019'!AK39</f>
        <v>20896.026986277335</v>
      </c>
      <c r="AL36" s="7">
        <f>'Use B2019'!AL39+'Import B2019'!AL39</f>
        <v>4499.4368886705706</v>
      </c>
      <c r="AM36" s="7">
        <f>'Use B2019'!AM39+'Import B2019'!AM39</f>
        <v>1474.3749816410457</v>
      </c>
      <c r="AN36" s="7">
        <f>'Use B2019'!AN39+'Import B2019'!AN39</f>
        <v>159.37654210653281</v>
      </c>
      <c r="AO36" s="7">
        <f>'Use B2019'!AO39+'Import B2019'!AO39</f>
        <v>626.63191886420395</v>
      </c>
      <c r="AP36" s="7">
        <f>'Use B2019'!AP39+'Import B2019'!AP39</f>
        <v>2879.7017808627988</v>
      </c>
      <c r="AQ36" s="7">
        <f>'Use B2019'!AQ39+'Import B2019'!AQ39</f>
        <v>0</v>
      </c>
      <c r="AR36" s="7">
        <f>'Use B2019'!AR39+'Import B2019'!AR39</f>
        <v>3587.8749824414872</v>
      </c>
      <c r="AS36" s="7">
        <f>'Use B2019'!AS39+'Import B2019'!AS39</f>
        <v>2118.637994394428</v>
      </c>
      <c r="AT36" s="7">
        <f>'Use B2019'!AT39+'Import B2019'!AT39</f>
        <v>612.19215711909385</v>
      </c>
      <c r="AU36" s="7">
        <f>'Use B2019'!AU39+'Import B2019'!AU39</f>
        <v>355.88709347602861</v>
      </c>
      <c r="AV36" s="7">
        <f>'Use B2019'!AV39+'Import B2019'!AV39</f>
        <v>1238.622203116679</v>
      </c>
      <c r="AW36" s="7">
        <f>'Use B2019'!AW39+'Import B2019'!AW39</f>
        <v>321.4178646261733</v>
      </c>
      <c r="AX36" s="7">
        <f>'Use B2019'!AX39+'Import B2019'!AX39</f>
        <v>134.98038273714388</v>
      </c>
      <c r="AY36" s="7">
        <f>'Use B2019'!AY39+'Import B2019'!AY39</f>
        <v>814.39605987780499</v>
      </c>
      <c r="AZ36" s="7">
        <f>'Use B2019'!AZ39+'Import B2019'!AZ39</f>
        <v>4483.2462438318362</v>
      </c>
      <c r="BA36" s="7">
        <f>'Use B2019'!BA39+'Import B2019'!BA39</f>
        <v>1061.6327728506647</v>
      </c>
      <c r="BB36" s="7">
        <f>'Use B2019'!BB39+'Import B2019'!BB39</f>
        <v>1448.4545613333582</v>
      </c>
      <c r="BC36" s="7">
        <f>'Use B2019'!BC39+'Import B2019'!BC39</f>
        <v>1446.3416259072587</v>
      </c>
      <c r="BD36" s="7">
        <f>'Use B2019'!BD39+'Import B2019'!BD39</f>
        <v>333.76742897532614</v>
      </c>
      <c r="BE36" s="7">
        <f>'Use B2019'!BE39+'Import B2019'!BE39</f>
        <v>354.74539587226207</v>
      </c>
      <c r="BF36" s="7">
        <f>'Use B2019'!BF39+'Import B2019'!BF39</f>
        <v>416.78633024654141</v>
      </c>
      <c r="BG36" s="7">
        <f>'Use B2019'!BG39+'Import B2019'!BG39</f>
        <v>121.01714358436348</v>
      </c>
      <c r="BH36" s="7">
        <f>'Use B2019'!BH39+'Import B2019'!BH39</f>
        <v>277.17071385104691</v>
      </c>
      <c r="BI36" s="17">
        <f>indus2019!G39</f>
        <v>2402</v>
      </c>
    </row>
    <row r="37" spans="1:61" ht="12.75" customHeight="1">
      <c r="A37">
        <f>'Use B2019'!A40</f>
        <v>36</v>
      </c>
      <c r="B37" t="str">
        <f>indus2019!D40</f>
        <v>J62 + 63</v>
      </c>
      <c r="C37" s="7">
        <f>'Use B2019'!C40+'Import B2019'!C40</f>
        <v>8.061725581278786</v>
      </c>
      <c r="D37" s="7">
        <f>'Use B2019'!D40+'Import B2019'!D40</f>
        <v>159.46977494013487</v>
      </c>
      <c r="E37" s="7">
        <f>'Use B2019'!E40+'Import B2019'!E40</f>
        <v>0.1133002046185326</v>
      </c>
      <c r="F37" s="7">
        <f>'Use B2019'!F40+'Import B2019'!F40</f>
        <v>230.85393164030262</v>
      </c>
      <c r="G37" s="7">
        <f>'Use B2019'!G40+'Import B2019'!G40</f>
        <v>707.3615560637661</v>
      </c>
      <c r="H37" s="7">
        <f>'Use B2019'!H40+'Import B2019'!H40</f>
        <v>102.54746779294258</v>
      </c>
      <c r="I37" s="7">
        <f>'Use B2019'!I40+'Import B2019'!I40</f>
        <v>182.73146586677115</v>
      </c>
      <c r="J37" s="7">
        <f>'Use B2019'!J40+'Import B2019'!J40</f>
        <v>807.57209149414575</v>
      </c>
      <c r="K37" s="7">
        <f>'Use B2019'!K40+'Import B2019'!K40</f>
        <v>284.21402096589696</v>
      </c>
      <c r="L37" s="7">
        <f>'Use B2019'!L40+'Import B2019'!L40</f>
        <v>340.88153649997975</v>
      </c>
      <c r="M37" s="7">
        <f>'Use B2019'!M40+'Import B2019'!M40</f>
        <v>1863.6685943557336</v>
      </c>
      <c r="N37" s="7">
        <f>'Use B2019'!N40+'Import B2019'!N40</f>
        <v>685.48834773314729</v>
      </c>
      <c r="O37" s="7">
        <f>'Use B2019'!O40+'Import B2019'!O40</f>
        <v>321.70764126591405</v>
      </c>
      <c r="P37" s="7">
        <f>'Use B2019'!P40+'Import B2019'!P40</f>
        <v>1972.4640445075715</v>
      </c>
      <c r="Q37" s="7">
        <f>'Use B2019'!Q40+'Import B2019'!Q40</f>
        <v>1633.1219104578822</v>
      </c>
      <c r="R37" s="7">
        <f>'Use B2019'!R40+'Import B2019'!R40</f>
        <v>573.33748772362048</v>
      </c>
      <c r="S37" s="7">
        <f>'Use B2019'!S40+'Import B2019'!S40</f>
        <v>481.6243343716252</v>
      </c>
      <c r="T37" s="7">
        <f>'Use B2019'!T40+'Import B2019'!T40</f>
        <v>2619.4389508069962</v>
      </c>
      <c r="U37" s="7">
        <f>'Use B2019'!U40+'Import B2019'!U40</f>
        <v>6050.3927676878093</v>
      </c>
      <c r="V37" s="7">
        <f>'Use B2019'!V40+'Import B2019'!V40</f>
        <v>257.80762363029601</v>
      </c>
      <c r="W37" s="7">
        <f>'Use B2019'!W40+'Import B2019'!W40</f>
        <v>345.67870824152374</v>
      </c>
      <c r="X37" s="7">
        <f>'Use B2019'!X40+'Import B2019'!X40</f>
        <v>628.56068579483554</v>
      </c>
      <c r="Y37" s="7">
        <f>'Use B2019'!Y40+'Import B2019'!Y40</f>
        <v>2965.3156284792476</v>
      </c>
      <c r="Z37" s="7">
        <f>'Use B2019'!Z40+'Import B2019'!Z40</f>
        <v>262.17260685563048</v>
      </c>
      <c r="AA37" s="7">
        <f>'Use B2019'!AA40+'Import B2019'!AA40</f>
        <v>2202.5633738370857</v>
      </c>
      <c r="AB37" s="7">
        <f>'Use B2019'!AB40+'Import B2019'!AB40</f>
        <v>5071.5497737570677</v>
      </c>
      <c r="AC37" s="7">
        <f>'Use B2019'!AC40+'Import B2019'!AC40</f>
        <v>12489.988959989705</v>
      </c>
      <c r="AD37" s="7">
        <f>'Use B2019'!AD40+'Import B2019'!AD40</f>
        <v>2325.1268227765713</v>
      </c>
      <c r="AE37" s="7">
        <f>'Use B2019'!AE40+'Import B2019'!AE40</f>
        <v>1552.7158225186561</v>
      </c>
      <c r="AF37" s="7">
        <f>'Use B2019'!AF40+'Import B2019'!AF40</f>
        <v>611.53937997486378</v>
      </c>
      <c r="AG37" s="7">
        <f>'Use B2019'!AG40+'Import B2019'!AG40</f>
        <v>4795.6674168246982</v>
      </c>
      <c r="AH37" s="7">
        <f>'Use B2019'!AH40+'Import B2019'!AH40</f>
        <v>1210.456404212372</v>
      </c>
      <c r="AI37" s="7">
        <f>'Use B2019'!AI40+'Import B2019'!AI40</f>
        <v>10177.364482752215</v>
      </c>
      <c r="AJ37" s="7">
        <f>'Use B2019'!AJ40+'Import B2019'!AJ40</f>
        <v>569.11059017889022</v>
      </c>
      <c r="AK37" s="7">
        <f>'Use B2019'!AK40+'Import B2019'!AK40</f>
        <v>4583.7976330275787</v>
      </c>
      <c r="AL37" s="7">
        <f>'Use B2019'!AL40+'Import B2019'!AL40</f>
        <v>45330.056166724258</v>
      </c>
      <c r="AM37" s="7">
        <f>'Use B2019'!AM40+'Import B2019'!AM40</f>
        <v>1287.2313473024578</v>
      </c>
      <c r="AN37" s="7">
        <f>'Use B2019'!AN40+'Import B2019'!AN40</f>
        <v>135.1376076870913</v>
      </c>
      <c r="AO37" s="7">
        <f>'Use B2019'!AO40+'Import B2019'!AO40</f>
        <v>158.36057177298937</v>
      </c>
      <c r="AP37" s="7">
        <f>'Use B2019'!AP40+'Import B2019'!AP40</f>
        <v>1771.7573981478672</v>
      </c>
      <c r="AQ37" s="7">
        <f>'Use B2019'!AQ40+'Import B2019'!AQ40</f>
        <v>0</v>
      </c>
      <c r="AR37" s="7">
        <f>'Use B2019'!AR40+'Import B2019'!AR40</f>
        <v>8418.7340612461267</v>
      </c>
      <c r="AS37" s="7">
        <f>'Use B2019'!AS40+'Import B2019'!AS40</f>
        <v>10176.750340967274</v>
      </c>
      <c r="AT37" s="7">
        <f>'Use B2019'!AT40+'Import B2019'!AT40</f>
        <v>2937.5613502970573</v>
      </c>
      <c r="AU37" s="7">
        <f>'Use B2019'!AU40+'Import B2019'!AU40</f>
        <v>2565.5253412691532</v>
      </c>
      <c r="AV37" s="7">
        <f>'Use B2019'!AV40+'Import B2019'!AV40</f>
        <v>7926.7308475202908</v>
      </c>
      <c r="AW37" s="7">
        <f>'Use B2019'!AW40+'Import B2019'!AW40</f>
        <v>1707.3359039538277</v>
      </c>
      <c r="AX37" s="7">
        <f>'Use B2019'!AX40+'Import B2019'!AX40</f>
        <v>927.96836282556501</v>
      </c>
      <c r="AY37" s="7">
        <f>'Use B2019'!AY40+'Import B2019'!AY40</f>
        <v>3165.4588453677952</v>
      </c>
      <c r="AZ37" s="7">
        <f>'Use B2019'!AZ40+'Import B2019'!AZ40</f>
        <v>4816.4940738106525</v>
      </c>
      <c r="BA37" s="7">
        <f>'Use B2019'!BA40+'Import B2019'!BA40</f>
        <v>2621.0175115001748</v>
      </c>
      <c r="BB37" s="7">
        <f>'Use B2019'!BB40+'Import B2019'!BB40</f>
        <v>2397.51655507031</v>
      </c>
      <c r="BC37" s="7">
        <f>'Use B2019'!BC40+'Import B2019'!BC40</f>
        <v>1374.705349239546</v>
      </c>
      <c r="BD37" s="7">
        <f>'Use B2019'!BD40+'Import B2019'!BD40</f>
        <v>751.38570294440296</v>
      </c>
      <c r="BE37" s="7">
        <f>'Use B2019'!BE40+'Import B2019'!BE40</f>
        <v>413.07552689129324</v>
      </c>
      <c r="BF37" s="7">
        <f>'Use B2019'!BF40+'Import B2019'!BF40</f>
        <v>256.31559488464313</v>
      </c>
      <c r="BG37" s="7">
        <f>'Use B2019'!BG40+'Import B2019'!BG40</f>
        <v>747.84146443843065</v>
      </c>
      <c r="BH37" s="7">
        <f>'Use B2019'!BH40+'Import B2019'!BH40</f>
        <v>208.57321332742055</v>
      </c>
      <c r="BI37" s="17">
        <f>indus2019!G40</f>
        <v>48769</v>
      </c>
    </row>
    <row r="38" spans="1:61" ht="12.75" customHeight="1">
      <c r="A38">
        <f>'Use B2019'!A41</f>
        <v>37</v>
      </c>
      <c r="B38" t="str">
        <f>indus2019!D41</f>
        <v>K64</v>
      </c>
      <c r="C38" s="7">
        <f>'Use B2019'!C41+'Import B2019'!C41</f>
        <v>2600.3389788340523</v>
      </c>
      <c r="D38" s="7">
        <f>'Use B2019'!D41+'Import B2019'!D41</f>
        <v>1232.3111357178493</v>
      </c>
      <c r="E38" s="7">
        <f>'Use B2019'!E41+'Import B2019'!E41</f>
        <v>81.788266144265478</v>
      </c>
      <c r="F38" s="7">
        <f>'Use B2019'!F41+'Import B2019'!F41</f>
        <v>218.64709192233573</v>
      </c>
      <c r="G38" s="7">
        <f>'Use B2019'!G41+'Import B2019'!G41</f>
        <v>533.13146421176066</v>
      </c>
      <c r="H38" s="7">
        <f>'Use B2019'!H41+'Import B2019'!H41</f>
        <v>70.199996500309638</v>
      </c>
      <c r="I38" s="7">
        <f>'Use B2019'!I41+'Import B2019'!I41</f>
        <v>471.58894449385696</v>
      </c>
      <c r="J38" s="7">
        <f>'Use B2019'!J41+'Import B2019'!J41</f>
        <v>461.86688733956453</v>
      </c>
      <c r="K38" s="7">
        <f>'Use B2019'!K41+'Import B2019'!K41</f>
        <v>73.062225112753097</v>
      </c>
      <c r="L38" s="7">
        <f>'Use B2019'!L41+'Import B2019'!L41</f>
        <v>146.52546923899141</v>
      </c>
      <c r="M38" s="7">
        <f>'Use B2019'!M41+'Import B2019'!M41</f>
        <v>338.99715239139556</v>
      </c>
      <c r="N38" s="7">
        <f>'Use B2019'!N41+'Import B2019'!N41</f>
        <v>151.24278256526793</v>
      </c>
      <c r="O38" s="7">
        <f>'Use B2019'!O41+'Import B2019'!O41</f>
        <v>134.32663415382757</v>
      </c>
      <c r="P38" s="7">
        <f>'Use B2019'!P41+'Import B2019'!P41</f>
        <v>400.45133509036299</v>
      </c>
      <c r="Q38" s="7">
        <f>'Use B2019'!Q41+'Import B2019'!Q41</f>
        <v>529.51633269511854</v>
      </c>
      <c r="R38" s="7">
        <f>'Use B2019'!R41+'Import B2019'!R41</f>
        <v>126.42879029505937</v>
      </c>
      <c r="S38" s="7">
        <f>'Use B2019'!S41+'Import B2019'!S41</f>
        <v>169.32926873924484</v>
      </c>
      <c r="T38" s="7">
        <f>'Use B2019'!T41+'Import B2019'!T41</f>
        <v>633.08808467244808</v>
      </c>
      <c r="U38" s="7">
        <f>'Use B2019'!U41+'Import B2019'!U41</f>
        <v>865.60059623275845</v>
      </c>
      <c r="V38" s="7">
        <f>'Use B2019'!V41+'Import B2019'!V41</f>
        <v>89.154860153639831</v>
      </c>
      <c r="W38" s="7">
        <f>'Use B2019'!W41+'Import B2019'!W41</f>
        <v>215.05778572258987</v>
      </c>
      <c r="X38" s="7">
        <f>'Use B2019'!X41+'Import B2019'!X41</f>
        <v>227.08103994407736</v>
      </c>
      <c r="Y38" s="7">
        <f>'Use B2019'!Y41+'Import B2019'!Y41</f>
        <v>782.24991350221717</v>
      </c>
      <c r="Z38" s="7">
        <f>'Use B2019'!Z41+'Import B2019'!Z41</f>
        <v>162.06899924941189</v>
      </c>
      <c r="AA38" s="7">
        <f>'Use B2019'!AA41+'Import B2019'!AA41</f>
        <v>406.49766707441245</v>
      </c>
      <c r="AB38" s="7">
        <f>'Use B2019'!AB41+'Import B2019'!AB41</f>
        <v>3423.6259477805493</v>
      </c>
      <c r="AC38" s="7">
        <f>'Use B2019'!AC41+'Import B2019'!AC41</f>
        <v>4354.9343427577678</v>
      </c>
      <c r="AD38" s="7">
        <f>'Use B2019'!AD41+'Import B2019'!AD41</f>
        <v>1619.7632490792562</v>
      </c>
      <c r="AE38" s="7">
        <f>'Use B2019'!AE41+'Import B2019'!AE41</f>
        <v>96.094417051149719</v>
      </c>
      <c r="AF38" s="7">
        <f>'Use B2019'!AF41+'Import B2019'!AF41</f>
        <v>176.85309314341572</v>
      </c>
      <c r="AG38" s="7">
        <f>'Use B2019'!AG41+'Import B2019'!AG41</f>
        <v>1766.7105982548906</v>
      </c>
      <c r="AH38" s="7">
        <f>'Use B2019'!AH41+'Import B2019'!AH41</f>
        <v>2307.2926287558603</v>
      </c>
      <c r="AI38" s="7">
        <f>'Use B2019'!AI41+'Import B2019'!AI41</f>
        <v>256.84546805848055</v>
      </c>
      <c r="AJ38" s="7">
        <f>'Use B2019'!AJ41+'Import B2019'!AJ41</f>
        <v>300.70485081567892</v>
      </c>
      <c r="AK38" s="7">
        <f>'Use B2019'!AK41+'Import B2019'!AK41</f>
        <v>662.54738032909131</v>
      </c>
      <c r="AL38" s="7">
        <f>'Use B2019'!AL41+'Import B2019'!AL41</f>
        <v>1143.3588839632441</v>
      </c>
      <c r="AM38" s="7">
        <f>'Use B2019'!AM41+'Import B2019'!AM41</f>
        <v>4717.2077988837764</v>
      </c>
      <c r="AN38" s="7">
        <f>'Use B2019'!AN41+'Import B2019'!AN41</f>
        <v>3330.754362338067</v>
      </c>
      <c r="AO38" s="7">
        <f>'Use B2019'!AO41+'Import B2019'!AO41</f>
        <v>98.474480533310356</v>
      </c>
      <c r="AP38" s="7">
        <f>'Use B2019'!AP41+'Import B2019'!AP41</f>
        <v>20953.574392970469</v>
      </c>
      <c r="AQ38" s="7">
        <f>'Use B2019'!AQ41+'Import B2019'!AQ41</f>
        <v>26568</v>
      </c>
      <c r="AR38" s="7">
        <f>'Use B2019'!AR41+'Import B2019'!AR41</f>
        <v>2210.6704834348648</v>
      </c>
      <c r="AS38" s="7">
        <f>'Use B2019'!AS41+'Import B2019'!AS41</f>
        <v>2047.2430255504526</v>
      </c>
      <c r="AT38" s="7">
        <f>'Use B2019'!AT41+'Import B2019'!AT41</f>
        <v>484.95915040489649</v>
      </c>
      <c r="AU38" s="7">
        <f>'Use B2019'!AU41+'Import B2019'!AU41</f>
        <v>655.01537576729845</v>
      </c>
      <c r="AV38" s="7">
        <f>'Use B2019'!AV41+'Import B2019'!AV41</f>
        <v>706.69857575194828</v>
      </c>
      <c r="AW38" s="7">
        <f>'Use B2019'!AW41+'Import B2019'!AW41</f>
        <v>279.5606733292359</v>
      </c>
      <c r="AX38" s="7">
        <f>'Use B2019'!AX41+'Import B2019'!AX41</f>
        <v>284.5820149694249</v>
      </c>
      <c r="AY38" s="7">
        <f>'Use B2019'!AY41+'Import B2019'!AY41</f>
        <v>1443.5349730668652</v>
      </c>
      <c r="AZ38" s="7">
        <f>'Use B2019'!AZ41+'Import B2019'!AZ41</f>
        <v>3501.869822867634</v>
      </c>
      <c r="BA38" s="7">
        <f>'Use B2019'!BA41+'Import B2019'!BA41</f>
        <v>504.20467805687406</v>
      </c>
      <c r="BB38" s="7">
        <f>'Use B2019'!BB41+'Import B2019'!BB41</f>
        <v>496.41236792944636</v>
      </c>
      <c r="BC38" s="7">
        <f>'Use B2019'!BC41+'Import B2019'!BC41</f>
        <v>612.23067242447564</v>
      </c>
      <c r="BD38" s="7">
        <f>'Use B2019'!BD41+'Import B2019'!BD41</f>
        <v>518.2897059289927</v>
      </c>
      <c r="BE38" s="7">
        <f>'Use B2019'!BE41+'Import B2019'!BE41</f>
        <v>299.09086553779201</v>
      </c>
      <c r="BF38" s="7">
        <f>'Use B2019'!BF41+'Import B2019'!BF41</f>
        <v>227.42536828403658</v>
      </c>
      <c r="BG38" s="7">
        <f>'Use B2019'!BG41+'Import B2019'!BG41</f>
        <v>64.249427473289899</v>
      </c>
      <c r="BH38" s="7">
        <f>'Use B2019'!BH41+'Import B2019'!BH41</f>
        <v>1090.6692225098932</v>
      </c>
      <c r="BI38" s="17">
        <f>indus2019!G41</f>
        <v>11541</v>
      </c>
    </row>
    <row r="39" spans="1:61" ht="12.75" customHeight="1">
      <c r="A39">
        <f>'Use B2019'!A42</f>
        <v>38</v>
      </c>
      <c r="B39" t="str">
        <f>indus2019!D42</f>
        <v>K65</v>
      </c>
      <c r="C39" s="7">
        <f>'Use B2019'!C42+'Import B2019'!C42</f>
        <v>173.86486527210451</v>
      </c>
      <c r="D39" s="7">
        <f>'Use B2019'!D42+'Import B2019'!D42</f>
        <v>30.80743092194092</v>
      </c>
      <c r="E39" s="7">
        <f>'Use B2019'!E42+'Import B2019'!E42</f>
        <v>2.9947988943419643</v>
      </c>
      <c r="F39" s="7">
        <f>'Use B2019'!F42+'Import B2019'!F42</f>
        <v>14.243666335664489</v>
      </c>
      <c r="G39" s="7">
        <f>'Use B2019'!G42+'Import B2019'!G42</f>
        <v>55.46613899602972</v>
      </c>
      <c r="H39" s="7">
        <f>'Use B2019'!H42+'Import B2019'!H42</f>
        <v>4.9398352702697235</v>
      </c>
      <c r="I39" s="7">
        <f>'Use B2019'!I42+'Import B2019'!I42</f>
        <v>42.581181586212317</v>
      </c>
      <c r="J39" s="7">
        <f>'Use B2019'!J42+'Import B2019'!J42</f>
        <v>102.02190378638413</v>
      </c>
      <c r="K39" s="7">
        <f>'Use B2019'!K42+'Import B2019'!K42</f>
        <v>10.162995428594671</v>
      </c>
      <c r="L39" s="7">
        <f>'Use B2019'!L42+'Import B2019'!L42</f>
        <v>27.731292919258536</v>
      </c>
      <c r="M39" s="7">
        <f>'Use B2019'!M42+'Import B2019'!M42</f>
        <v>17.947578584093829</v>
      </c>
      <c r="N39" s="7">
        <f>'Use B2019'!N42+'Import B2019'!N42</f>
        <v>9.0453850264937863</v>
      </c>
      <c r="O39" s="7">
        <f>'Use B2019'!O42+'Import B2019'!O42</f>
        <v>19.777011882629505</v>
      </c>
      <c r="P39" s="7">
        <f>'Use B2019'!P42+'Import B2019'!P42</f>
        <v>89.422130470470009</v>
      </c>
      <c r="Q39" s="7">
        <f>'Use B2019'!Q42+'Import B2019'!Q42</f>
        <v>68.919019670013398</v>
      </c>
      <c r="R39" s="7">
        <f>'Use B2019'!R42+'Import B2019'!R42</f>
        <v>3.3162632461932438</v>
      </c>
      <c r="S39" s="7">
        <f>'Use B2019'!S42+'Import B2019'!S42</f>
        <v>4.1880036949215746</v>
      </c>
      <c r="T39" s="7">
        <f>'Use B2019'!T42+'Import B2019'!T42</f>
        <v>45.806725872298045</v>
      </c>
      <c r="U39" s="7">
        <f>'Use B2019'!U42+'Import B2019'!U42</f>
        <v>86.486063758226166</v>
      </c>
      <c r="V39" s="7">
        <f>'Use B2019'!V42+'Import B2019'!V42</f>
        <v>6.2940338957938469</v>
      </c>
      <c r="W39" s="7">
        <f>'Use B2019'!W42+'Import B2019'!W42</f>
        <v>5.1157386518213759</v>
      </c>
      <c r="X39" s="7">
        <f>'Use B2019'!X42+'Import B2019'!X42</f>
        <v>10.715290662767806</v>
      </c>
      <c r="Y39" s="7">
        <f>'Use B2019'!Y42+'Import B2019'!Y42</f>
        <v>398.60301897613431</v>
      </c>
      <c r="Z39" s="7">
        <f>'Use B2019'!Z42+'Import B2019'!Z42</f>
        <v>515.75284114755425</v>
      </c>
      <c r="AA39" s="7">
        <f>'Use B2019'!AA42+'Import B2019'!AA42</f>
        <v>172.0826683335298</v>
      </c>
      <c r="AB39" s="7">
        <f>'Use B2019'!AB42+'Import B2019'!AB42</f>
        <v>122.02607378202599</v>
      </c>
      <c r="AC39" s="7">
        <f>'Use B2019'!AC42+'Import B2019'!AC42</f>
        <v>269.91759896401749</v>
      </c>
      <c r="AD39" s="7">
        <f>'Use B2019'!AD42+'Import B2019'!AD42</f>
        <v>846.97461202387353</v>
      </c>
      <c r="AE39" s="7">
        <f>'Use B2019'!AE42+'Import B2019'!AE42</f>
        <v>331.83100810522535</v>
      </c>
      <c r="AF39" s="7">
        <f>'Use B2019'!AF42+'Import B2019'!AF42</f>
        <v>53.05592794302472</v>
      </c>
      <c r="AG39" s="7">
        <f>'Use B2019'!AG42+'Import B2019'!AG42</f>
        <v>473.80184473798988</v>
      </c>
      <c r="AH39" s="7">
        <f>'Use B2019'!AH42+'Import B2019'!AH42</f>
        <v>392.12425603630794</v>
      </c>
      <c r="AI39" s="7">
        <f>'Use B2019'!AI42+'Import B2019'!AI42</f>
        <v>48.854414606227998</v>
      </c>
      <c r="AJ39" s="7">
        <f>'Use B2019'!AJ42+'Import B2019'!AJ42</f>
        <v>26.673809995688831</v>
      </c>
      <c r="AK39" s="7">
        <f>'Use B2019'!AK42+'Import B2019'!AK42</f>
        <v>195.41418758638704</v>
      </c>
      <c r="AL39" s="7">
        <f>'Use B2019'!AL42+'Import B2019'!AL42</f>
        <v>248.20678971951875</v>
      </c>
      <c r="AM39" s="7">
        <f>'Use B2019'!AM42+'Import B2019'!AM42</f>
        <v>17.823203270341722</v>
      </c>
      <c r="AN39" s="7">
        <f>'Use B2019'!AN42+'Import B2019'!AN42</f>
        <v>3502.8398234326769</v>
      </c>
      <c r="AO39" s="7">
        <f>'Use B2019'!AO42+'Import B2019'!AO42</f>
        <v>3.685774122061316</v>
      </c>
      <c r="AP39" s="7">
        <f>'Use B2019'!AP42+'Import B2019'!AP42</f>
        <v>856.80145170808623</v>
      </c>
      <c r="AQ39" s="7">
        <f>'Use B2019'!AQ42+'Import B2019'!AQ42</f>
        <v>2536</v>
      </c>
      <c r="AR39" s="7">
        <f>'Use B2019'!AR42+'Import B2019'!AR42</f>
        <v>424.81250968923166</v>
      </c>
      <c r="AS39" s="7">
        <f>'Use B2019'!AS42+'Import B2019'!AS42</f>
        <v>170.39620478404336</v>
      </c>
      <c r="AT39" s="7">
        <f>'Use B2019'!AT42+'Import B2019'!AT42</f>
        <v>14.7220926964643</v>
      </c>
      <c r="AU39" s="7">
        <f>'Use B2019'!AU42+'Import B2019'!AU42</f>
        <v>17.929720424779692</v>
      </c>
      <c r="AV39" s="7">
        <f>'Use B2019'!AV42+'Import B2019'!AV42</f>
        <v>300.50870942278988</v>
      </c>
      <c r="AW39" s="7">
        <f>'Use B2019'!AW42+'Import B2019'!AW42</f>
        <v>29.147061423582254</v>
      </c>
      <c r="AX39" s="7">
        <f>'Use B2019'!AX42+'Import B2019'!AX42</f>
        <v>37.778350279662767</v>
      </c>
      <c r="AY39" s="7">
        <f>'Use B2019'!AY42+'Import B2019'!AY42</f>
        <v>48.263495076384039</v>
      </c>
      <c r="AZ39" s="7">
        <f>'Use B2019'!AZ42+'Import B2019'!AZ42</f>
        <v>565.01978967028344</v>
      </c>
      <c r="BA39" s="7">
        <f>'Use B2019'!BA42+'Import B2019'!BA42</f>
        <v>50.2325750438375</v>
      </c>
      <c r="BB39" s="7">
        <f>'Use B2019'!BB42+'Import B2019'!BB42</f>
        <v>112.75732356038066</v>
      </c>
      <c r="BC39" s="7">
        <f>'Use B2019'!BC42+'Import B2019'!BC42</f>
        <v>149.3043555327333</v>
      </c>
      <c r="BD39" s="7">
        <f>'Use B2019'!BD42+'Import B2019'!BD42</f>
        <v>62.021727691278024</v>
      </c>
      <c r="BE39" s="7">
        <f>'Use B2019'!BE42+'Import B2019'!BE42</f>
        <v>64.565237622590772</v>
      </c>
      <c r="BF39" s="7">
        <f>'Use B2019'!BF42+'Import B2019'!BF42</f>
        <v>32.350484479707745</v>
      </c>
      <c r="BG39" s="7">
        <f>'Use B2019'!BG42+'Import B2019'!BG42</f>
        <v>2.9743896485182941</v>
      </c>
      <c r="BH39" s="7">
        <f>'Use B2019'!BH42+'Import B2019'!BH42</f>
        <v>108.89931363653643</v>
      </c>
      <c r="BI39" s="17">
        <f>indus2019!G42</f>
        <v>8021</v>
      </c>
    </row>
    <row r="40" spans="1:61" ht="12.75" customHeight="1">
      <c r="A40">
        <f>'Use B2019'!A43</f>
        <v>39</v>
      </c>
      <c r="B40" t="str">
        <f>indus2019!D43</f>
        <v>K66</v>
      </c>
      <c r="C40" s="7">
        <f>'Use B2019'!C43+'Import B2019'!C43</f>
        <v>116.86655884662275</v>
      </c>
      <c r="D40" s="7">
        <f>'Use B2019'!D43+'Import B2019'!D43</f>
        <v>41.544235594077755</v>
      </c>
      <c r="E40" s="7">
        <f>'Use B2019'!E43+'Import B2019'!E43</f>
        <v>1.5901783104355451E-2</v>
      </c>
      <c r="F40" s="7">
        <f>'Use B2019'!F43+'Import B2019'!F43</f>
        <v>48.681115715214681</v>
      </c>
      <c r="G40" s="7">
        <f>'Use B2019'!G43+'Import B2019'!G43</f>
        <v>149.14343382682171</v>
      </c>
      <c r="H40" s="7">
        <f>'Use B2019'!H43+'Import B2019'!H43</f>
        <v>12.817923318737016</v>
      </c>
      <c r="I40" s="7">
        <f>'Use B2019'!I43+'Import B2019'!I43</f>
        <v>386.29825791628934</v>
      </c>
      <c r="J40" s="7">
        <f>'Use B2019'!J43+'Import B2019'!J43</f>
        <v>757.43616872116559</v>
      </c>
      <c r="K40" s="7">
        <f>'Use B2019'!K43+'Import B2019'!K43</f>
        <v>1.9961408664520506</v>
      </c>
      <c r="L40" s="7">
        <f>'Use B2019'!L43+'Import B2019'!L43</f>
        <v>78.878794859586165</v>
      </c>
      <c r="M40" s="7">
        <f>'Use B2019'!M43+'Import B2019'!M43</f>
        <v>171.39940306320273</v>
      </c>
      <c r="N40" s="7">
        <f>'Use B2019'!N43+'Import B2019'!N43</f>
        <v>100.51313793324603</v>
      </c>
      <c r="O40" s="7">
        <f>'Use B2019'!O43+'Import B2019'!O43</f>
        <v>36.490125905133468</v>
      </c>
      <c r="P40" s="7">
        <f>'Use B2019'!P43+'Import B2019'!P43</f>
        <v>440.45889825235122</v>
      </c>
      <c r="Q40" s="7">
        <f>'Use B2019'!Q43+'Import B2019'!Q43</f>
        <v>518.50189330709452</v>
      </c>
      <c r="R40" s="7">
        <f>'Use B2019'!R43+'Import B2019'!R43</f>
        <v>89.181796570500836</v>
      </c>
      <c r="S40" s="7">
        <f>'Use B2019'!S43+'Import B2019'!S43</f>
        <v>141.79657787438549</v>
      </c>
      <c r="T40" s="7">
        <f>'Use B2019'!T43+'Import B2019'!T43</f>
        <v>681.50326259129656</v>
      </c>
      <c r="U40" s="7">
        <f>'Use B2019'!U43+'Import B2019'!U43</f>
        <v>1214.3990433584777</v>
      </c>
      <c r="V40" s="7">
        <f>'Use B2019'!V43+'Import B2019'!V43</f>
        <v>68.297064138902044</v>
      </c>
      <c r="W40" s="7">
        <f>'Use B2019'!W43+'Import B2019'!W43</f>
        <v>190.83273877870297</v>
      </c>
      <c r="X40" s="7">
        <f>'Use B2019'!X43+'Import B2019'!X43</f>
        <v>140.42670727822409</v>
      </c>
      <c r="Y40" s="7">
        <f>'Use B2019'!Y43+'Import B2019'!Y43</f>
        <v>290.40772052251691</v>
      </c>
      <c r="Z40" s="7">
        <f>'Use B2019'!Z43+'Import B2019'!Z43</f>
        <v>123.57244471366623</v>
      </c>
      <c r="AA40" s="7">
        <f>'Use B2019'!AA43+'Import B2019'!AA43</f>
        <v>35.409840531520516</v>
      </c>
      <c r="AB40" s="7">
        <f>'Use B2019'!AB43+'Import B2019'!AB43</f>
        <v>102.33111027086528</v>
      </c>
      <c r="AC40" s="7">
        <f>'Use B2019'!AC43+'Import B2019'!AC43</f>
        <v>523.46061494921207</v>
      </c>
      <c r="AD40" s="7">
        <f>'Use B2019'!AD43+'Import B2019'!AD43</f>
        <v>56.827914459670673</v>
      </c>
      <c r="AE40" s="7">
        <f>'Use B2019'!AE43+'Import B2019'!AE43</f>
        <v>108.24092850946377</v>
      </c>
      <c r="AF40" s="7">
        <f>'Use B2019'!AF43+'Import B2019'!AF43</f>
        <v>0</v>
      </c>
      <c r="AG40" s="7">
        <f>'Use B2019'!AG43+'Import B2019'!AG43</f>
        <v>134.67062018723618</v>
      </c>
      <c r="AH40" s="7">
        <f>'Use B2019'!AH43+'Import B2019'!AH43</f>
        <v>17.848028204975204</v>
      </c>
      <c r="AI40" s="7">
        <f>'Use B2019'!AI43+'Import B2019'!AI43</f>
        <v>32.138042364735512</v>
      </c>
      <c r="AJ40" s="7">
        <f>'Use B2019'!AJ43+'Import B2019'!AJ43</f>
        <v>8.8035489636059325E-2</v>
      </c>
      <c r="AK40" s="7">
        <f>'Use B2019'!AK43+'Import B2019'!AK43</f>
        <v>527.45363552548292</v>
      </c>
      <c r="AL40" s="7">
        <f>'Use B2019'!AL43+'Import B2019'!AL43</f>
        <v>369.96682470152285</v>
      </c>
      <c r="AM40" s="7">
        <f>'Use B2019'!AM43+'Import B2019'!AM43</f>
        <v>1505.0704983844121</v>
      </c>
      <c r="AN40" s="7">
        <f>'Use B2019'!AN43+'Import B2019'!AN43</f>
        <v>2624.6123524770428</v>
      </c>
      <c r="AO40" s="7">
        <f>'Use B2019'!AO43+'Import B2019'!AO43</f>
        <v>115.01234567901234</v>
      </c>
      <c r="AP40" s="7">
        <f>'Use B2019'!AP43+'Import B2019'!AP43</f>
        <v>603.58896518941037</v>
      </c>
      <c r="AQ40" s="7">
        <f>'Use B2019'!AQ43+'Import B2019'!AQ43</f>
        <v>147</v>
      </c>
      <c r="AR40" s="7">
        <f>'Use B2019'!AR43+'Import B2019'!AR43</f>
        <v>139.66454739034486</v>
      </c>
      <c r="AS40" s="7">
        <f>'Use B2019'!AS43+'Import B2019'!AS43</f>
        <v>433.43385708576687</v>
      </c>
      <c r="AT40" s="7">
        <f>'Use B2019'!AT43+'Import B2019'!AT43</f>
        <v>33.180333999713994</v>
      </c>
      <c r="AU40" s="7">
        <f>'Use B2019'!AU43+'Import B2019'!AU43</f>
        <v>2.3135970466087974</v>
      </c>
      <c r="AV40" s="7">
        <f>'Use B2019'!AV43+'Import B2019'!AV43</f>
        <v>109.87421022243169</v>
      </c>
      <c r="AW40" s="7">
        <f>'Use B2019'!AW43+'Import B2019'!AW43</f>
        <v>11.659340831052406</v>
      </c>
      <c r="AX40" s="7">
        <f>'Use B2019'!AX43+'Import B2019'!AX43</f>
        <v>174.61754359212622</v>
      </c>
      <c r="AY40" s="7">
        <f>'Use B2019'!AY43+'Import B2019'!AY43</f>
        <v>18.701292890314786</v>
      </c>
      <c r="AZ40" s="7">
        <f>'Use B2019'!AZ43+'Import B2019'!AZ43</f>
        <v>1.191766355492383</v>
      </c>
      <c r="BA40" s="7">
        <f>'Use B2019'!BA43+'Import B2019'!BA43</f>
        <v>1.774165913823154</v>
      </c>
      <c r="BB40" s="7">
        <f>'Use B2019'!BB43+'Import B2019'!BB43</f>
        <v>8.6715230435590582E-2</v>
      </c>
      <c r="BC40" s="7">
        <f>'Use B2019'!BC43+'Import B2019'!BC43</f>
        <v>0.212361127159886</v>
      </c>
      <c r="BD40" s="7">
        <f>'Use B2019'!BD43+'Import B2019'!BD43</f>
        <v>0.16369180498294231</v>
      </c>
      <c r="BE40" s="7">
        <f>'Use B2019'!BE43+'Import B2019'!BE43</f>
        <v>0.12776809962792476</v>
      </c>
      <c r="BF40" s="7">
        <f>'Use B2019'!BF43+'Import B2019'!BF43</f>
        <v>0</v>
      </c>
      <c r="BG40" s="7">
        <f>'Use B2019'!BG43+'Import B2019'!BG43</f>
        <v>15.268206151004986</v>
      </c>
      <c r="BH40" s="7">
        <f>'Use B2019'!BH43+'Import B2019'!BH43</f>
        <v>0.55149959914254509</v>
      </c>
      <c r="BI40" s="17">
        <f>indus2019!G43</f>
        <v>2388</v>
      </c>
    </row>
    <row r="41" spans="1:61" ht="12.75" customHeight="1">
      <c r="A41">
        <f>'Use B2019'!A44</f>
        <v>40</v>
      </c>
      <c r="B41" t="str">
        <f>indus2019!D44</f>
        <v>L68B</v>
      </c>
      <c r="C41" s="7">
        <f>'Use B2019'!C44+'Import B2019'!C44</f>
        <v>3.4338831287284886</v>
      </c>
      <c r="D41" s="7">
        <f>'Use B2019'!D44+'Import B2019'!D44</f>
        <v>21.167125859619581</v>
      </c>
      <c r="E41" s="7">
        <f>'Use B2019'!E44+'Import B2019'!E44</f>
        <v>0.15504238526746564</v>
      </c>
      <c r="F41" s="7">
        <f>'Use B2019'!F44+'Import B2019'!F44</f>
        <v>175.21755258501372</v>
      </c>
      <c r="G41" s="7">
        <f>'Use B2019'!G44+'Import B2019'!G44</f>
        <v>1847.1003937910777</v>
      </c>
      <c r="H41" s="7">
        <f>'Use B2019'!H44+'Import B2019'!H44</f>
        <v>83.572843768427191</v>
      </c>
      <c r="I41" s="7">
        <f>'Use B2019'!I44+'Import B2019'!I44</f>
        <v>247.02933529169471</v>
      </c>
      <c r="J41" s="7">
        <f>'Use B2019'!J44+'Import B2019'!J44</f>
        <v>434.07981400498556</v>
      </c>
      <c r="K41" s="7">
        <f>'Use B2019'!K44+'Import B2019'!K44</f>
        <v>1101.6262112922491</v>
      </c>
      <c r="L41" s="7">
        <f>'Use B2019'!L44+'Import B2019'!L44</f>
        <v>69.998526576957644</v>
      </c>
      <c r="M41" s="7">
        <f>'Use B2019'!M44+'Import B2019'!M44</f>
        <v>884.24503081735725</v>
      </c>
      <c r="N41" s="7">
        <f>'Use B2019'!N44+'Import B2019'!N44</f>
        <v>858.78397008532465</v>
      </c>
      <c r="O41" s="7">
        <f>'Use B2019'!O44+'Import B2019'!O44</f>
        <v>422.85764567852806</v>
      </c>
      <c r="P41" s="7">
        <f>'Use B2019'!P44+'Import B2019'!P44</f>
        <v>329.9139717460863</v>
      </c>
      <c r="Q41" s="7">
        <f>'Use B2019'!Q44+'Import B2019'!Q44</f>
        <v>2983.5073617205412</v>
      </c>
      <c r="R41" s="7">
        <f>'Use B2019'!R44+'Import B2019'!R44</f>
        <v>459.22690744373256</v>
      </c>
      <c r="S41" s="7">
        <f>'Use B2019'!S44+'Import B2019'!S44</f>
        <v>882.05807370143907</v>
      </c>
      <c r="T41" s="7">
        <f>'Use B2019'!T44+'Import B2019'!T44</f>
        <v>1829.6436282064433</v>
      </c>
      <c r="U41" s="7">
        <f>'Use B2019'!U44+'Import B2019'!U44</f>
        <v>2814.9649490424404</v>
      </c>
      <c r="V41" s="7">
        <f>'Use B2019'!V44+'Import B2019'!V44</f>
        <v>335.65382023997586</v>
      </c>
      <c r="W41" s="7">
        <f>'Use B2019'!W44+'Import B2019'!W44</f>
        <v>450.16957379147453</v>
      </c>
      <c r="X41" s="7">
        <f>'Use B2019'!X44+'Import B2019'!X44</f>
        <v>799.38632435553461</v>
      </c>
      <c r="Y41" s="7">
        <f>'Use B2019'!Y44+'Import B2019'!Y44</f>
        <v>967.7381932071994</v>
      </c>
      <c r="Z41" s="7">
        <f>'Use B2019'!Z44+'Import B2019'!Z44</f>
        <v>128.30209539862307</v>
      </c>
      <c r="AA41" s="7">
        <f>'Use B2019'!AA44+'Import B2019'!AA44</f>
        <v>701.87684111854776</v>
      </c>
      <c r="AB41" s="7">
        <f>'Use B2019'!AB44+'Import B2019'!AB44</f>
        <v>3459.9238737607352</v>
      </c>
      <c r="AC41" s="7">
        <f>'Use B2019'!AC44+'Import B2019'!AC44</f>
        <v>32172.286885836456</v>
      </c>
      <c r="AD41" s="7">
        <f>'Use B2019'!AD44+'Import B2019'!AD44</f>
        <v>4536.6777042724807</v>
      </c>
      <c r="AE41" s="7">
        <f>'Use B2019'!AE44+'Import B2019'!AE44</f>
        <v>498.39736500630084</v>
      </c>
      <c r="AF41" s="7">
        <f>'Use B2019'!AF44+'Import B2019'!AF44</f>
        <v>197.33081971791651</v>
      </c>
      <c r="AG41" s="7">
        <f>'Use B2019'!AG44+'Import B2019'!AG44</f>
        <v>6268.5264393877142</v>
      </c>
      <c r="AH41" s="7">
        <f>'Use B2019'!AH44+'Import B2019'!AH44</f>
        <v>19171.65588272009</v>
      </c>
      <c r="AI41" s="7">
        <f>'Use B2019'!AI44+'Import B2019'!AI44</f>
        <v>1809.1706576987219</v>
      </c>
      <c r="AJ41" s="7">
        <f>'Use B2019'!AJ44+'Import B2019'!AJ44</f>
        <v>884.29252912830282</v>
      </c>
      <c r="AK41" s="7">
        <f>'Use B2019'!AK44+'Import B2019'!AK44</f>
        <v>2878.7045667655493</v>
      </c>
      <c r="AL41" s="7">
        <f>'Use B2019'!AL44+'Import B2019'!AL44</f>
        <v>8866.2426807430857</v>
      </c>
      <c r="AM41" s="7">
        <f>'Use B2019'!AM44+'Import B2019'!AM44</f>
        <v>8067.9700137080199</v>
      </c>
      <c r="AN41" s="7">
        <f>'Use B2019'!AN44+'Import B2019'!AN44</f>
        <v>1114.9280007121363</v>
      </c>
      <c r="AO41" s="7">
        <f>'Use B2019'!AO44+'Import B2019'!AO44</f>
        <v>1483.433272046301</v>
      </c>
      <c r="AP41" s="7">
        <f>'Use B2019'!AP44+'Import B2019'!AP44</f>
        <v>20714.98093896787</v>
      </c>
      <c r="AQ41" s="7">
        <f>'Use B2019'!AQ44+'Import B2019'!AQ44</f>
        <v>0</v>
      </c>
      <c r="AR41" s="7">
        <f>'Use B2019'!AR44+'Import B2019'!AR44</f>
        <v>10975.289504844437</v>
      </c>
      <c r="AS41" s="7">
        <f>'Use B2019'!AS44+'Import B2019'!AS44</f>
        <v>14076.482969308312</v>
      </c>
      <c r="AT41" s="7">
        <f>'Use B2019'!AT44+'Import B2019'!AT44</f>
        <v>1683.9185560592641</v>
      </c>
      <c r="AU41" s="7">
        <f>'Use B2019'!AU44+'Import B2019'!AU44</f>
        <v>2724.1486459700723</v>
      </c>
      <c r="AV41" s="7">
        <f>'Use B2019'!AV44+'Import B2019'!AV44</f>
        <v>5389.7041021509349</v>
      </c>
      <c r="AW41" s="7">
        <f>'Use B2019'!AW44+'Import B2019'!AW44</f>
        <v>1761.8821875723891</v>
      </c>
      <c r="AX41" s="7">
        <f>'Use B2019'!AX44+'Import B2019'!AX44</f>
        <v>459.44081355496445</v>
      </c>
      <c r="AY41" s="7">
        <f>'Use B2019'!AY44+'Import B2019'!AY44</f>
        <v>4413.4012458893967</v>
      </c>
      <c r="AZ41" s="7">
        <f>'Use B2019'!AZ44+'Import B2019'!AZ44</f>
        <v>21316.580258401467</v>
      </c>
      <c r="BA41" s="7">
        <f>'Use B2019'!BA44+'Import B2019'!BA44</f>
        <v>28430.250934618089</v>
      </c>
      <c r="BB41" s="7">
        <f>'Use B2019'!BB44+'Import B2019'!BB44</f>
        <v>15169.032196462569</v>
      </c>
      <c r="BC41" s="7">
        <f>'Use B2019'!BC44+'Import B2019'!BC44</f>
        <v>18249.268895868991</v>
      </c>
      <c r="BD41" s="7">
        <f>'Use B2019'!BD44+'Import B2019'!BD44</f>
        <v>3664.9747235292925</v>
      </c>
      <c r="BE41" s="7">
        <f>'Use B2019'!BE44+'Import B2019'!BE44</f>
        <v>6104.9217589326017</v>
      </c>
      <c r="BF41" s="7">
        <f>'Use B2019'!BF44+'Import B2019'!BF44</f>
        <v>1158.6402729293577</v>
      </c>
      <c r="BG41" s="7">
        <f>'Use B2019'!BG44+'Import B2019'!BG44</f>
        <v>204.07237909624982</v>
      </c>
      <c r="BH41" s="7">
        <f>'Use B2019'!BH44+'Import B2019'!BH44</f>
        <v>2414.7598091026694</v>
      </c>
      <c r="BI41" s="17">
        <f>indus2019!G44</f>
        <v>302172</v>
      </c>
    </row>
    <row r="42" spans="1:61" ht="12.75" customHeight="1">
      <c r="A42">
        <f>'Use B2019'!A45</f>
        <v>41</v>
      </c>
      <c r="B42" t="str">
        <f>indus2019!D45</f>
        <v>L68A</v>
      </c>
      <c r="C42" s="7">
        <f>'Use B2019'!C45+'Import B2019'!C45</f>
        <v>0</v>
      </c>
      <c r="D42" s="7">
        <f>'Use B2019'!D45+'Import B2019'!D45</f>
        <v>0</v>
      </c>
      <c r="E42" s="7">
        <f>'Use B2019'!E45+'Import B2019'!E45</f>
        <v>0</v>
      </c>
      <c r="F42" s="7">
        <f>'Use B2019'!F45+'Import B2019'!F45</f>
        <v>0</v>
      </c>
      <c r="G42" s="7">
        <f>'Use B2019'!G45+'Import B2019'!G45</f>
        <v>0</v>
      </c>
      <c r="H42" s="7">
        <f>'Use B2019'!H45+'Import B2019'!H45</f>
        <v>0</v>
      </c>
      <c r="I42" s="7">
        <f>'Use B2019'!I45+'Import B2019'!I45</f>
        <v>0</v>
      </c>
      <c r="J42" s="7">
        <f>'Use B2019'!J45+'Import B2019'!J45</f>
        <v>0</v>
      </c>
      <c r="K42" s="7">
        <f>'Use B2019'!K45+'Import B2019'!K45</f>
        <v>0</v>
      </c>
      <c r="L42" s="7">
        <f>'Use B2019'!L45+'Import B2019'!L45</f>
        <v>0</v>
      </c>
      <c r="M42" s="7">
        <f>'Use B2019'!M45+'Import B2019'!M45</f>
        <v>0</v>
      </c>
      <c r="N42" s="7">
        <f>'Use B2019'!N45+'Import B2019'!N45</f>
        <v>0</v>
      </c>
      <c r="O42" s="7">
        <f>'Use B2019'!O45+'Import B2019'!O45</f>
        <v>0</v>
      </c>
      <c r="P42" s="7">
        <f>'Use B2019'!P45+'Import B2019'!P45</f>
        <v>0</v>
      </c>
      <c r="Q42" s="7">
        <f>'Use B2019'!Q45+'Import B2019'!Q45</f>
        <v>0</v>
      </c>
      <c r="R42" s="7">
        <f>'Use B2019'!R45+'Import B2019'!R45</f>
        <v>0</v>
      </c>
      <c r="S42" s="7">
        <f>'Use B2019'!S45+'Import B2019'!S45</f>
        <v>0</v>
      </c>
      <c r="T42" s="7">
        <f>'Use B2019'!T45+'Import B2019'!T45</f>
        <v>0</v>
      </c>
      <c r="U42" s="7">
        <f>'Use B2019'!U45+'Import B2019'!U45</f>
        <v>0</v>
      </c>
      <c r="V42" s="7">
        <f>'Use B2019'!V45+'Import B2019'!V45</f>
        <v>0</v>
      </c>
      <c r="W42" s="7">
        <f>'Use B2019'!W45+'Import B2019'!W45</f>
        <v>0</v>
      </c>
      <c r="X42" s="7">
        <f>'Use B2019'!X45+'Import B2019'!X45</f>
        <v>0</v>
      </c>
      <c r="Y42" s="7">
        <f>'Use B2019'!Y45+'Import B2019'!Y45</f>
        <v>0</v>
      </c>
      <c r="Z42" s="7">
        <f>'Use B2019'!Z45+'Import B2019'!Z45</f>
        <v>0</v>
      </c>
      <c r="AA42" s="7">
        <f>'Use B2019'!AA45+'Import B2019'!AA45</f>
        <v>0</v>
      </c>
      <c r="AB42" s="7">
        <f>'Use B2019'!AB45+'Import B2019'!AB45</f>
        <v>0</v>
      </c>
      <c r="AC42" s="7">
        <f>'Use B2019'!AC45+'Import B2019'!AC45</f>
        <v>0</v>
      </c>
      <c r="AD42" s="7">
        <f>'Use B2019'!AD45+'Import B2019'!AD45</f>
        <v>0</v>
      </c>
      <c r="AE42" s="7">
        <f>'Use B2019'!AE45+'Import B2019'!AE45</f>
        <v>0</v>
      </c>
      <c r="AF42" s="7">
        <f>'Use B2019'!AF45+'Import B2019'!AF45</f>
        <v>0</v>
      </c>
      <c r="AG42" s="7">
        <f>'Use B2019'!AG45+'Import B2019'!AG45</f>
        <v>0</v>
      </c>
      <c r="AH42" s="7">
        <f>'Use B2019'!AH45+'Import B2019'!AH45</f>
        <v>0</v>
      </c>
      <c r="AI42" s="7">
        <f>'Use B2019'!AI45+'Import B2019'!AI45</f>
        <v>0</v>
      </c>
      <c r="AJ42" s="7">
        <f>'Use B2019'!AJ45+'Import B2019'!AJ45</f>
        <v>0</v>
      </c>
      <c r="AK42" s="7">
        <f>'Use B2019'!AK45+'Import B2019'!AK45</f>
        <v>0</v>
      </c>
      <c r="AL42" s="7">
        <f>'Use B2019'!AL45+'Import B2019'!AL45</f>
        <v>0</v>
      </c>
      <c r="AM42" s="7">
        <f>'Use B2019'!AM45+'Import B2019'!AM45</f>
        <v>0</v>
      </c>
      <c r="AN42" s="7">
        <f>'Use B2019'!AN45+'Import B2019'!AN45</f>
        <v>0</v>
      </c>
      <c r="AO42" s="7">
        <f>'Use B2019'!AO45+'Import B2019'!AO45</f>
        <v>0</v>
      </c>
      <c r="AP42" s="7">
        <f>'Use B2019'!AP45+'Import B2019'!AP45</f>
        <v>0</v>
      </c>
      <c r="AQ42" s="7">
        <f>'Use B2019'!AQ45+'Import B2019'!AQ45</f>
        <v>0</v>
      </c>
      <c r="AR42" s="7">
        <f>'Use B2019'!AR45+'Import B2019'!AR45</f>
        <v>0</v>
      </c>
      <c r="AS42" s="7">
        <f>'Use B2019'!AS45+'Import B2019'!AS45</f>
        <v>0</v>
      </c>
      <c r="AT42" s="7">
        <f>'Use B2019'!AT45+'Import B2019'!AT45</f>
        <v>0</v>
      </c>
      <c r="AU42" s="7">
        <f>'Use B2019'!AU45+'Import B2019'!AU45</f>
        <v>0</v>
      </c>
      <c r="AV42" s="7">
        <f>'Use B2019'!AV45+'Import B2019'!AV45</f>
        <v>0</v>
      </c>
      <c r="AW42" s="7">
        <f>'Use B2019'!AW45+'Import B2019'!AW45</f>
        <v>0</v>
      </c>
      <c r="AX42" s="7">
        <f>'Use B2019'!AX45+'Import B2019'!AX45</f>
        <v>0</v>
      </c>
      <c r="AY42" s="7">
        <f>'Use B2019'!AY45+'Import B2019'!AY45</f>
        <v>0</v>
      </c>
      <c r="AZ42" s="7">
        <f>'Use B2019'!AZ45+'Import B2019'!AZ45</f>
        <v>0</v>
      </c>
      <c r="BA42" s="7">
        <f>'Use B2019'!BA45+'Import B2019'!BA45</f>
        <v>0</v>
      </c>
      <c r="BB42" s="7">
        <f>'Use B2019'!BB45+'Import B2019'!BB45</f>
        <v>0</v>
      </c>
      <c r="BC42" s="7">
        <f>'Use B2019'!BC45+'Import B2019'!BC45</f>
        <v>0</v>
      </c>
      <c r="BD42" s="7">
        <f>'Use B2019'!BD45+'Import B2019'!BD45</f>
        <v>0</v>
      </c>
      <c r="BE42" s="7">
        <f>'Use B2019'!BE45+'Import B2019'!BE45</f>
        <v>0</v>
      </c>
      <c r="BF42" s="7">
        <f>'Use B2019'!BF45+'Import B2019'!BF45</f>
        <v>0</v>
      </c>
      <c r="BG42" s="7">
        <f>'Use B2019'!BG45+'Import B2019'!BG45</f>
        <v>0</v>
      </c>
      <c r="BH42" s="7">
        <f>'Use B2019'!BH45+'Import B2019'!BH45</f>
        <v>0</v>
      </c>
      <c r="BI42" s="17">
        <f>indus2019!G45</f>
        <v>0</v>
      </c>
    </row>
    <row r="43" spans="1:61" ht="12.75" customHeight="1">
      <c r="A43">
        <f>'Use B2019'!A46</f>
        <v>42</v>
      </c>
      <c r="B43" t="str">
        <f>indus2019!D46</f>
        <v>M69 + 70</v>
      </c>
      <c r="C43" s="7">
        <f>'Use B2019'!C46+'Import B2019'!C46</f>
        <v>971.57409264481657</v>
      </c>
      <c r="D43" s="7">
        <f>'Use B2019'!D46+'Import B2019'!D46</f>
        <v>315.74292206023506</v>
      </c>
      <c r="E43" s="7">
        <f>'Use B2019'!E46+'Import B2019'!E46</f>
        <v>0.65396083016661799</v>
      </c>
      <c r="F43" s="7">
        <f>'Use B2019'!F46+'Import B2019'!F46</f>
        <v>478.6380973692626</v>
      </c>
      <c r="G43" s="7">
        <f>'Use B2019'!G46+'Import B2019'!G46</f>
        <v>4728.7464540802121</v>
      </c>
      <c r="H43" s="7">
        <f>'Use B2019'!H46+'Import B2019'!H46</f>
        <v>252.40581405080997</v>
      </c>
      <c r="I43" s="7">
        <f>'Use B2019'!I46+'Import B2019'!I46</f>
        <v>1350.5661838078358</v>
      </c>
      <c r="J43" s="7">
        <f>'Use B2019'!J46+'Import B2019'!J46</f>
        <v>1360.9677928352362</v>
      </c>
      <c r="K43" s="7">
        <f>'Use B2019'!K46+'Import B2019'!K46</f>
        <v>163.22178026184019</v>
      </c>
      <c r="L43" s="7">
        <f>'Use B2019'!L46+'Import B2019'!L46</f>
        <v>339.13272799403717</v>
      </c>
      <c r="M43" s="7">
        <f>'Use B2019'!M46+'Import B2019'!M46</f>
        <v>3361.1676739832569</v>
      </c>
      <c r="N43" s="7">
        <f>'Use B2019'!N46+'Import B2019'!N46</f>
        <v>2355.0013399300387</v>
      </c>
      <c r="O43" s="7">
        <f>'Use B2019'!O46+'Import B2019'!O46</f>
        <v>863.27281469622221</v>
      </c>
      <c r="P43" s="7">
        <f>'Use B2019'!P46+'Import B2019'!P46</f>
        <v>1362.8292510670572</v>
      </c>
      <c r="Q43" s="7">
        <f>'Use B2019'!Q46+'Import B2019'!Q46</f>
        <v>5173.82741494943</v>
      </c>
      <c r="R43" s="7">
        <f>'Use B2019'!R46+'Import B2019'!R46</f>
        <v>940.7339837480672</v>
      </c>
      <c r="S43" s="7">
        <f>'Use B2019'!S46+'Import B2019'!S46</f>
        <v>1632.3091181549282</v>
      </c>
      <c r="T43" s="7">
        <f>'Use B2019'!T46+'Import B2019'!T46</f>
        <v>8110.9005085485669</v>
      </c>
      <c r="U43" s="7">
        <f>'Use B2019'!U46+'Import B2019'!U46</f>
        <v>6118.189461729834</v>
      </c>
      <c r="V43" s="7">
        <f>'Use B2019'!V46+'Import B2019'!V46</f>
        <v>542.43654074306744</v>
      </c>
      <c r="W43" s="7">
        <f>'Use B2019'!W46+'Import B2019'!W46</f>
        <v>2403.9938569487726</v>
      </c>
      <c r="X43" s="7">
        <f>'Use B2019'!X46+'Import B2019'!X46</f>
        <v>920.52966542974741</v>
      </c>
      <c r="Y43" s="7">
        <f>'Use B2019'!Y46+'Import B2019'!Y46</f>
        <v>4898.576094772392</v>
      </c>
      <c r="Z43" s="7">
        <f>'Use B2019'!Z46+'Import B2019'!Z46</f>
        <v>688.38006025259972</v>
      </c>
      <c r="AA43" s="7">
        <f>'Use B2019'!AA46+'Import B2019'!AA46</f>
        <v>3058.2751833522107</v>
      </c>
      <c r="AB43" s="7">
        <f>'Use B2019'!AB46+'Import B2019'!AB46</f>
        <v>3375.1718118809395</v>
      </c>
      <c r="AC43" s="7">
        <f>'Use B2019'!AC46+'Import B2019'!AC46</f>
        <v>26481.419371344746</v>
      </c>
      <c r="AD43" s="7">
        <f>'Use B2019'!AD46+'Import B2019'!AD46</f>
        <v>4028.2008467727055</v>
      </c>
      <c r="AE43" s="7">
        <f>'Use B2019'!AE46+'Import B2019'!AE46</f>
        <v>806.2560161968438</v>
      </c>
      <c r="AF43" s="7">
        <f>'Use B2019'!AF46+'Import B2019'!AF46</f>
        <v>470.0569054601313</v>
      </c>
      <c r="AG43" s="7">
        <f>'Use B2019'!AG46+'Import B2019'!AG46</f>
        <v>4348.3604487598686</v>
      </c>
      <c r="AH43" s="7">
        <f>'Use B2019'!AH46+'Import B2019'!AH46</f>
        <v>3765.9244632433074</v>
      </c>
      <c r="AI43" s="7">
        <f>'Use B2019'!AI46+'Import B2019'!AI46</f>
        <v>3128.0665992350187</v>
      </c>
      <c r="AJ43" s="7">
        <f>'Use B2019'!AJ46+'Import B2019'!AJ46</f>
        <v>1346.3922542932542</v>
      </c>
      <c r="AK43" s="7">
        <f>'Use B2019'!AK46+'Import B2019'!AK46</f>
        <v>5573.4974333880864</v>
      </c>
      <c r="AL43" s="7">
        <f>'Use B2019'!AL46+'Import B2019'!AL46</f>
        <v>21323.793979909417</v>
      </c>
      <c r="AM43" s="7">
        <f>'Use B2019'!AM46+'Import B2019'!AM46</f>
        <v>6892.62877582493</v>
      </c>
      <c r="AN43" s="7">
        <f>'Use B2019'!AN46+'Import B2019'!AN46</f>
        <v>638.03925714921627</v>
      </c>
      <c r="AO43" s="7">
        <f>'Use B2019'!AO46+'Import B2019'!AO46</f>
        <v>478.13659067855747</v>
      </c>
      <c r="AP43" s="7">
        <f>'Use B2019'!AP46+'Import B2019'!AP46</f>
        <v>5656.1032802076206</v>
      </c>
      <c r="AQ43" s="7">
        <f>'Use B2019'!AQ46+'Import B2019'!AQ46</f>
        <v>0</v>
      </c>
      <c r="AR43" s="7">
        <f>'Use B2019'!AR46+'Import B2019'!AR46</f>
        <v>24667.72088858514</v>
      </c>
      <c r="AS43" s="7">
        <f>'Use B2019'!AS46+'Import B2019'!AS46</f>
        <v>12172.571159654477</v>
      </c>
      <c r="AT43" s="7">
        <f>'Use B2019'!AT46+'Import B2019'!AT46</f>
        <v>4999.5226346956579</v>
      </c>
      <c r="AU43" s="7">
        <f>'Use B2019'!AU46+'Import B2019'!AU46</f>
        <v>4645.7582161631653</v>
      </c>
      <c r="AV43" s="7">
        <f>'Use B2019'!AV46+'Import B2019'!AV46</f>
        <v>7442.1835270514111</v>
      </c>
      <c r="AW43" s="7">
        <f>'Use B2019'!AW46+'Import B2019'!AW46</f>
        <v>3958.9686340137823</v>
      </c>
      <c r="AX43" s="7">
        <f>'Use B2019'!AX46+'Import B2019'!AX46</f>
        <v>1440.7347491574776</v>
      </c>
      <c r="AY43" s="7">
        <f>'Use B2019'!AY46+'Import B2019'!AY46</f>
        <v>8304.8601853536147</v>
      </c>
      <c r="AZ43" s="7">
        <f>'Use B2019'!AZ46+'Import B2019'!AZ46</f>
        <v>7581.6878937755318</v>
      </c>
      <c r="BA43" s="7">
        <f>'Use B2019'!BA46+'Import B2019'!BA46</f>
        <v>2185.4964743866562</v>
      </c>
      <c r="BB43" s="7">
        <f>'Use B2019'!BB46+'Import B2019'!BB46</f>
        <v>3349.186228779588</v>
      </c>
      <c r="BC43" s="7">
        <f>'Use B2019'!BC46+'Import B2019'!BC46</f>
        <v>1413.4073799518637</v>
      </c>
      <c r="BD43" s="7">
        <f>'Use B2019'!BD46+'Import B2019'!BD46</f>
        <v>1152.5811909702475</v>
      </c>
      <c r="BE43" s="7">
        <f>'Use B2019'!BE46+'Import B2019'!BE46</f>
        <v>1215.1864473217554</v>
      </c>
      <c r="BF43" s="7">
        <f>'Use B2019'!BF46+'Import B2019'!BF46</f>
        <v>1981.449647778006</v>
      </c>
      <c r="BG43" s="7">
        <f>'Use B2019'!BG46+'Import B2019'!BG46</f>
        <v>263.76801003652065</v>
      </c>
      <c r="BH43" s="7">
        <f>'Use B2019'!BH46+'Import B2019'!BH46</f>
        <v>584.79590373982228</v>
      </c>
      <c r="BI43" s="17">
        <f>indus2019!G46</f>
        <v>10967</v>
      </c>
    </row>
    <row r="44" spans="1:61" ht="12.75" customHeight="1">
      <c r="A44">
        <f>'Use B2019'!A47</f>
        <v>43</v>
      </c>
      <c r="B44" t="str">
        <f>indus2019!D47</f>
        <v>M71 + 72</v>
      </c>
      <c r="C44" s="7">
        <f>'Use B2019'!C47+'Import B2019'!C47</f>
        <v>74.327286567457236</v>
      </c>
      <c r="D44" s="7">
        <f>'Use B2019'!D47+'Import B2019'!D47</f>
        <v>160.39435655851418</v>
      </c>
      <c r="E44" s="7">
        <f>'Use B2019'!E47+'Import B2019'!E47</f>
        <v>9.9386144402221557E-3</v>
      </c>
      <c r="F44" s="7">
        <f>'Use B2019'!F47+'Import B2019'!F47</f>
        <v>1579.9455277210307</v>
      </c>
      <c r="G44" s="7">
        <f>'Use B2019'!G47+'Import B2019'!G47</f>
        <v>616.63235394932349</v>
      </c>
      <c r="H44" s="7">
        <f>'Use B2019'!H47+'Import B2019'!H47</f>
        <v>81.099337360590638</v>
      </c>
      <c r="I44" s="7">
        <f>'Use B2019'!I47+'Import B2019'!I47</f>
        <v>431.50484358991901</v>
      </c>
      <c r="J44" s="7">
        <f>'Use B2019'!J47+'Import B2019'!J47</f>
        <v>642.70819234074099</v>
      </c>
      <c r="K44" s="7">
        <f>'Use B2019'!K47+'Import B2019'!K47</f>
        <v>139.36453048252488</v>
      </c>
      <c r="L44" s="7">
        <f>'Use B2019'!L47+'Import B2019'!L47</f>
        <v>104.94699419022474</v>
      </c>
      <c r="M44" s="7">
        <f>'Use B2019'!M47+'Import B2019'!M47</f>
        <v>1418.8555511267868</v>
      </c>
      <c r="N44" s="7">
        <f>'Use B2019'!N47+'Import B2019'!N47</f>
        <v>664.29975249148413</v>
      </c>
      <c r="O44" s="7">
        <f>'Use B2019'!O47+'Import B2019'!O47</f>
        <v>424.39755116741605</v>
      </c>
      <c r="P44" s="7">
        <f>'Use B2019'!P47+'Import B2019'!P47</f>
        <v>410.96993408149871</v>
      </c>
      <c r="Q44" s="7">
        <f>'Use B2019'!Q47+'Import B2019'!Q47</f>
        <v>1413.2458562810593</v>
      </c>
      <c r="R44" s="7">
        <f>'Use B2019'!R47+'Import B2019'!R47</f>
        <v>261.6436992043578</v>
      </c>
      <c r="S44" s="7">
        <f>'Use B2019'!S47+'Import B2019'!S47</f>
        <v>469.63698566953951</v>
      </c>
      <c r="T44" s="7">
        <f>'Use B2019'!T47+'Import B2019'!T47</f>
        <v>1351.6803436318544</v>
      </c>
      <c r="U44" s="7">
        <f>'Use B2019'!U47+'Import B2019'!U47</f>
        <v>3684.2560759092271</v>
      </c>
      <c r="V44" s="7">
        <f>'Use B2019'!V47+'Import B2019'!V47</f>
        <v>202.34773127325488</v>
      </c>
      <c r="W44" s="7">
        <f>'Use B2019'!W47+'Import B2019'!W47</f>
        <v>349.56453425352197</v>
      </c>
      <c r="X44" s="7">
        <f>'Use B2019'!X47+'Import B2019'!X47</f>
        <v>374.20763363457507</v>
      </c>
      <c r="Y44" s="7">
        <f>'Use B2019'!Y47+'Import B2019'!Y47</f>
        <v>1039.6719194296754</v>
      </c>
      <c r="Z44" s="7">
        <f>'Use B2019'!Z47+'Import B2019'!Z47</f>
        <v>205.52741914607856</v>
      </c>
      <c r="AA44" s="7">
        <f>'Use B2019'!AA47+'Import B2019'!AA47</f>
        <v>1497.7922205593106</v>
      </c>
      <c r="AB44" s="7">
        <f>'Use B2019'!AB47+'Import B2019'!AB47</f>
        <v>87550.383244791636</v>
      </c>
      <c r="AC44" s="7">
        <f>'Use B2019'!AC47+'Import B2019'!AC47</f>
        <v>3464.793611786341</v>
      </c>
      <c r="AD44" s="7">
        <f>'Use B2019'!AD47+'Import B2019'!AD47</f>
        <v>1972.5956567754988</v>
      </c>
      <c r="AE44" s="7">
        <f>'Use B2019'!AE47+'Import B2019'!AE47</f>
        <v>187.41885409271148</v>
      </c>
      <c r="AF44" s="7">
        <f>'Use B2019'!AF47+'Import B2019'!AF47</f>
        <v>219.67015779919006</v>
      </c>
      <c r="AG44" s="7">
        <f>'Use B2019'!AG47+'Import B2019'!AG47</f>
        <v>2883.2474353314578</v>
      </c>
      <c r="AH44" s="7">
        <f>'Use B2019'!AH47+'Import B2019'!AH47</f>
        <v>246.07297705481255</v>
      </c>
      <c r="AI44" s="7">
        <f>'Use B2019'!AI47+'Import B2019'!AI47</f>
        <v>1080.4472311823854</v>
      </c>
      <c r="AJ44" s="7">
        <f>'Use B2019'!AJ47+'Import B2019'!AJ47</f>
        <v>78.237369430826277</v>
      </c>
      <c r="AK44" s="7">
        <f>'Use B2019'!AK47+'Import B2019'!AK47</f>
        <v>2085.0077221316596</v>
      </c>
      <c r="AL44" s="7">
        <f>'Use B2019'!AL47+'Import B2019'!AL47</f>
        <v>2193.8369421038155</v>
      </c>
      <c r="AM44" s="7">
        <f>'Use B2019'!AM47+'Import B2019'!AM47</f>
        <v>397.06136174483504</v>
      </c>
      <c r="AN44" s="7">
        <f>'Use B2019'!AN47+'Import B2019'!AN47</f>
        <v>155.77387948557683</v>
      </c>
      <c r="AO44" s="7">
        <f>'Use B2019'!AO47+'Import B2019'!AO47</f>
        <v>31.280061233122375</v>
      </c>
      <c r="AP44" s="7">
        <f>'Use B2019'!AP47+'Import B2019'!AP47</f>
        <v>1742.2427681797826</v>
      </c>
      <c r="AQ44" s="7">
        <f>'Use B2019'!AQ47+'Import B2019'!AQ47</f>
        <v>0</v>
      </c>
      <c r="AR44" s="7">
        <f>'Use B2019'!AR47+'Import B2019'!AR47</f>
        <v>2028.8012906059605</v>
      </c>
      <c r="AS44" s="7">
        <f>'Use B2019'!AS47+'Import B2019'!AS47</f>
        <v>19457.731627416881</v>
      </c>
      <c r="AT44" s="7">
        <f>'Use B2019'!AT47+'Import B2019'!AT47</f>
        <v>275.0833186002294</v>
      </c>
      <c r="AU44" s="7">
        <f>'Use B2019'!AU47+'Import B2019'!AU47</f>
        <v>1396.5468459604342</v>
      </c>
      <c r="AV44" s="7">
        <f>'Use B2019'!AV47+'Import B2019'!AV47</f>
        <v>1285.2836626150504</v>
      </c>
      <c r="AW44" s="7">
        <f>'Use B2019'!AW47+'Import B2019'!AW47</f>
        <v>470.41801290513882</v>
      </c>
      <c r="AX44" s="7">
        <f>'Use B2019'!AX47+'Import B2019'!AX47</f>
        <v>76.477565619409219</v>
      </c>
      <c r="AY44" s="7">
        <f>'Use B2019'!AY47+'Import B2019'!AY47</f>
        <v>1029.2510420078193</v>
      </c>
      <c r="AZ44" s="7">
        <f>'Use B2019'!AZ47+'Import B2019'!AZ47</f>
        <v>3968.2266977680515</v>
      </c>
      <c r="BA44" s="7">
        <f>'Use B2019'!BA47+'Import B2019'!BA47</f>
        <v>1092.4626435169059</v>
      </c>
      <c r="BB44" s="7">
        <f>'Use B2019'!BB47+'Import B2019'!BB47</f>
        <v>1613.0266340110845</v>
      </c>
      <c r="BC44" s="7">
        <f>'Use B2019'!BC47+'Import B2019'!BC47</f>
        <v>561.88002669973389</v>
      </c>
      <c r="BD44" s="7">
        <f>'Use B2019'!BD47+'Import B2019'!BD47</f>
        <v>408.26463557010561</v>
      </c>
      <c r="BE44" s="7">
        <f>'Use B2019'!BE47+'Import B2019'!BE47</f>
        <v>241.11253922346398</v>
      </c>
      <c r="BF44" s="7">
        <f>'Use B2019'!BF47+'Import B2019'!BF47</f>
        <v>310.2702455592613</v>
      </c>
      <c r="BG44" s="7">
        <f>'Use B2019'!BG47+'Import B2019'!BG47</f>
        <v>65.419234666390494</v>
      </c>
      <c r="BH44" s="7">
        <f>'Use B2019'!BH47+'Import B2019'!BH47</f>
        <v>60.644134896028575</v>
      </c>
      <c r="BI44" s="17">
        <f>indus2019!G47</f>
        <v>50351</v>
      </c>
    </row>
    <row r="45" spans="1:61" ht="12.75" customHeight="1">
      <c r="A45">
        <f>'Use B2019'!A48</f>
        <v>44</v>
      </c>
      <c r="B45" t="str">
        <f>indus2019!D48</f>
        <v>M73</v>
      </c>
      <c r="C45" s="7">
        <f>'Use B2019'!C48+'Import B2019'!C48</f>
        <v>0.31528648963507672</v>
      </c>
      <c r="D45" s="7">
        <f>'Use B2019'!D48+'Import B2019'!D48</f>
        <v>110.78784452572688</v>
      </c>
      <c r="E45" s="7">
        <f>'Use B2019'!E48+'Import B2019'!E48</f>
        <v>0.36574101140017534</v>
      </c>
      <c r="F45" s="7">
        <f>'Use B2019'!F48+'Import B2019'!F48</f>
        <v>177.01472105162389</v>
      </c>
      <c r="G45" s="7">
        <f>'Use B2019'!G48+'Import B2019'!G48</f>
        <v>3170.5715173188964</v>
      </c>
      <c r="H45" s="7">
        <f>'Use B2019'!H48+'Import B2019'!H48</f>
        <v>68.87085546232872</v>
      </c>
      <c r="I45" s="7">
        <f>'Use B2019'!I48+'Import B2019'!I48</f>
        <v>261.09803572073946</v>
      </c>
      <c r="J45" s="7">
        <f>'Use B2019'!J48+'Import B2019'!J48</f>
        <v>739.07016664200512</v>
      </c>
      <c r="K45" s="7">
        <f>'Use B2019'!K48+'Import B2019'!K48</f>
        <v>205.70811395888984</v>
      </c>
      <c r="L45" s="7">
        <f>'Use B2019'!L48+'Import B2019'!L48</f>
        <v>80.733482408278576</v>
      </c>
      <c r="M45" s="7">
        <f>'Use B2019'!M48+'Import B2019'!M48</f>
        <v>2010.8004377588468</v>
      </c>
      <c r="N45" s="7">
        <f>'Use B2019'!N48+'Import B2019'!N48</f>
        <v>490.42218476264162</v>
      </c>
      <c r="O45" s="7">
        <f>'Use B2019'!O48+'Import B2019'!O48</f>
        <v>314.69294204909852</v>
      </c>
      <c r="P45" s="7">
        <f>'Use B2019'!P48+'Import B2019'!P48</f>
        <v>266.42997758393278</v>
      </c>
      <c r="Q45" s="7">
        <f>'Use B2019'!Q48+'Import B2019'!Q48</f>
        <v>1234.6201178299461</v>
      </c>
      <c r="R45" s="7">
        <f>'Use B2019'!R48+'Import B2019'!R48</f>
        <v>212.14594798287143</v>
      </c>
      <c r="S45" s="7">
        <f>'Use B2019'!S48+'Import B2019'!S48</f>
        <v>360.13116824773851</v>
      </c>
      <c r="T45" s="7">
        <f>'Use B2019'!T48+'Import B2019'!T48</f>
        <v>1645.0011886459765</v>
      </c>
      <c r="U45" s="7">
        <f>'Use B2019'!U48+'Import B2019'!U48</f>
        <v>2801.0759095145131</v>
      </c>
      <c r="V45" s="7">
        <f>'Use B2019'!V48+'Import B2019'!V48</f>
        <v>123.21201124122521</v>
      </c>
      <c r="W45" s="7">
        <f>'Use B2019'!W48+'Import B2019'!W48</f>
        <v>379.04117878923262</v>
      </c>
      <c r="X45" s="7">
        <f>'Use B2019'!X48+'Import B2019'!X48</f>
        <v>356.28627720009996</v>
      </c>
      <c r="Y45" s="7">
        <f>'Use B2019'!Y48+'Import B2019'!Y48</f>
        <v>642.59107651351724</v>
      </c>
      <c r="Z45" s="7">
        <f>'Use B2019'!Z48+'Import B2019'!Z48</f>
        <v>122.31720751587048</v>
      </c>
      <c r="AA45" s="7">
        <f>'Use B2019'!AA48+'Import B2019'!AA48</f>
        <v>562.06952521011635</v>
      </c>
      <c r="AB45" s="7">
        <f>'Use B2019'!AB48+'Import B2019'!AB48</f>
        <v>1064.2582395313707</v>
      </c>
      <c r="AC45" s="7">
        <f>'Use B2019'!AC48+'Import B2019'!AC48</f>
        <v>10717.812511172518</v>
      </c>
      <c r="AD45" s="7">
        <f>'Use B2019'!AD48+'Import B2019'!AD48</f>
        <v>727.13183952009717</v>
      </c>
      <c r="AE45" s="7">
        <f>'Use B2019'!AE48+'Import B2019'!AE48</f>
        <v>254.9951505627586</v>
      </c>
      <c r="AF45" s="7">
        <f>'Use B2019'!AF48+'Import B2019'!AF48</f>
        <v>170.33745286971094</v>
      </c>
      <c r="AG45" s="7">
        <f>'Use B2019'!AG48+'Import B2019'!AG48</f>
        <v>1247.0604792823763</v>
      </c>
      <c r="AH45" s="7">
        <f>'Use B2019'!AH48+'Import B2019'!AH48</f>
        <v>1814.7659198472686</v>
      </c>
      <c r="AI45" s="7">
        <f>'Use B2019'!AI48+'Import B2019'!AI48</f>
        <v>2224.9953776498569</v>
      </c>
      <c r="AJ45" s="7">
        <f>'Use B2019'!AJ48+'Import B2019'!AJ48</f>
        <v>675.33082487981437</v>
      </c>
      <c r="AK45" s="7">
        <f>'Use B2019'!AK48+'Import B2019'!AK48</f>
        <v>2273.3013063257099</v>
      </c>
      <c r="AL45" s="7">
        <f>'Use B2019'!AL48+'Import B2019'!AL48</f>
        <v>2632.7717141594408</v>
      </c>
      <c r="AM45" s="7">
        <f>'Use B2019'!AM48+'Import B2019'!AM48</f>
        <v>833.72984186820725</v>
      </c>
      <c r="AN45" s="7">
        <f>'Use B2019'!AN48+'Import B2019'!AN48</f>
        <v>217.19320934069975</v>
      </c>
      <c r="AO45" s="7">
        <f>'Use B2019'!AO48+'Import B2019'!AO48</f>
        <v>250.87390899690405</v>
      </c>
      <c r="AP45" s="7">
        <f>'Use B2019'!AP48+'Import B2019'!AP48</f>
        <v>2742.6504673976897</v>
      </c>
      <c r="AQ45" s="7">
        <f>'Use B2019'!AQ48+'Import B2019'!AQ48</f>
        <v>0</v>
      </c>
      <c r="AR45" s="7">
        <f>'Use B2019'!AR48+'Import B2019'!AR48</f>
        <v>2442.1697794155175</v>
      </c>
      <c r="AS45" s="7">
        <f>'Use B2019'!AS48+'Import B2019'!AS48</f>
        <v>2767.5284118236577</v>
      </c>
      <c r="AT45" s="7">
        <f>'Use B2019'!AT48+'Import B2019'!AT48</f>
        <v>4872.0745292460033</v>
      </c>
      <c r="AU45" s="7">
        <f>'Use B2019'!AU48+'Import B2019'!AU48</f>
        <v>2247.5475072151717</v>
      </c>
      <c r="AV45" s="7">
        <f>'Use B2019'!AV48+'Import B2019'!AV48</f>
        <v>2374.6871322576562</v>
      </c>
      <c r="AW45" s="7">
        <f>'Use B2019'!AW48+'Import B2019'!AW48</f>
        <v>338.84970116003882</v>
      </c>
      <c r="AX45" s="7">
        <f>'Use B2019'!AX48+'Import B2019'!AX48</f>
        <v>263.78415464877389</v>
      </c>
      <c r="AY45" s="7">
        <f>'Use B2019'!AY48+'Import B2019'!AY48</f>
        <v>883.48204239968004</v>
      </c>
      <c r="AZ45" s="7">
        <f>'Use B2019'!AZ48+'Import B2019'!AZ48</f>
        <v>1597.049500990775</v>
      </c>
      <c r="BA45" s="7">
        <f>'Use B2019'!BA48+'Import B2019'!BA48</f>
        <v>531.82758120274912</v>
      </c>
      <c r="BB45" s="7">
        <f>'Use B2019'!BB48+'Import B2019'!BB48</f>
        <v>1447.3517890893004</v>
      </c>
      <c r="BC45" s="7">
        <f>'Use B2019'!BC48+'Import B2019'!BC48</f>
        <v>293.66129990707236</v>
      </c>
      <c r="BD45" s="7">
        <f>'Use B2019'!BD48+'Import B2019'!BD48</f>
        <v>862.41344559648246</v>
      </c>
      <c r="BE45" s="7">
        <f>'Use B2019'!BE48+'Import B2019'!BE48</f>
        <v>616.45865229200615</v>
      </c>
      <c r="BF45" s="7">
        <f>'Use B2019'!BF48+'Import B2019'!BF48</f>
        <v>568.82106473805447</v>
      </c>
      <c r="BG45" s="7">
        <f>'Use B2019'!BG48+'Import B2019'!BG48</f>
        <v>73.037292443561626</v>
      </c>
      <c r="BH45" s="7">
        <f>'Use B2019'!BH48+'Import B2019'!BH48</f>
        <v>642.6749567339275</v>
      </c>
      <c r="BI45" s="17">
        <f>indus2019!G48</f>
        <v>1735</v>
      </c>
    </row>
    <row r="46" spans="1:61" ht="12.75" customHeight="1">
      <c r="A46">
        <f>'Use B2019'!A49</f>
        <v>45</v>
      </c>
      <c r="B46" t="str">
        <f>indus2019!D49</f>
        <v>M74 + 75</v>
      </c>
      <c r="C46" s="7">
        <f>'Use B2019'!C49+'Import B2019'!C49</f>
        <v>646.23642899926801</v>
      </c>
      <c r="D46" s="7">
        <f>'Use B2019'!D49+'Import B2019'!D49</f>
        <v>58.084798348270333</v>
      </c>
      <c r="E46" s="7">
        <f>'Use B2019'!E49+'Import B2019'!E49</f>
        <v>8.9447529961999422E-2</v>
      </c>
      <c r="F46" s="7">
        <f>'Use B2019'!F49+'Import B2019'!F49</f>
        <v>103.41148930989587</v>
      </c>
      <c r="G46" s="7">
        <f>'Use B2019'!G49+'Import B2019'!G49</f>
        <v>743.98617732731282</v>
      </c>
      <c r="H46" s="7">
        <f>'Use B2019'!H49+'Import B2019'!H49</f>
        <v>44.903320994215676</v>
      </c>
      <c r="I46" s="7">
        <f>'Use B2019'!I49+'Import B2019'!I49</f>
        <v>167.52223414185576</v>
      </c>
      <c r="J46" s="7">
        <f>'Use B2019'!J49+'Import B2019'!J49</f>
        <v>507.61745601657105</v>
      </c>
      <c r="K46" s="7">
        <f>'Use B2019'!K49+'Import B2019'!K49</f>
        <v>134.26484540105957</v>
      </c>
      <c r="L46" s="7">
        <f>'Use B2019'!L49+'Import B2019'!L49</f>
        <v>44.363598557917463</v>
      </c>
      <c r="M46" s="7">
        <f>'Use B2019'!M49+'Import B2019'!M49</f>
        <v>1237.4920755245209</v>
      </c>
      <c r="N46" s="7">
        <f>'Use B2019'!N49+'Import B2019'!N49</f>
        <v>411.93664917802994</v>
      </c>
      <c r="O46" s="7">
        <f>'Use B2019'!O49+'Import B2019'!O49</f>
        <v>203.25401052475161</v>
      </c>
      <c r="P46" s="7">
        <f>'Use B2019'!P49+'Import B2019'!P49</f>
        <v>81.026259109384199</v>
      </c>
      <c r="Q46" s="7">
        <f>'Use B2019'!Q49+'Import B2019'!Q49</f>
        <v>737.96056209770904</v>
      </c>
      <c r="R46" s="7">
        <f>'Use B2019'!R49+'Import B2019'!R49</f>
        <v>133.57699354602605</v>
      </c>
      <c r="S46" s="7">
        <f>'Use B2019'!S49+'Import B2019'!S49</f>
        <v>232.05064024945506</v>
      </c>
      <c r="T46" s="7">
        <f>'Use B2019'!T49+'Import B2019'!T49</f>
        <v>1082.8982331271641</v>
      </c>
      <c r="U46" s="7">
        <f>'Use B2019'!U49+'Import B2019'!U49</f>
        <v>1871.8900353011543</v>
      </c>
      <c r="V46" s="7">
        <f>'Use B2019'!V49+'Import B2019'!V49</f>
        <v>96.07564314584944</v>
      </c>
      <c r="W46" s="7">
        <f>'Use B2019'!W49+'Import B2019'!W49</f>
        <v>201.45973112424758</v>
      </c>
      <c r="X46" s="7">
        <f>'Use B2019'!X49+'Import B2019'!X49</f>
        <v>190.22589301625143</v>
      </c>
      <c r="Y46" s="7">
        <f>'Use B2019'!Y49+'Import B2019'!Y49</f>
        <v>486.24981085431762</v>
      </c>
      <c r="Z46" s="7">
        <f>'Use B2019'!Z49+'Import B2019'!Z49</f>
        <v>84.03367988266848</v>
      </c>
      <c r="AA46" s="7">
        <f>'Use B2019'!AA49+'Import B2019'!AA49</f>
        <v>485.28705393865619</v>
      </c>
      <c r="AB46" s="7">
        <f>'Use B2019'!AB49+'Import B2019'!AB49</f>
        <v>663.16485857090311</v>
      </c>
      <c r="AC46" s="7">
        <f>'Use B2019'!AC49+'Import B2019'!AC49</f>
        <v>5419.5552938327373</v>
      </c>
      <c r="AD46" s="7">
        <f>'Use B2019'!AD49+'Import B2019'!AD49</f>
        <v>373.4502805441731</v>
      </c>
      <c r="AE46" s="7">
        <f>'Use B2019'!AE49+'Import B2019'!AE49</f>
        <v>168.03688134890217</v>
      </c>
      <c r="AF46" s="7">
        <f>'Use B2019'!AF49+'Import B2019'!AF49</f>
        <v>1194.2237815947492</v>
      </c>
      <c r="AG46" s="7">
        <f>'Use B2019'!AG49+'Import B2019'!AG49</f>
        <v>881.5821956333366</v>
      </c>
      <c r="AH46" s="7">
        <f>'Use B2019'!AH49+'Import B2019'!AH49</f>
        <v>377.39598302945825</v>
      </c>
      <c r="AI46" s="7">
        <f>'Use B2019'!AI49+'Import B2019'!AI49</f>
        <v>636.55262443804622</v>
      </c>
      <c r="AJ46" s="7">
        <f>'Use B2019'!AJ49+'Import B2019'!AJ49</f>
        <v>144.18155400262904</v>
      </c>
      <c r="AK46" s="7">
        <f>'Use B2019'!AK49+'Import B2019'!AK49</f>
        <v>3066.1740621168256</v>
      </c>
      <c r="AL46" s="7">
        <f>'Use B2019'!AL49+'Import B2019'!AL49</f>
        <v>2229.2124123321673</v>
      </c>
      <c r="AM46" s="7">
        <f>'Use B2019'!AM49+'Import B2019'!AM49</f>
        <v>1139.6948313424068</v>
      </c>
      <c r="AN46" s="7">
        <f>'Use B2019'!AN49+'Import B2019'!AN49</f>
        <v>106.03027910159503</v>
      </c>
      <c r="AO46" s="7">
        <f>'Use B2019'!AO49+'Import B2019'!AO49</f>
        <v>123.06490576540399</v>
      </c>
      <c r="AP46" s="7">
        <f>'Use B2019'!AP49+'Import B2019'!AP49</f>
        <v>764.36922917039897</v>
      </c>
      <c r="AQ46" s="7">
        <f>'Use B2019'!AQ49+'Import B2019'!AQ49</f>
        <v>0</v>
      </c>
      <c r="AR46" s="7">
        <f>'Use B2019'!AR49+'Import B2019'!AR49</f>
        <v>2051.7175609949036</v>
      </c>
      <c r="AS46" s="7">
        <f>'Use B2019'!AS49+'Import B2019'!AS49</f>
        <v>3367.5908618399408</v>
      </c>
      <c r="AT46" s="7">
        <f>'Use B2019'!AT49+'Import B2019'!AT49</f>
        <v>1493.7083522160588</v>
      </c>
      <c r="AU46" s="7">
        <f>'Use B2019'!AU49+'Import B2019'!AU49</f>
        <v>2254.6272346258261</v>
      </c>
      <c r="AV46" s="7">
        <f>'Use B2019'!AV49+'Import B2019'!AV49</f>
        <v>1839.4955464927859</v>
      </c>
      <c r="AW46" s="7">
        <f>'Use B2019'!AW49+'Import B2019'!AW49</f>
        <v>1644.1186589187109</v>
      </c>
      <c r="AX46" s="7">
        <f>'Use B2019'!AX49+'Import B2019'!AX49</f>
        <v>47.188333659342916</v>
      </c>
      <c r="AY46" s="7">
        <f>'Use B2019'!AY49+'Import B2019'!AY49</f>
        <v>3482.9297517798968</v>
      </c>
      <c r="AZ46" s="7">
        <f>'Use B2019'!AZ49+'Import B2019'!AZ49</f>
        <v>1345.4024875252715</v>
      </c>
      <c r="BA46" s="7">
        <f>'Use B2019'!BA49+'Import B2019'!BA49</f>
        <v>646.38980727702506</v>
      </c>
      <c r="BB46" s="7">
        <f>'Use B2019'!BB49+'Import B2019'!BB49</f>
        <v>585.58885832210831</v>
      </c>
      <c r="BC46" s="7">
        <f>'Use B2019'!BC49+'Import B2019'!BC49</f>
        <v>459.24061799379513</v>
      </c>
      <c r="BD46" s="7">
        <f>'Use B2019'!BD49+'Import B2019'!BD49</f>
        <v>305.5903413001966</v>
      </c>
      <c r="BE46" s="7">
        <f>'Use B2019'!BE49+'Import B2019'!BE49</f>
        <v>470.16342778583908</v>
      </c>
      <c r="BF46" s="7">
        <f>'Use B2019'!BF49+'Import B2019'!BF49</f>
        <v>246.44012417449639</v>
      </c>
      <c r="BG46" s="7">
        <f>'Use B2019'!BG49+'Import B2019'!BG49</f>
        <v>59.35504652932714</v>
      </c>
      <c r="BH46" s="7">
        <f>'Use B2019'!BH49+'Import B2019'!BH49</f>
        <v>132.86674849422792</v>
      </c>
      <c r="BI46" s="17">
        <f>indus2019!G49</f>
        <v>3424</v>
      </c>
    </row>
    <row r="47" spans="1:61" ht="12.75" customHeight="1">
      <c r="A47">
        <f>'Use B2019'!A50</f>
        <v>46</v>
      </c>
      <c r="B47" t="str">
        <f>indus2019!D50</f>
        <v>N77</v>
      </c>
      <c r="C47" s="7">
        <f>'Use B2019'!C50+'Import B2019'!C50</f>
        <v>168.87033345379766</v>
      </c>
      <c r="D47" s="7">
        <f>'Use B2019'!D50+'Import B2019'!D50</f>
        <v>50.442329350319007</v>
      </c>
      <c r="E47" s="7">
        <f>'Use B2019'!E50+'Import B2019'!E50</f>
        <v>9.739842151417713E-2</v>
      </c>
      <c r="F47" s="7">
        <f>'Use B2019'!F50+'Import B2019'!F50</f>
        <v>175.95129550739603</v>
      </c>
      <c r="G47" s="7">
        <f>'Use B2019'!G50+'Import B2019'!G50</f>
        <v>781.94617091309476</v>
      </c>
      <c r="H47" s="7">
        <f>'Use B2019'!H50+'Import B2019'!H50</f>
        <v>84.389033271225216</v>
      </c>
      <c r="I47" s="7">
        <f>'Use B2019'!I50+'Import B2019'!I50</f>
        <v>380.13344705129964</v>
      </c>
      <c r="J47" s="7">
        <f>'Use B2019'!J50+'Import B2019'!J50</f>
        <v>559.0351610799097</v>
      </c>
      <c r="K47" s="7">
        <f>'Use B2019'!K50+'Import B2019'!K50</f>
        <v>313.98775958211456</v>
      </c>
      <c r="L47" s="7">
        <f>'Use B2019'!L50+'Import B2019'!L50</f>
        <v>9.1914319466991508</v>
      </c>
      <c r="M47" s="7">
        <f>'Use B2019'!M50+'Import B2019'!M50</f>
        <v>5997.3296004127669</v>
      </c>
      <c r="N47" s="7">
        <f>'Use B2019'!N50+'Import B2019'!N50</f>
        <v>247.19594425696866</v>
      </c>
      <c r="O47" s="7">
        <f>'Use B2019'!O50+'Import B2019'!O50</f>
        <v>231.0902765909118</v>
      </c>
      <c r="P47" s="7">
        <f>'Use B2019'!P50+'Import B2019'!P50</f>
        <v>1712.3431519800381</v>
      </c>
      <c r="Q47" s="7">
        <f>'Use B2019'!Q50+'Import B2019'!Q50</f>
        <v>896.99207149939491</v>
      </c>
      <c r="R47" s="7">
        <f>'Use B2019'!R50+'Import B2019'!R50</f>
        <v>112.18830965440135</v>
      </c>
      <c r="S47" s="7">
        <f>'Use B2019'!S50+'Import B2019'!S50</f>
        <v>594.7837920831596</v>
      </c>
      <c r="T47" s="7">
        <f>'Use B2019'!T50+'Import B2019'!T50</f>
        <v>1386.0453155901819</v>
      </c>
      <c r="U47" s="7">
        <f>'Use B2019'!U50+'Import B2019'!U50</f>
        <v>806.34266114651882</v>
      </c>
      <c r="V47" s="7">
        <f>'Use B2019'!V50+'Import B2019'!V50</f>
        <v>48.077958851628537</v>
      </c>
      <c r="W47" s="7">
        <f>'Use B2019'!W50+'Import B2019'!W50</f>
        <v>159.45032606402179</v>
      </c>
      <c r="X47" s="7">
        <f>'Use B2019'!X50+'Import B2019'!X50</f>
        <v>369.60062433940936</v>
      </c>
      <c r="Y47" s="7">
        <f>'Use B2019'!Y50+'Import B2019'!Y50</f>
        <v>156.72346324441202</v>
      </c>
      <c r="Z47" s="7">
        <f>'Use B2019'!Z50+'Import B2019'!Z50</f>
        <v>813.74270650281937</v>
      </c>
      <c r="AA47" s="7">
        <f>'Use B2019'!AA50+'Import B2019'!AA50</f>
        <v>540.59093689030226</v>
      </c>
      <c r="AB47" s="7">
        <f>'Use B2019'!AB50+'Import B2019'!AB50</f>
        <v>4069.9197092880195</v>
      </c>
      <c r="AC47" s="7">
        <f>'Use B2019'!AC50+'Import B2019'!AC50</f>
        <v>14406.093891624518</v>
      </c>
      <c r="AD47" s="7">
        <f>'Use B2019'!AD50+'Import B2019'!AD50</f>
        <v>4801.6584933920894</v>
      </c>
      <c r="AE47" s="7">
        <f>'Use B2019'!AE50+'Import B2019'!AE50</f>
        <v>217.4710756367059</v>
      </c>
      <c r="AF47" s="7">
        <f>'Use B2019'!AF50+'Import B2019'!AF50</f>
        <v>4859.7368384303863</v>
      </c>
      <c r="AG47" s="7">
        <f>'Use B2019'!AG50+'Import B2019'!AG50</f>
        <v>4168.1308157219164</v>
      </c>
      <c r="AH47" s="7">
        <f>'Use B2019'!AH50+'Import B2019'!AH50</f>
        <v>3831.9816979777543</v>
      </c>
      <c r="AI47" s="7">
        <f>'Use B2019'!AI50+'Import B2019'!AI50</f>
        <v>2675.0692864653429</v>
      </c>
      <c r="AJ47" s="7">
        <f>'Use B2019'!AJ50+'Import B2019'!AJ50</f>
        <v>3941.6361640888845</v>
      </c>
      <c r="AK47" s="7">
        <f>'Use B2019'!AK50+'Import B2019'!AK50</f>
        <v>2134.1248581181758</v>
      </c>
      <c r="AL47" s="7">
        <f>'Use B2019'!AL50+'Import B2019'!AL50</f>
        <v>7042.7999353902833</v>
      </c>
      <c r="AM47" s="7">
        <f>'Use B2019'!AM50+'Import B2019'!AM50</f>
        <v>259.4266253794184</v>
      </c>
      <c r="AN47" s="7">
        <f>'Use B2019'!AN50+'Import B2019'!AN50</f>
        <v>26.293818597519071</v>
      </c>
      <c r="AO47" s="7">
        <f>'Use B2019'!AO50+'Import B2019'!AO50</f>
        <v>191.01865887151442</v>
      </c>
      <c r="AP47" s="7">
        <f>'Use B2019'!AP50+'Import B2019'!AP50</f>
        <v>865.64493349102918</v>
      </c>
      <c r="AQ47" s="7">
        <f>'Use B2019'!AQ50+'Import B2019'!AQ50</f>
        <v>0</v>
      </c>
      <c r="AR47" s="7">
        <f>'Use B2019'!AR50+'Import B2019'!AR50</f>
        <v>2331.5450600632876</v>
      </c>
      <c r="AS47" s="7">
        <f>'Use B2019'!AS50+'Import B2019'!AS50</f>
        <v>3486.6668396239129</v>
      </c>
      <c r="AT47" s="7">
        <f>'Use B2019'!AT50+'Import B2019'!AT50</f>
        <v>480.99828486730257</v>
      </c>
      <c r="AU47" s="7">
        <f>'Use B2019'!AU50+'Import B2019'!AU50</f>
        <v>585.7368762286228</v>
      </c>
      <c r="AV47" s="7">
        <f>'Use B2019'!AV50+'Import B2019'!AV50</f>
        <v>6575.5330688163776</v>
      </c>
      <c r="AW47" s="7">
        <f>'Use B2019'!AW50+'Import B2019'!AW50</f>
        <v>514.33569420756169</v>
      </c>
      <c r="AX47" s="7">
        <f>'Use B2019'!AX50+'Import B2019'!AX50</f>
        <v>101.53833068340302</v>
      </c>
      <c r="AY47" s="7">
        <f>'Use B2019'!AY50+'Import B2019'!AY50</f>
        <v>894.27560248173199</v>
      </c>
      <c r="AZ47" s="7">
        <f>'Use B2019'!AZ50+'Import B2019'!AZ50</f>
        <v>954.87643360587151</v>
      </c>
      <c r="BA47" s="7">
        <f>'Use B2019'!BA50+'Import B2019'!BA50</f>
        <v>731.37735196072742</v>
      </c>
      <c r="BB47" s="7">
        <f>'Use B2019'!BB50+'Import B2019'!BB50</f>
        <v>454.55851711901903</v>
      </c>
      <c r="BC47" s="7">
        <f>'Use B2019'!BC50+'Import B2019'!BC50</f>
        <v>1091.561551968781</v>
      </c>
      <c r="BD47" s="7">
        <f>'Use B2019'!BD50+'Import B2019'!BD50</f>
        <v>818.18669205090646</v>
      </c>
      <c r="BE47" s="7">
        <f>'Use B2019'!BE50+'Import B2019'!BE50</f>
        <v>426.76162409050602</v>
      </c>
      <c r="BF47" s="7">
        <f>'Use B2019'!BF50+'Import B2019'!BF50</f>
        <v>415.72883813119932</v>
      </c>
      <c r="BG47" s="7">
        <f>'Use B2019'!BG50+'Import B2019'!BG50</f>
        <v>109.1480011585233</v>
      </c>
      <c r="BH47" s="7">
        <f>'Use B2019'!BH50+'Import B2019'!BH50</f>
        <v>552.62293078440041</v>
      </c>
      <c r="BI47" s="17">
        <f>indus2019!G50</f>
        <v>17548</v>
      </c>
    </row>
    <row r="48" spans="1:61" ht="12.75" customHeight="1">
      <c r="A48">
        <f>'Use B2019'!A51</f>
        <v>47</v>
      </c>
      <c r="B48" t="str">
        <f>indus2019!D51</f>
        <v>N78</v>
      </c>
      <c r="C48" s="7">
        <f>'Use B2019'!C51+'Import B2019'!C51</f>
        <v>0.27635977502821463</v>
      </c>
      <c r="D48" s="7">
        <f>'Use B2019'!D51+'Import B2019'!D51</f>
        <v>5.5723413677864846</v>
      </c>
      <c r="E48" s="7">
        <f>'Use B2019'!E51+'Import B2019'!E51</f>
        <v>8.9447529961999409E-2</v>
      </c>
      <c r="F48" s="7">
        <f>'Use B2019'!F51+'Import B2019'!F51</f>
        <v>653.92195505726704</v>
      </c>
      <c r="G48" s="7">
        <f>'Use B2019'!G51+'Import B2019'!G51</f>
        <v>1037.5301133718995</v>
      </c>
      <c r="H48" s="7">
        <f>'Use B2019'!H51+'Import B2019'!H51</f>
        <v>22.769782077213804</v>
      </c>
      <c r="I48" s="7">
        <f>'Use B2019'!I51+'Import B2019'!I51</f>
        <v>206.63057418444828</v>
      </c>
      <c r="J48" s="7">
        <f>'Use B2019'!J51+'Import B2019'!J51</f>
        <v>138.6428393405113</v>
      </c>
      <c r="K48" s="7">
        <f>'Use B2019'!K51+'Import B2019'!K51</f>
        <v>105.07900035590089</v>
      </c>
      <c r="L48" s="7">
        <f>'Use B2019'!L51+'Import B2019'!L51</f>
        <v>278.98107438978013</v>
      </c>
      <c r="M48" s="7">
        <f>'Use B2019'!M51+'Import B2019'!M51</f>
        <v>727.16668847918265</v>
      </c>
      <c r="N48" s="7">
        <f>'Use B2019'!N51+'Import B2019'!N51</f>
        <v>214.37134291174715</v>
      </c>
      <c r="O48" s="7">
        <f>'Use B2019'!O51+'Import B2019'!O51</f>
        <v>197.79311614996362</v>
      </c>
      <c r="P48" s="7">
        <f>'Use B2019'!P51+'Import B2019'!P51</f>
        <v>380.58518131424137</v>
      </c>
      <c r="Q48" s="7">
        <f>'Use B2019'!Q51+'Import B2019'!Q51</f>
        <v>544.79086071814561</v>
      </c>
      <c r="R48" s="7">
        <f>'Use B2019'!R51+'Import B2019'!R51</f>
        <v>906.55111014935085</v>
      </c>
      <c r="S48" s="7">
        <f>'Use B2019'!S51+'Import B2019'!S51</f>
        <v>943.81847449519307</v>
      </c>
      <c r="T48" s="7">
        <f>'Use B2019'!T51+'Import B2019'!T51</f>
        <v>1958.1038276774318</v>
      </c>
      <c r="U48" s="7">
        <f>'Use B2019'!U51+'Import B2019'!U51</f>
        <v>1571.9277816221625</v>
      </c>
      <c r="V48" s="7">
        <f>'Use B2019'!V51+'Import B2019'!V51</f>
        <v>977.346292374977</v>
      </c>
      <c r="W48" s="7">
        <f>'Use B2019'!W51+'Import B2019'!W51</f>
        <v>149.15510428942881</v>
      </c>
      <c r="X48" s="7">
        <f>'Use B2019'!X51+'Import B2019'!X51</f>
        <v>1395.0042889710026</v>
      </c>
      <c r="Y48" s="7">
        <f>'Use B2019'!Y51+'Import B2019'!Y51</f>
        <v>3153.4303298317436</v>
      </c>
      <c r="Z48" s="7">
        <f>'Use B2019'!Z51+'Import B2019'!Z51</f>
        <v>117.0749550119112</v>
      </c>
      <c r="AA48" s="7">
        <f>'Use B2019'!AA51+'Import B2019'!AA51</f>
        <v>662.18440495708353</v>
      </c>
      <c r="AB48" s="7">
        <f>'Use B2019'!AB51+'Import B2019'!AB51</f>
        <v>3423.5025710324367</v>
      </c>
      <c r="AC48" s="7">
        <f>'Use B2019'!AC51+'Import B2019'!AC51</f>
        <v>4771.8085982635494</v>
      </c>
      <c r="AD48" s="7">
        <f>'Use B2019'!AD51+'Import B2019'!AD51</f>
        <v>2290.0982263976434</v>
      </c>
      <c r="AE48" s="7">
        <f>'Use B2019'!AE51+'Import B2019'!AE51</f>
        <v>77.692356276874719</v>
      </c>
      <c r="AF48" s="7">
        <f>'Use B2019'!AF51+'Import B2019'!AF51</f>
        <v>266.21044546850999</v>
      </c>
      <c r="AG48" s="7">
        <f>'Use B2019'!AG51+'Import B2019'!AG51</f>
        <v>2185.5979055894572</v>
      </c>
      <c r="AH48" s="7">
        <f>'Use B2019'!AH51+'Import B2019'!AH51</f>
        <v>2532.4062188469866</v>
      </c>
      <c r="AI48" s="7">
        <f>'Use B2019'!AI51+'Import B2019'!AI51</f>
        <v>949.75695768242008</v>
      </c>
      <c r="AJ48" s="7">
        <f>'Use B2019'!AJ51+'Import B2019'!AJ51</f>
        <v>523.46430228735949</v>
      </c>
      <c r="AK48" s="7">
        <f>'Use B2019'!AK51+'Import B2019'!AK51</f>
        <v>1500.9397292598242</v>
      </c>
      <c r="AL48" s="7">
        <f>'Use B2019'!AL51+'Import B2019'!AL51</f>
        <v>5461.1633181338366</v>
      </c>
      <c r="AM48" s="7">
        <f>'Use B2019'!AM51+'Import B2019'!AM51</f>
        <v>431.71759032605507</v>
      </c>
      <c r="AN48" s="7">
        <f>'Use B2019'!AN51+'Import B2019'!AN51</f>
        <v>359.00303057085267</v>
      </c>
      <c r="AO48" s="7">
        <f>'Use B2019'!AO51+'Import B2019'!AO51</f>
        <v>340.64758442002454</v>
      </c>
      <c r="AP48" s="7">
        <f>'Use B2019'!AP51+'Import B2019'!AP51</f>
        <v>870.59202416624612</v>
      </c>
      <c r="AQ48" s="7">
        <f>'Use B2019'!AQ51+'Import B2019'!AQ51</f>
        <v>0</v>
      </c>
      <c r="AR48" s="7">
        <f>'Use B2019'!AR51+'Import B2019'!AR51</f>
        <v>1982.6454442533309</v>
      </c>
      <c r="AS48" s="7">
        <f>'Use B2019'!AS51+'Import B2019'!AS51</f>
        <v>4885.1912070504459</v>
      </c>
      <c r="AT48" s="7">
        <f>'Use B2019'!AT51+'Import B2019'!AT51</f>
        <v>452.81279317234856</v>
      </c>
      <c r="AU48" s="7">
        <f>'Use B2019'!AU51+'Import B2019'!AU51</f>
        <v>386.88974835524846</v>
      </c>
      <c r="AV48" s="7">
        <f>'Use B2019'!AV51+'Import B2019'!AV51</f>
        <v>1718.2035877520525</v>
      </c>
      <c r="AW48" s="7">
        <f>'Use B2019'!AW51+'Import B2019'!AW51</f>
        <v>918.50668428287554</v>
      </c>
      <c r="AX48" s="7">
        <f>'Use B2019'!AX51+'Import B2019'!AX51</f>
        <v>44.909731527970216</v>
      </c>
      <c r="AY48" s="7">
        <f>'Use B2019'!AY51+'Import B2019'!AY51</f>
        <v>1088.9964463184308</v>
      </c>
      <c r="AZ48" s="7">
        <f>'Use B2019'!AZ51+'Import B2019'!AZ51</f>
        <v>129.67291136375161</v>
      </c>
      <c r="BA48" s="7">
        <f>'Use B2019'!BA51+'Import B2019'!BA51</f>
        <v>1658.3439260191083</v>
      </c>
      <c r="BB48" s="7">
        <f>'Use B2019'!BB51+'Import B2019'!BB51</f>
        <v>5393.9401752735757</v>
      </c>
      <c r="BC48" s="7">
        <f>'Use B2019'!BC51+'Import B2019'!BC51</f>
        <v>2400.6729063567873</v>
      </c>
      <c r="BD48" s="7">
        <f>'Use B2019'!BD51+'Import B2019'!BD51</f>
        <v>501.53201521442793</v>
      </c>
      <c r="BE48" s="7">
        <f>'Use B2019'!BE51+'Import B2019'!BE51</f>
        <v>202.99133356467343</v>
      </c>
      <c r="BF48" s="7">
        <f>'Use B2019'!BF51+'Import B2019'!BF51</f>
        <v>55.435744966956754</v>
      </c>
      <c r="BG48" s="7">
        <f>'Use B2019'!BG51+'Import B2019'!BG51</f>
        <v>93.518563071525961</v>
      </c>
      <c r="BH48" s="7">
        <f>'Use B2019'!BH51+'Import B2019'!BH51</f>
        <v>96.338676331047836</v>
      </c>
      <c r="BI48" s="17">
        <f>indus2019!G51</f>
        <v>1849</v>
      </c>
    </row>
    <row r="49" spans="1:61" ht="12.75" customHeight="1">
      <c r="A49">
        <f>'Use B2019'!A52</f>
        <v>48</v>
      </c>
      <c r="B49" t="str">
        <f>indus2019!D52</f>
        <v>N79</v>
      </c>
      <c r="C49" s="7">
        <f>'Use B2019'!C52+'Import B2019'!C52</f>
        <v>7.5847173834803225E-3</v>
      </c>
      <c r="D49" s="7">
        <f>'Use B2019'!D52+'Import B2019'!D52</f>
        <v>0.42260086066023206</v>
      </c>
      <c r="E49" s="7">
        <f>'Use B2019'!E52+'Import B2019'!E52</f>
        <v>0</v>
      </c>
      <c r="F49" s="7">
        <f>'Use B2019'!F52+'Import B2019'!F52</f>
        <v>1.123836691462627</v>
      </c>
      <c r="G49" s="7">
        <f>'Use B2019'!G52+'Import B2019'!G52</f>
        <v>0.81377610089542263</v>
      </c>
      <c r="H49" s="7">
        <f>'Use B2019'!H52+'Import B2019'!H52</f>
        <v>0.11516123324461812</v>
      </c>
      <c r="I49" s="7">
        <f>'Use B2019'!I52+'Import B2019'!I52</f>
        <v>3.0907123636029308</v>
      </c>
      <c r="J49" s="7">
        <f>'Use B2019'!J52+'Import B2019'!J52</f>
        <v>7.784494697051441</v>
      </c>
      <c r="K49" s="7">
        <f>'Use B2019'!K52+'Import B2019'!K52</f>
        <v>8.0901148614406351E-2</v>
      </c>
      <c r="L49" s="7">
        <f>'Use B2019'!L52+'Import B2019'!L52</f>
        <v>4.0621477526759471E-3</v>
      </c>
      <c r="M49" s="7">
        <f>'Use B2019'!M52+'Import B2019'!M52</f>
        <v>8.851748680195227</v>
      </c>
      <c r="N49" s="7">
        <f>'Use B2019'!N52+'Import B2019'!N52</f>
        <v>3.6719450980528849</v>
      </c>
      <c r="O49" s="7">
        <f>'Use B2019'!O52+'Import B2019'!O52</f>
        <v>0.16438920623988085</v>
      </c>
      <c r="P49" s="7">
        <f>'Use B2019'!P52+'Import B2019'!P52</f>
        <v>1.1413817337280803</v>
      </c>
      <c r="Q49" s="7">
        <f>'Use B2019'!Q52+'Import B2019'!Q52</f>
        <v>27.546696560619221</v>
      </c>
      <c r="R49" s="7">
        <f>'Use B2019'!R52+'Import B2019'!R52</f>
        <v>2.1642166173706543</v>
      </c>
      <c r="S49" s="7">
        <f>'Use B2019'!S52+'Import B2019'!S52</f>
        <v>0.62645495920034433</v>
      </c>
      <c r="T49" s="7">
        <f>'Use B2019'!T52+'Import B2019'!T52</f>
        <v>21.492116143001539</v>
      </c>
      <c r="U49" s="7">
        <f>'Use B2019'!U52+'Import B2019'!U52</f>
        <v>41.841747471410564</v>
      </c>
      <c r="V49" s="7">
        <f>'Use B2019'!V52+'Import B2019'!V52</f>
        <v>0.36163173960182204</v>
      </c>
      <c r="W49" s="7">
        <f>'Use B2019'!W52+'Import B2019'!W52</f>
        <v>3.8929453783798764</v>
      </c>
      <c r="X49" s="7">
        <f>'Use B2019'!X52+'Import B2019'!X52</f>
        <v>4.1087747427666468</v>
      </c>
      <c r="Y49" s="7">
        <f>'Use B2019'!Y52+'Import B2019'!Y52</f>
        <v>7.8020545163282238</v>
      </c>
      <c r="Z49" s="7">
        <f>'Use B2019'!Z52+'Import B2019'!Z52</f>
        <v>8.4842495641842763E-2</v>
      </c>
      <c r="AA49" s="7">
        <f>'Use B2019'!AA52+'Import B2019'!AA52</f>
        <v>1.601633915133494</v>
      </c>
      <c r="AB49" s="7">
        <f>'Use B2019'!AB52+'Import B2019'!AB52</f>
        <v>104.63275494897137</v>
      </c>
      <c r="AC49" s="7">
        <f>'Use B2019'!AC52+'Import B2019'!AC52</f>
        <v>264.53524211244542</v>
      </c>
      <c r="AD49" s="7">
        <f>'Use B2019'!AD52+'Import B2019'!AD52</f>
        <v>97.414858377646226</v>
      </c>
      <c r="AE49" s="7">
        <f>'Use B2019'!AE52+'Import B2019'!AE52</f>
        <v>185.09922482195353</v>
      </c>
      <c r="AF49" s="7">
        <f>'Use B2019'!AF52+'Import B2019'!AF52</f>
        <v>19.546920821114369</v>
      </c>
      <c r="AG49" s="7">
        <f>'Use B2019'!AG52+'Import B2019'!AG52</f>
        <v>131.9477658339639</v>
      </c>
      <c r="AH49" s="7">
        <f>'Use B2019'!AH52+'Import B2019'!AH52</f>
        <v>170.85514135874485</v>
      </c>
      <c r="AI49" s="7">
        <f>'Use B2019'!AI52+'Import B2019'!AI52</f>
        <v>82.836611255728045</v>
      </c>
      <c r="AJ49" s="7">
        <f>'Use B2019'!AJ52+'Import B2019'!AJ52</f>
        <v>39.270412034630098</v>
      </c>
      <c r="AK49" s="7">
        <f>'Use B2019'!AK52+'Import B2019'!AK52</f>
        <v>15.207391980157418</v>
      </c>
      <c r="AL49" s="7">
        <f>'Use B2019'!AL52+'Import B2019'!AL52</f>
        <v>264.49565994417509</v>
      </c>
      <c r="AM49" s="7">
        <f>'Use B2019'!AM52+'Import B2019'!AM52</f>
        <v>25.744626946049156</v>
      </c>
      <c r="AN49" s="7">
        <f>'Use B2019'!AN52+'Import B2019'!AN52</f>
        <v>10.767833230043204</v>
      </c>
      <c r="AO49" s="7">
        <f>'Use B2019'!AO52+'Import B2019'!AO52</f>
        <v>2.1031798003511279</v>
      </c>
      <c r="AP49" s="7">
        <f>'Use B2019'!AP52+'Import B2019'!AP52</f>
        <v>51.746554474402878</v>
      </c>
      <c r="AQ49" s="7">
        <f>'Use B2019'!AQ52+'Import B2019'!AQ52</f>
        <v>0</v>
      </c>
      <c r="AR49" s="7">
        <f>'Use B2019'!AR52+'Import B2019'!AR52</f>
        <v>260.96904787343391</v>
      </c>
      <c r="AS49" s="7">
        <f>'Use B2019'!AS52+'Import B2019'!AS52</f>
        <v>99.694330295500279</v>
      </c>
      <c r="AT49" s="7">
        <f>'Use B2019'!AT52+'Import B2019'!AT52</f>
        <v>38.195428239764787</v>
      </c>
      <c r="AU49" s="7">
        <f>'Use B2019'!AU52+'Import B2019'!AU52</f>
        <v>72.490902691535794</v>
      </c>
      <c r="AV49" s="7">
        <f>'Use B2019'!AV52+'Import B2019'!AV52</f>
        <v>78.120479591238123</v>
      </c>
      <c r="AW49" s="7">
        <f>'Use B2019'!AW52+'Import B2019'!AW52</f>
        <v>51.025297044369594</v>
      </c>
      <c r="AX49" s="7">
        <f>'Use B2019'!AX52+'Import B2019'!AX52</f>
        <v>2508.3766350546771</v>
      </c>
      <c r="AY49" s="7">
        <f>'Use B2019'!AY52+'Import B2019'!AY52</f>
        <v>56.450125984535696</v>
      </c>
      <c r="AZ49" s="7">
        <f>'Use B2019'!AZ52+'Import B2019'!AZ52</f>
        <v>80.024506784010228</v>
      </c>
      <c r="BA49" s="7">
        <f>'Use B2019'!BA52+'Import B2019'!BA52</f>
        <v>77.626134746252063</v>
      </c>
      <c r="BB49" s="7">
        <f>'Use B2019'!BB52+'Import B2019'!BB52</f>
        <v>120.70086123960098</v>
      </c>
      <c r="BC49" s="7">
        <f>'Use B2019'!BC52+'Import B2019'!BC52</f>
        <v>146.73687793821966</v>
      </c>
      <c r="BD49" s="7">
        <f>'Use B2019'!BD52+'Import B2019'!BD52</f>
        <v>140.35548296821361</v>
      </c>
      <c r="BE49" s="7">
        <f>'Use B2019'!BE52+'Import B2019'!BE52</f>
        <v>31.49028440548738</v>
      </c>
      <c r="BF49" s="7">
        <f>'Use B2019'!BF52+'Import B2019'!BF52</f>
        <v>19.031445468125451</v>
      </c>
      <c r="BG49" s="7">
        <f>'Use B2019'!BG52+'Import B2019'!BG52</f>
        <v>3.331259793668667</v>
      </c>
      <c r="BH49" s="7">
        <f>'Use B2019'!BH52+'Import B2019'!BH52</f>
        <v>32.381012722651967</v>
      </c>
      <c r="BI49" s="17">
        <f>indus2019!G52</f>
        <v>679</v>
      </c>
    </row>
    <row r="50" spans="1:61" ht="12.75" customHeight="1">
      <c r="A50">
        <f>'Use B2019'!A53</f>
        <v>49</v>
      </c>
      <c r="B50" t="str">
        <f>indus2019!D53</f>
        <v>N80 to 82</v>
      </c>
      <c r="C50" s="7">
        <f>'Use B2019'!C53+'Import B2019'!C53</f>
        <v>151.55208532892794</v>
      </c>
      <c r="D50" s="7">
        <f>'Use B2019'!D53+'Import B2019'!D53</f>
        <v>179.91616836544085</v>
      </c>
      <c r="E50" s="7">
        <f>'Use B2019'!E53+'Import B2019'!E53</f>
        <v>0.14112832505115463</v>
      </c>
      <c r="F50" s="7">
        <f>'Use B2019'!F53+'Import B2019'!F53</f>
        <v>450.41074434872382</v>
      </c>
      <c r="G50" s="7">
        <f>'Use B2019'!G53+'Import B2019'!G53</f>
        <v>1485.8688490790423</v>
      </c>
      <c r="H50" s="7">
        <f>'Use B2019'!H53+'Import B2019'!H53</f>
        <v>62.550441299174082</v>
      </c>
      <c r="I50" s="7">
        <f>'Use B2019'!I53+'Import B2019'!I53</f>
        <v>339.60290047916089</v>
      </c>
      <c r="J50" s="7">
        <f>'Use B2019'!J53+'Import B2019'!J53</f>
        <v>1365.2226055747115</v>
      </c>
      <c r="K50" s="7">
        <f>'Use B2019'!K53+'Import B2019'!K53</f>
        <v>223.63070351098878</v>
      </c>
      <c r="L50" s="7">
        <f>'Use B2019'!L53+'Import B2019'!L53</f>
        <v>117.17659549592231</v>
      </c>
      <c r="M50" s="7">
        <f>'Use B2019'!M53+'Import B2019'!M53</f>
        <v>1604.2922670259165</v>
      </c>
      <c r="N50" s="7">
        <f>'Use B2019'!N53+'Import B2019'!N53</f>
        <v>969.84578477158846</v>
      </c>
      <c r="O50" s="7">
        <f>'Use B2019'!O53+'Import B2019'!O53</f>
        <v>468.30814929981841</v>
      </c>
      <c r="P50" s="7">
        <f>'Use B2019'!P53+'Import B2019'!P53</f>
        <v>537.4625750641253</v>
      </c>
      <c r="Q50" s="7">
        <f>'Use B2019'!Q53+'Import B2019'!Q53</f>
        <v>1613.3105710295247</v>
      </c>
      <c r="R50" s="7">
        <f>'Use B2019'!R53+'Import B2019'!R53</f>
        <v>411.5027398377897</v>
      </c>
      <c r="S50" s="7">
        <f>'Use B2019'!S53+'Import B2019'!S53</f>
        <v>543.57511919200124</v>
      </c>
      <c r="T50" s="7">
        <f>'Use B2019'!T53+'Import B2019'!T53</f>
        <v>2217.2786215170204</v>
      </c>
      <c r="U50" s="7">
        <f>'Use B2019'!U53+'Import B2019'!U53</f>
        <v>3288.1290093317157</v>
      </c>
      <c r="V50" s="7">
        <f>'Use B2019'!V53+'Import B2019'!V53</f>
        <v>163.3314638685286</v>
      </c>
      <c r="W50" s="7">
        <f>'Use B2019'!W53+'Import B2019'!W53</f>
        <v>576.43230366470254</v>
      </c>
      <c r="X50" s="7">
        <f>'Use B2019'!X53+'Import B2019'!X53</f>
        <v>473.44483848277366</v>
      </c>
      <c r="Y50" s="7">
        <f>'Use B2019'!Y53+'Import B2019'!Y53</f>
        <v>1084.2740375244489</v>
      </c>
      <c r="Z50" s="7">
        <f>'Use B2019'!Z53+'Import B2019'!Z53</f>
        <v>116.04944860667194</v>
      </c>
      <c r="AA50" s="7">
        <f>'Use B2019'!AA53+'Import B2019'!AA53</f>
        <v>1048.4314234815984</v>
      </c>
      <c r="AB50" s="7">
        <f>'Use B2019'!AB53+'Import B2019'!AB53</f>
        <v>2513.1866991327774</v>
      </c>
      <c r="AC50" s="7">
        <f>'Use B2019'!AC53+'Import B2019'!AC53</f>
        <v>7518.3003775317475</v>
      </c>
      <c r="AD50" s="7">
        <f>'Use B2019'!AD53+'Import B2019'!AD53</f>
        <v>1619.3696344073062</v>
      </c>
      <c r="AE50" s="7">
        <f>'Use B2019'!AE53+'Import B2019'!AE53</f>
        <v>137.00952967729197</v>
      </c>
      <c r="AF50" s="7">
        <f>'Use B2019'!AF53+'Import B2019'!AF53</f>
        <v>374.18391286133226</v>
      </c>
      <c r="AG50" s="7">
        <f>'Use B2019'!AG53+'Import B2019'!AG53</f>
        <v>2724.6123830344686</v>
      </c>
      <c r="AH50" s="7">
        <f>'Use B2019'!AH53+'Import B2019'!AH53</f>
        <v>3001.2479097428272</v>
      </c>
      <c r="AI50" s="7">
        <f>'Use B2019'!AI53+'Import B2019'!AI53</f>
        <v>1020.116321276497</v>
      </c>
      <c r="AJ50" s="7">
        <f>'Use B2019'!AJ53+'Import B2019'!AJ53</f>
        <v>287.81283878572344</v>
      </c>
      <c r="AK50" s="7">
        <f>'Use B2019'!AK53+'Import B2019'!AK53</f>
        <v>2928.2395474614759</v>
      </c>
      <c r="AL50" s="7">
        <f>'Use B2019'!AL53+'Import B2019'!AL53</f>
        <v>3433.5903204835527</v>
      </c>
      <c r="AM50" s="7">
        <f>'Use B2019'!AM53+'Import B2019'!AM53</f>
        <v>2881.4178620385783</v>
      </c>
      <c r="AN50" s="7">
        <f>'Use B2019'!AN53+'Import B2019'!AN53</f>
        <v>688.9364570278608</v>
      </c>
      <c r="AO50" s="7">
        <f>'Use B2019'!AO53+'Import B2019'!AO53</f>
        <v>232.06089650368597</v>
      </c>
      <c r="AP50" s="7">
        <f>'Use B2019'!AP53+'Import B2019'!AP53</f>
        <v>25310.238153701892</v>
      </c>
      <c r="AQ50" s="7">
        <f>'Use B2019'!AQ53+'Import B2019'!AQ53</f>
        <v>1186</v>
      </c>
      <c r="AR50" s="7">
        <f>'Use B2019'!AR53+'Import B2019'!AR53</f>
        <v>3689.8797163454142</v>
      </c>
      <c r="AS50" s="7">
        <f>'Use B2019'!AS53+'Import B2019'!AS53</f>
        <v>4361.262358827451</v>
      </c>
      <c r="AT50" s="7">
        <f>'Use B2019'!AT53+'Import B2019'!AT53</f>
        <v>1502.4703770256178</v>
      </c>
      <c r="AU50" s="7">
        <f>'Use B2019'!AU53+'Import B2019'!AU53</f>
        <v>1834.0084069923355</v>
      </c>
      <c r="AV50" s="7">
        <f>'Use B2019'!AV53+'Import B2019'!AV53</f>
        <v>1916.7165728799562</v>
      </c>
      <c r="AW50" s="7">
        <f>'Use B2019'!AW53+'Import B2019'!AW53</f>
        <v>1313.6313435314169</v>
      </c>
      <c r="AX50" s="7">
        <f>'Use B2019'!AX53+'Import B2019'!AX53</f>
        <v>76.856130378092047</v>
      </c>
      <c r="AY50" s="7">
        <f>'Use B2019'!AY53+'Import B2019'!AY53</f>
        <v>3500.7661249022685</v>
      </c>
      <c r="AZ50" s="7">
        <f>'Use B2019'!AZ53+'Import B2019'!AZ53</f>
        <v>3847.0942915430796</v>
      </c>
      <c r="BA50" s="7">
        <f>'Use B2019'!BA53+'Import B2019'!BA53</f>
        <v>2849.6278742226405</v>
      </c>
      <c r="BB50" s="7">
        <f>'Use B2019'!BB53+'Import B2019'!BB53</f>
        <v>4765.061990557374</v>
      </c>
      <c r="BC50" s="7">
        <f>'Use B2019'!BC53+'Import B2019'!BC53</f>
        <v>2701.309969631121</v>
      </c>
      <c r="BD50" s="7">
        <f>'Use B2019'!BD53+'Import B2019'!BD53</f>
        <v>2139.7159497157791</v>
      </c>
      <c r="BE50" s="7">
        <f>'Use B2019'!BE53+'Import B2019'!BE53</f>
        <v>1669.6400285660852</v>
      </c>
      <c r="BF50" s="7">
        <f>'Use B2019'!BF53+'Import B2019'!BF53</f>
        <v>944.89324368347286</v>
      </c>
      <c r="BG50" s="7">
        <f>'Use B2019'!BG53+'Import B2019'!BG53</f>
        <v>147.93192893342007</v>
      </c>
      <c r="BH50" s="7">
        <f>'Use B2019'!BH53+'Import B2019'!BH53</f>
        <v>204.07027409209849</v>
      </c>
      <c r="BI50" s="17">
        <f>indus2019!G53</f>
        <v>6052</v>
      </c>
    </row>
    <row r="51" spans="1:61" ht="12.75" customHeight="1">
      <c r="A51">
        <f>'Use B2019'!A54</f>
        <v>50</v>
      </c>
      <c r="B51" t="str">
        <f>indus2019!D54</f>
        <v>O84</v>
      </c>
      <c r="C51" s="7">
        <f>'Use B2019'!C54+'Import B2019'!C54</f>
        <v>276.49377847237122</v>
      </c>
      <c r="D51" s="7">
        <f>'Use B2019'!D54+'Import B2019'!D54</f>
        <v>68.901098664842422</v>
      </c>
      <c r="E51" s="7">
        <f>'Use B2019'!E54+'Import B2019'!E54</f>
        <v>3.0126884003343641</v>
      </c>
      <c r="F51" s="7">
        <f>'Use B2019'!F54+'Import B2019'!F54</f>
        <v>117.405732480654</v>
      </c>
      <c r="G51" s="7">
        <f>'Use B2019'!G54+'Import B2019'!G54</f>
        <v>744.78723273653736</v>
      </c>
      <c r="H51" s="7">
        <f>'Use B2019'!H54+'Import B2019'!H54</f>
        <v>68.882904402989837</v>
      </c>
      <c r="I51" s="7">
        <f>'Use B2019'!I54+'Import B2019'!I54</f>
        <v>242.0004195596396</v>
      </c>
      <c r="J51" s="7">
        <f>'Use B2019'!J54+'Import B2019'!J54</f>
        <v>420.83884794362734</v>
      </c>
      <c r="K51" s="7">
        <f>'Use B2019'!K54+'Import B2019'!K54</f>
        <v>61.295605642785638</v>
      </c>
      <c r="L51" s="7">
        <f>'Use B2019'!L54+'Import B2019'!L54</f>
        <v>121.1047098551128</v>
      </c>
      <c r="M51" s="7">
        <f>'Use B2019'!M54+'Import B2019'!M54</f>
        <v>474.03241614998319</v>
      </c>
      <c r="N51" s="7">
        <f>'Use B2019'!N54+'Import B2019'!N54</f>
        <v>194.86453791212881</v>
      </c>
      <c r="O51" s="7">
        <f>'Use B2019'!O54+'Import B2019'!O54</f>
        <v>111.18005167573709</v>
      </c>
      <c r="P51" s="7">
        <f>'Use B2019'!P54+'Import B2019'!P54</f>
        <v>291.85018733941115</v>
      </c>
      <c r="Q51" s="7">
        <f>'Use B2019'!Q54+'Import B2019'!Q54</f>
        <v>873.43511264321069</v>
      </c>
      <c r="R51" s="7">
        <f>'Use B2019'!R54+'Import B2019'!R54</f>
        <v>71.468234315052797</v>
      </c>
      <c r="S51" s="7">
        <f>'Use B2019'!S54+'Import B2019'!S54</f>
        <v>101.75171366666504</v>
      </c>
      <c r="T51" s="7">
        <f>'Use B2019'!T54+'Import B2019'!T54</f>
        <v>613.08285022904943</v>
      </c>
      <c r="U51" s="7">
        <f>'Use B2019'!U54+'Import B2019'!U54</f>
        <v>787.49166943069213</v>
      </c>
      <c r="V51" s="7">
        <f>'Use B2019'!V54+'Import B2019'!V54</f>
        <v>65.539828841507074</v>
      </c>
      <c r="W51" s="7">
        <f>'Use B2019'!W54+'Import B2019'!W54</f>
        <v>197.17143836861118</v>
      </c>
      <c r="X51" s="7">
        <f>'Use B2019'!X54+'Import B2019'!X54</f>
        <v>126.02226560997279</v>
      </c>
      <c r="Y51" s="7">
        <f>'Use B2019'!Y54+'Import B2019'!Y54</f>
        <v>1317.7164832481642</v>
      </c>
      <c r="Z51" s="7">
        <f>'Use B2019'!Z54+'Import B2019'!Z54</f>
        <v>152.97710524969546</v>
      </c>
      <c r="AA51" s="7">
        <f>'Use B2019'!AA54+'Import B2019'!AA54</f>
        <v>234.05296737721085</v>
      </c>
      <c r="AB51" s="7">
        <f>'Use B2019'!AB54+'Import B2019'!AB54</f>
        <v>1696.8693526226514</v>
      </c>
      <c r="AC51" s="7">
        <f>'Use B2019'!AC54+'Import B2019'!AC54</f>
        <v>1178.1091752026525</v>
      </c>
      <c r="AD51" s="7">
        <f>'Use B2019'!AD54+'Import B2019'!AD54</f>
        <v>820.28104490634519</v>
      </c>
      <c r="AE51" s="7">
        <f>'Use B2019'!AE54+'Import B2019'!AE54</f>
        <v>97.184524455500508</v>
      </c>
      <c r="AF51" s="7">
        <f>'Use B2019'!AF54+'Import B2019'!AF54</f>
        <v>3.7232230135455944</v>
      </c>
      <c r="AG51" s="7">
        <f>'Use B2019'!AG54+'Import B2019'!AG54</f>
        <v>1601.3423905803891</v>
      </c>
      <c r="AH51" s="7">
        <f>'Use B2019'!AH54+'Import B2019'!AH54</f>
        <v>444.43983163961616</v>
      </c>
      <c r="AI51" s="7">
        <f>'Use B2019'!AI54+'Import B2019'!AI54</f>
        <v>59.650480599525736</v>
      </c>
      <c r="AJ51" s="7">
        <f>'Use B2019'!AJ54+'Import B2019'!AJ54</f>
        <v>220.89553828232974</v>
      </c>
      <c r="AK51" s="7">
        <f>'Use B2019'!AK54+'Import B2019'!AK54</f>
        <v>339.04931779256231</v>
      </c>
      <c r="AL51" s="7">
        <f>'Use B2019'!AL54+'Import B2019'!AL54</f>
        <v>644.46366134129266</v>
      </c>
      <c r="AM51" s="7">
        <f>'Use B2019'!AM54+'Import B2019'!AM54</f>
        <v>447.56043767746996</v>
      </c>
      <c r="AN51" s="7">
        <f>'Use B2019'!AN54+'Import B2019'!AN54</f>
        <v>111.38259658403629</v>
      </c>
      <c r="AO51" s="7">
        <f>'Use B2019'!AO54+'Import B2019'!AO54</f>
        <v>44.773857711275369</v>
      </c>
      <c r="AP51" s="7">
        <f>'Use B2019'!AP54+'Import B2019'!AP54</f>
        <v>1115.4518356129295</v>
      </c>
      <c r="AQ51" s="7">
        <f>'Use B2019'!AQ54+'Import B2019'!AQ54</f>
        <v>107</v>
      </c>
      <c r="AR51" s="7">
        <f>'Use B2019'!AR54+'Import B2019'!AR54</f>
        <v>478.96033852499409</v>
      </c>
      <c r="AS51" s="7">
        <f>'Use B2019'!AS54+'Import B2019'!AS54</f>
        <v>884.30627178596774</v>
      </c>
      <c r="AT51" s="7">
        <f>'Use B2019'!AT54+'Import B2019'!AT54</f>
        <v>126.87835428333598</v>
      </c>
      <c r="AU51" s="7">
        <f>'Use B2019'!AU54+'Import B2019'!AU54</f>
        <v>170.27970802913097</v>
      </c>
      <c r="AV51" s="7">
        <f>'Use B2019'!AV54+'Import B2019'!AV54</f>
        <v>490.74294386573206</v>
      </c>
      <c r="AW51" s="7">
        <f>'Use B2019'!AW54+'Import B2019'!AW54</f>
        <v>147.2602933178118</v>
      </c>
      <c r="AX51" s="7">
        <f>'Use B2019'!AX54+'Import B2019'!AX54</f>
        <v>181.14736971348785</v>
      </c>
      <c r="AY51" s="7">
        <f>'Use B2019'!AY54+'Import B2019'!AY54</f>
        <v>339.63400684533889</v>
      </c>
      <c r="AZ51" s="7">
        <f>'Use B2019'!AZ54+'Import B2019'!AZ54</f>
        <v>2422.7453500497654</v>
      </c>
      <c r="BA51" s="7">
        <f>'Use B2019'!BA54+'Import B2019'!BA54</f>
        <v>7906.9094008383199</v>
      </c>
      <c r="BB51" s="7">
        <f>'Use B2019'!BB54+'Import B2019'!BB54</f>
        <v>525.65548804463958</v>
      </c>
      <c r="BC51" s="7">
        <f>'Use B2019'!BC54+'Import B2019'!BC54</f>
        <v>7712.9460740918057</v>
      </c>
      <c r="BD51" s="7">
        <f>'Use B2019'!BD54+'Import B2019'!BD54</f>
        <v>676.90800212189833</v>
      </c>
      <c r="BE51" s="7">
        <f>'Use B2019'!BE54+'Import B2019'!BE54</f>
        <v>779.70247336198554</v>
      </c>
      <c r="BF51" s="7">
        <f>'Use B2019'!BF54+'Import B2019'!BF54</f>
        <v>191.56427011593166</v>
      </c>
      <c r="BG51" s="7">
        <f>'Use B2019'!BG54+'Import B2019'!BG54</f>
        <v>19.242894791917685</v>
      </c>
      <c r="BH51" s="7">
        <f>'Use B2019'!BH54+'Import B2019'!BH54</f>
        <v>83.579611979827973</v>
      </c>
      <c r="BI51" s="17">
        <f>indus2019!G54</f>
        <v>52133</v>
      </c>
    </row>
    <row r="52" spans="1:61" ht="12.75" customHeight="1">
      <c r="A52">
        <f>'Use B2019'!A55</f>
        <v>51</v>
      </c>
      <c r="B52" t="str">
        <f>indus2019!D55</f>
        <v>P85</v>
      </c>
      <c r="C52" s="7">
        <f>'Use B2019'!C55+'Import B2019'!C55</f>
        <v>0.39943075395647654</v>
      </c>
      <c r="D52" s="7">
        <f>'Use B2019'!D55+'Import B2019'!D55</f>
        <v>25.864746173961425</v>
      </c>
      <c r="E52" s="7">
        <f>'Use B2019'!E55+'Import B2019'!E55</f>
        <v>2.3852674656533176E-2</v>
      </c>
      <c r="F52" s="7">
        <f>'Use B2019'!F55+'Import B2019'!F55</f>
        <v>21.159511751155332</v>
      </c>
      <c r="G52" s="7">
        <f>'Use B2019'!G55+'Import B2019'!G55</f>
        <v>106.24950080168857</v>
      </c>
      <c r="H52" s="7">
        <f>'Use B2019'!H55+'Import B2019'!H55</f>
        <v>14.578896724378511</v>
      </c>
      <c r="I52" s="7">
        <f>'Use B2019'!I55+'Import B2019'!I55</f>
        <v>83.662749839069861</v>
      </c>
      <c r="J52" s="7">
        <f>'Use B2019'!J55+'Import B2019'!J55</f>
        <v>511.60186879869707</v>
      </c>
      <c r="K52" s="7">
        <f>'Use B2019'!K55+'Import B2019'!K55</f>
        <v>7.315635304752286</v>
      </c>
      <c r="L52" s="7">
        <f>'Use B2019'!L55+'Import B2019'!L55</f>
        <v>79.450095198725549</v>
      </c>
      <c r="M52" s="7">
        <f>'Use B2019'!M55+'Import B2019'!M55</f>
        <v>20.072031667175814</v>
      </c>
      <c r="N52" s="7">
        <f>'Use B2019'!N55+'Import B2019'!N55</f>
        <v>52.533443835412527</v>
      </c>
      <c r="O52" s="7">
        <f>'Use B2019'!O55+'Import B2019'!O55</f>
        <v>236.77665302053941</v>
      </c>
      <c r="P52" s="7">
        <f>'Use B2019'!P55+'Import B2019'!P55</f>
        <v>203.3454245681919</v>
      </c>
      <c r="Q52" s="7">
        <f>'Use B2019'!Q55+'Import B2019'!Q55</f>
        <v>314.47085030616887</v>
      </c>
      <c r="R52" s="7">
        <f>'Use B2019'!R55+'Import B2019'!R55</f>
        <v>13.093827168344042</v>
      </c>
      <c r="S52" s="7">
        <f>'Use B2019'!S55+'Import B2019'!S55</f>
        <v>109.28164478683335</v>
      </c>
      <c r="T52" s="7">
        <f>'Use B2019'!T55+'Import B2019'!T55</f>
        <v>198.61646637227489</v>
      </c>
      <c r="U52" s="7">
        <f>'Use B2019'!U55+'Import B2019'!U55</f>
        <v>401.65894848127181</v>
      </c>
      <c r="V52" s="7">
        <f>'Use B2019'!V55+'Import B2019'!V55</f>
        <v>4.7543305767682336</v>
      </c>
      <c r="W52" s="7">
        <f>'Use B2019'!W55+'Import B2019'!W55</f>
        <v>14.039839998343069</v>
      </c>
      <c r="X52" s="7">
        <f>'Use B2019'!X55+'Import B2019'!X55</f>
        <v>36.189615774346194</v>
      </c>
      <c r="Y52" s="7">
        <f>'Use B2019'!Y55+'Import B2019'!Y55</f>
        <v>27.40048817929285</v>
      </c>
      <c r="Z52" s="7">
        <f>'Use B2019'!Z55+'Import B2019'!Z55</f>
        <v>2.1310094360625635</v>
      </c>
      <c r="AA52" s="7">
        <f>'Use B2019'!AA55+'Import B2019'!AA55</f>
        <v>64.729465461479606</v>
      </c>
      <c r="AB52" s="7">
        <f>'Use B2019'!AB55+'Import B2019'!AB55</f>
        <v>234.94586569779966</v>
      </c>
      <c r="AC52" s="7">
        <f>'Use B2019'!AC55+'Import B2019'!AC55</f>
        <v>585.87542681904779</v>
      </c>
      <c r="AD52" s="7">
        <f>'Use B2019'!AD55+'Import B2019'!AD55</f>
        <v>314.83128885680748</v>
      </c>
      <c r="AE52" s="7">
        <f>'Use B2019'!AE55+'Import B2019'!AE55</f>
        <v>0.8965944325353592</v>
      </c>
      <c r="AF52" s="7">
        <f>'Use B2019'!AF55+'Import B2019'!AF55</f>
        <v>1067.6341991341992</v>
      </c>
      <c r="AG52" s="7">
        <f>'Use B2019'!AG55+'Import B2019'!AG55</f>
        <v>990.26062992335756</v>
      </c>
      <c r="AH52" s="7">
        <f>'Use B2019'!AH55+'Import B2019'!AH55</f>
        <v>64.846645564178004</v>
      </c>
      <c r="AI52" s="7">
        <f>'Use B2019'!AI55+'Import B2019'!AI55</f>
        <v>222.35933191182357</v>
      </c>
      <c r="AJ52" s="7">
        <f>'Use B2019'!AJ55+'Import B2019'!AJ55</f>
        <v>28.115366030776318</v>
      </c>
      <c r="AK52" s="7">
        <f>'Use B2019'!AK55+'Import B2019'!AK55</f>
        <v>48.359736479005377</v>
      </c>
      <c r="AL52" s="7">
        <f>'Use B2019'!AL55+'Import B2019'!AL55</f>
        <v>1588.410684685593</v>
      </c>
      <c r="AM52" s="7">
        <f>'Use B2019'!AM55+'Import B2019'!AM55</f>
        <v>189.12399025751495</v>
      </c>
      <c r="AN52" s="7">
        <f>'Use B2019'!AN55+'Import B2019'!AN55</f>
        <v>145.90428374190384</v>
      </c>
      <c r="AO52" s="7">
        <f>'Use B2019'!AO55+'Import B2019'!AO55</f>
        <v>157.64217924714507</v>
      </c>
      <c r="AP52" s="7">
        <f>'Use B2019'!AP55+'Import B2019'!AP55</f>
        <v>548.8645521861306</v>
      </c>
      <c r="AQ52" s="7">
        <f>'Use B2019'!AQ55+'Import B2019'!AQ55</f>
        <v>0</v>
      </c>
      <c r="AR52" s="7">
        <f>'Use B2019'!AR55+'Import B2019'!AR55</f>
        <v>567.68225327983509</v>
      </c>
      <c r="AS52" s="7">
        <f>'Use B2019'!AS55+'Import B2019'!AS55</f>
        <v>993.38305929109561</v>
      </c>
      <c r="AT52" s="7">
        <f>'Use B2019'!AT55+'Import B2019'!AT55</f>
        <v>478.85631035403782</v>
      </c>
      <c r="AU52" s="7">
        <f>'Use B2019'!AU55+'Import B2019'!AU55</f>
        <v>115.46080731376838</v>
      </c>
      <c r="AV52" s="7">
        <f>'Use B2019'!AV55+'Import B2019'!AV55</f>
        <v>603.37427767949634</v>
      </c>
      <c r="AW52" s="7">
        <f>'Use B2019'!AW55+'Import B2019'!AW55</f>
        <v>86.960206251441207</v>
      </c>
      <c r="AX52" s="7">
        <f>'Use B2019'!AX55+'Import B2019'!AX55</f>
        <v>27.33538397585933</v>
      </c>
      <c r="AY52" s="7">
        <f>'Use B2019'!AY55+'Import B2019'!AY55</f>
        <v>152.15572090129589</v>
      </c>
      <c r="AZ52" s="7">
        <f>'Use B2019'!AZ55+'Import B2019'!AZ55</f>
        <v>2874.8099079898484</v>
      </c>
      <c r="BA52" s="7">
        <f>'Use B2019'!BA55+'Import B2019'!BA55</f>
        <v>3116.0081345219314</v>
      </c>
      <c r="BB52" s="7">
        <f>'Use B2019'!BB55+'Import B2019'!BB55</f>
        <v>1213.7678097553594</v>
      </c>
      <c r="BC52" s="7">
        <f>'Use B2019'!BC55+'Import B2019'!BC55</f>
        <v>537.79433396836043</v>
      </c>
      <c r="BD52" s="7">
        <f>'Use B2019'!BD55+'Import B2019'!BD55</f>
        <v>96.432776726998227</v>
      </c>
      <c r="BE52" s="7">
        <f>'Use B2019'!BE55+'Import B2019'!BE55</f>
        <v>159.41185930269566</v>
      </c>
      <c r="BF52" s="7">
        <f>'Use B2019'!BF55+'Import B2019'!BF55</f>
        <v>344.83677558741726</v>
      </c>
      <c r="BG52" s="7">
        <f>'Use B2019'!BG55+'Import B2019'!BG55</f>
        <v>13.680642930246023</v>
      </c>
      <c r="BH52" s="7">
        <f>'Use B2019'!BH55+'Import B2019'!BH55</f>
        <v>16.578637548949878</v>
      </c>
      <c r="BI52" s="17">
        <f>indus2019!G55</f>
        <v>25449</v>
      </c>
    </row>
    <row r="53" spans="1:61" ht="12.75" customHeight="1">
      <c r="A53">
        <f>'Use B2019'!A56</f>
        <v>52</v>
      </c>
      <c r="B53" t="str">
        <f>indus2019!D56</f>
        <v>Q86</v>
      </c>
      <c r="C53" s="7">
        <f>'Use B2019'!C56+'Import B2019'!C56</f>
        <v>140.68329361971323</v>
      </c>
      <c r="D53" s="7">
        <f>'Use B2019'!D56+'Import B2019'!D56</f>
        <v>75.191165212615459</v>
      </c>
      <c r="E53" s="7">
        <f>'Use B2019'!E56+'Import B2019'!E56</f>
        <v>9.9386144402221557E-3</v>
      </c>
      <c r="F53" s="7">
        <f>'Use B2019'!F56+'Import B2019'!F56</f>
        <v>50.290869198757441</v>
      </c>
      <c r="G53" s="7">
        <f>'Use B2019'!G56+'Import B2019'!G56</f>
        <v>92.663975690405096</v>
      </c>
      <c r="H53" s="7">
        <f>'Use B2019'!H56+'Import B2019'!H56</f>
        <v>9.3108678115985359</v>
      </c>
      <c r="I53" s="7">
        <f>'Use B2019'!I56+'Import B2019'!I56</f>
        <v>45.324512465415502</v>
      </c>
      <c r="J53" s="7">
        <f>'Use B2019'!J56+'Import B2019'!J56</f>
        <v>171.81670463566459</v>
      </c>
      <c r="K53" s="7">
        <f>'Use B2019'!K56+'Import B2019'!K56</f>
        <v>5.2845906858005867</v>
      </c>
      <c r="L53" s="7">
        <f>'Use B2019'!L56+'Import B2019'!L56</f>
        <v>6.4384188788415289</v>
      </c>
      <c r="M53" s="7">
        <f>'Use B2019'!M56+'Import B2019'!M56</f>
        <v>62.645746873453461</v>
      </c>
      <c r="N53" s="7">
        <f>'Use B2019'!N56+'Import B2019'!N56</f>
        <v>103.15300694909826</v>
      </c>
      <c r="O53" s="7">
        <f>'Use B2019'!O56+'Import B2019'!O56</f>
        <v>38.498539093038268</v>
      </c>
      <c r="P53" s="7">
        <f>'Use B2019'!P56+'Import B2019'!P56</f>
        <v>46.931605436716268</v>
      </c>
      <c r="Q53" s="7">
        <f>'Use B2019'!Q56+'Import B2019'!Q56</f>
        <v>261.16218655665762</v>
      </c>
      <c r="R53" s="7">
        <f>'Use B2019'!R56+'Import B2019'!R56</f>
        <v>27.743722746178332</v>
      </c>
      <c r="S53" s="7">
        <f>'Use B2019'!S56+'Import B2019'!S56</f>
        <v>17.578308103283796</v>
      </c>
      <c r="T53" s="7">
        <f>'Use B2019'!T56+'Import B2019'!T56</f>
        <v>297.38128370798171</v>
      </c>
      <c r="U53" s="7">
        <f>'Use B2019'!U56+'Import B2019'!U56</f>
        <v>264.07044790928677</v>
      </c>
      <c r="V53" s="7">
        <f>'Use B2019'!V56+'Import B2019'!V56</f>
        <v>35.1753421662996</v>
      </c>
      <c r="W53" s="7">
        <f>'Use B2019'!W56+'Import B2019'!W56</f>
        <v>76.050871754329393</v>
      </c>
      <c r="X53" s="7">
        <f>'Use B2019'!X56+'Import B2019'!X56</f>
        <v>65.372135716856278</v>
      </c>
      <c r="Y53" s="7">
        <f>'Use B2019'!Y56+'Import B2019'!Y56</f>
        <v>193.23211704216132</v>
      </c>
      <c r="Z53" s="7">
        <f>'Use B2019'!Z56+'Import B2019'!Z56</f>
        <v>130.17509694236486</v>
      </c>
      <c r="AA53" s="7">
        <f>'Use B2019'!AA56+'Import B2019'!AA56</f>
        <v>22.435299068534395</v>
      </c>
      <c r="AB53" s="7">
        <f>'Use B2019'!AB56+'Import B2019'!AB56</f>
        <v>584.87008232198184</v>
      </c>
      <c r="AC53" s="7">
        <f>'Use B2019'!AC56+'Import B2019'!AC56</f>
        <v>876.95736488507828</v>
      </c>
      <c r="AD53" s="7">
        <f>'Use B2019'!AD56+'Import B2019'!AD56</f>
        <v>132.1843820618144</v>
      </c>
      <c r="AE53" s="7">
        <f>'Use B2019'!AE56+'Import B2019'!AE56</f>
        <v>20.235516694535129</v>
      </c>
      <c r="AF53" s="7">
        <f>'Use B2019'!AF56+'Import B2019'!AF56</f>
        <v>0</v>
      </c>
      <c r="AG53" s="7">
        <f>'Use B2019'!AG56+'Import B2019'!AG56</f>
        <v>313.40676235682884</v>
      </c>
      <c r="AH53" s="7">
        <f>'Use B2019'!AH56+'Import B2019'!AH56</f>
        <v>100.5753449087173</v>
      </c>
      <c r="AI53" s="7">
        <f>'Use B2019'!AI56+'Import B2019'!AI56</f>
        <v>114.07829387544618</v>
      </c>
      <c r="AJ53" s="7">
        <f>'Use B2019'!AJ56+'Import B2019'!AJ56</f>
        <v>124.10784752724749</v>
      </c>
      <c r="AK53" s="7">
        <f>'Use B2019'!AK56+'Import B2019'!AK56</f>
        <v>237.27666928420987</v>
      </c>
      <c r="AL53" s="7">
        <f>'Use B2019'!AL56+'Import B2019'!AL56</f>
        <v>312.49280637944378</v>
      </c>
      <c r="AM53" s="7">
        <f>'Use B2019'!AM56+'Import B2019'!AM56</f>
        <v>157.43829555468523</v>
      </c>
      <c r="AN53" s="7">
        <f>'Use B2019'!AN56+'Import B2019'!AN56</f>
        <v>43.56672014737142</v>
      </c>
      <c r="AO53" s="7">
        <f>'Use B2019'!AO56+'Import B2019'!AO56</f>
        <v>27.875708548028861</v>
      </c>
      <c r="AP53" s="7">
        <f>'Use B2019'!AP56+'Import B2019'!AP56</f>
        <v>333.54908468964845</v>
      </c>
      <c r="AQ53" s="7">
        <f>'Use B2019'!AQ56+'Import B2019'!AQ56</f>
        <v>0</v>
      </c>
      <c r="AR53" s="7">
        <f>'Use B2019'!AR56+'Import B2019'!AR56</f>
        <v>258.55413642495552</v>
      </c>
      <c r="AS53" s="7">
        <f>'Use B2019'!AS56+'Import B2019'!AS56</f>
        <v>586.82362816656746</v>
      </c>
      <c r="AT53" s="7">
        <f>'Use B2019'!AT56+'Import B2019'!AT56</f>
        <v>32.924421157283021</v>
      </c>
      <c r="AU53" s="7">
        <f>'Use B2019'!AU56+'Import B2019'!AU56</f>
        <v>362.88080841851752</v>
      </c>
      <c r="AV53" s="7">
        <f>'Use B2019'!AV56+'Import B2019'!AV56</f>
        <v>141.0034643308426</v>
      </c>
      <c r="AW53" s="7">
        <f>'Use B2019'!AW56+'Import B2019'!AW56</f>
        <v>104.98041621529968</v>
      </c>
      <c r="AX53" s="7">
        <f>'Use B2019'!AX56+'Import B2019'!AX56</f>
        <v>25.641165803648128</v>
      </c>
      <c r="AY53" s="7">
        <f>'Use B2019'!AY56+'Import B2019'!AY56</f>
        <v>257.50394875007942</v>
      </c>
      <c r="AZ53" s="7">
        <f>'Use B2019'!AZ56+'Import B2019'!AZ56</f>
        <v>623.1679563059738</v>
      </c>
      <c r="BA53" s="7">
        <f>'Use B2019'!BA56+'Import B2019'!BA56</f>
        <v>600.97429373993873</v>
      </c>
      <c r="BB53" s="7">
        <f>'Use B2019'!BB56+'Import B2019'!BB56</f>
        <v>12656.134043722092</v>
      </c>
      <c r="BC53" s="7">
        <f>'Use B2019'!BC56+'Import B2019'!BC56</f>
        <v>2172.9052180858744</v>
      </c>
      <c r="BD53" s="7">
        <f>'Use B2019'!BD56+'Import B2019'!BD56</f>
        <v>167.10369345265352</v>
      </c>
      <c r="BE53" s="7">
        <f>'Use B2019'!BE56+'Import B2019'!BE56</f>
        <v>105.07667410334614</v>
      </c>
      <c r="BF53" s="7">
        <f>'Use B2019'!BF56+'Import B2019'!BF56</f>
        <v>103.76994047601342</v>
      </c>
      <c r="BG53" s="7">
        <f>'Use B2019'!BG56+'Import B2019'!BG56</f>
        <v>3.6364479506236957</v>
      </c>
      <c r="BH53" s="7">
        <f>'Use B2019'!BH56+'Import B2019'!BH56</f>
        <v>33.684816781762748</v>
      </c>
      <c r="BI53" s="17">
        <f>indus2019!G56</f>
        <v>20677</v>
      </c>
    </row>
    <row r="54" spans="1:61" ht="12.75" customHeight="1">
      <c r="A54">
        <f>'Use B2019'!A57</f>
        <v>53</v>
      </c>
      <c r="B54" t="str">
        <f>indus2019!D57</f>
        <v>Q87 + 88</v>
      </c>
      <c r="C54" s="7">
        <f>'Use B2019'!C57+'Import B2019'!C57</f>
        <v>0</v>
      </c>
      <c r="D54" s="7">
        <f>'Use B2019'!D57+'Import B2019'!D57</f>
        <v>7.8986753635490431E-2</v>
      </c>
      <c r="E54" s="7">
        <f>'Use B2019'!E57+'Import B2019'!E57</f>
        <v>0</v>
      </c>
      <c r="F54" s="7">
        <f>'Use B2019'!F57+'Import B2019'!F57</f>
        <v>0.1043895256447908</v>
      </c>
      <c r="G54" s="7">
        <f>'Use B2019'!G57+'Import B2019'!G57</f>
        <v>2.1528559325248798E-3</v>
      </c>
      <c r="H54" s="7">
        <f>'Use B2019'!H57+'Import B2019'!H57</f>
        <v>3.8967554362914672E-2</v>
      </c>
      <c r="I54" s="7">
        <f>'Use B2019'!I57+'Import B2019'!I57</f>
        <v>1.8770300580722162E-2</v>
      </c>
      <c r="J54" s="7">
        <f>'Use B2019'!J57+'Import B2019'!J57</f>
        <v>2.439296803448969E-2</v>
      </c>
      <c r="K54" s="7">
        <f>'Use B2019'!K57+'Import B2019'!K57</f>
        <v>6.1912592622542513E-4</v>
      </c>
      <c r="L54" s="7">
        <f>'Use B2019'!L57+'Import B2019'!L57</f>
        <v>3.6609553081840451E-4</v>
      </c>
      <c r="M54" s="7">
        <f>'Use B2019'!M57+'Import B2019'!M57</f>
        <v>2.8831198391522615E-3</v>
      </c>
      <c r="N54" s="7">
        <f>'Use B2019'!N57+'Import B2019'!N57</f>
        <v>4.6471403852793025E-2</v>
      </c>
      <c r="O54" s="7">
        <f>'Use B2019'!O57+'Import B2019'!O57</f>
        <v>1.0616770393733731E-2</v>
      </c>
      <c r="P54" s="7">
        <f>'Use B2019'!P57+'Import B2019'!P57</f>
        <v>5.1641697846671192E-3</v>
      </c>
      <c r="Q54" s="7">
        <f>'Use B2019'!Q57+'Import B2019'!Q57</f>
        <v>4.0374342122191209E-2</v>
      </c>
      <c r="R54" s="7">
        <f>'Use B2019'!R57+'Import B2019'!R57</f>
        <v>1.5891934843067143E-3</v>
      </c>
      <c r="S54" s="7">
        <f>'Use B2019'!S57+'Import B2019'!S57</f>
        <v>1.9175804418116633E-2</v>
      </c>
      <c r="T54" s="7">
        <f>'Use B2019'!T57+'Import B2019'!T57</f>
        <v>4.4116176718292967E-3</v>
      </c>
      <c r="U54" s="7">
        <f>'Use B2019'!U57+'Import B2019'!U57</f>
        <v>3.8520583148256523E-3</v>
      </c>
      <c r="V54" s="7">
        <f>'Use B2019'!V57+'Import B2019'!V57</f>
        <v>4.8655068572364277E-2</v>
      </c>
      <c r="W54" s="7">
        <f>'Use B2019'!W57+'Import B2019'!W57</f>
        <v>3.1385730182942495E-2</v>
      </c>
      <c r="X54" s="7">
        <f>'Use B2019'!X57+'Import B2019'!X57</f>
        <v>5.703600466322567E-2</v>
      </c>
      <c r="Y54" s="7">
        <f>'Use B2019'!Y57+'Import B2019'!Y57</f>
        <v>1.6690973910225247E-2</v>
      </c>
      <c r="Z54" s="7">
        <f>'Use B2019'!Z57+'Import B2019'!Z57</f>
        <v>0</v>
      </c>
      <c r="AA54" s="7">
        <f>'Use B2019'!AA57+'Import B2019'!AA57</f>
        <v>0</v>
      </c>
      <c r="AB54" s="7">
        <f>'Use B2019'!AB57+'Import B2019'!AB57</f>
        <v>12.855818129017726</v>
      </c>
      <c r="AC54" s="7">
        <f>'Use B2019'!AC57+'Import B2019'!AC57</f>
        <v>3.1124234989296578</v>
      </c>
      <c r="AD54" s="7">
        <f>'Use B2019'!AD57+'Import B2019'!AD57</f>
        <v>5.6115702479338836</v>
      </c>
      <c r="AE54" s="7">
        <f>'Use B2019'!AE57+'Import B2019'!AE57</f>
        <v>0</v>
      </c>
      <c r="AF54" s="7">
        <f>'Use B2019'!AF57+'Import B2019'!AF57</f>
        <v>0</v>
      </c>
      <c r="AG54" s="7">
        <f>'Use B2019'!AG57+'Import B2019'!AG57</f>
        <v>1.8659130985073949E-2</v>
      </c>
      <c r="AH54" s="7">
        <f>'Use B2019'!AH57+'Import B2019'!AH57</f>
        <v>0.3064996221922931</v>
      </c>
      <c r="AI54" s="7">
        <f>'Use B2019'!AI57+'Import B2019'!AI57</f>
        <v>1.048406781622603</v>
      </c>
      <c r="AJ54" s="7">
        <f>'Use B2019'!AJ57+'Import B2019'!AJ57</f>
        <v>0</v>
      </c>
      <c r="AK54" s="7">
        <f>'Use B2019'!AK57+'Import B2019'!AK57</f>
        <v>1.1134702921493971E-2</v>
      </c>
      <c r="AL54" s="7">
        <f>'Use B2019'!AL57+'Import B2019'!AL57</f>
        <v>4.1870299756272962</v>
      </c>
      <c r="AM54" s="7">
        <f>'Use B2019'!AM57+'Import B2019'!AM57</f>
        <v>0</v>
      </c>
      <c r="AN54" s="7">
        <f>'Use B2019'!AN57+'Import B2019'!AN57</f>
        <v>0.27238814305180159</v>
      </c>
      <c r="AO54" s="7">
        <f>'Use B2019'!AO57+'Import B2019'!AO57</f>
        <v>0.50179819956664506</v>
      </c>
      <c r="AP54" s="7">
        <f>'Use B2019'!AP57+'Import B2019'!AP57</f>
        <v>21.373431982616427</v>
      </c>
      <c r="AQ54" s="7">
        <f>'Use B2019'!AQ57+'Import B2019'!AQ57</f>
        <v>0</v>
      </c>
      <c r="AR54" s="7">
        <f>'Use B2019'!AR57+'Import B2019'!AR57</f>
        <v>1.0185645501129756</v>
      </c>
      <c r="AS54" s="7">
        <f>'Use B2019'!AS57+'Import B2019'!AS57</f>
        <v>7.1505407570682538</v>
      </c>
      <c r="AT54" s="7">
        <f>'Use B2019'!AT57+'Import B2019'!AT57</f>
        <v>0.11938889361826066</v>
      </c>
      <c r="AU54" s="7">
        <f>'Use B2019'!AU57+'Import B2019'!AU57</f>
        <v>3.6807808324779048</v>
      </c>
      <c r="AV54" s="7">
        <f>'Use B2019'!AV57+'Import B2019'!AV57</f>
        <v>0.49945380427446207</v>
      </c>
      <c r="AW54" s="7">
        <f>'Use B2019'!AW57+'Import B2019'!AW57</f>
        <v>2.2476260557059908</v>
      </c>
      <c r="AX54" s="7">
        <f>'Use B2019'!AX57+'Import B2019'!AX57</f>
        <v>1.2639766650461837E-2</v>
      </c>
      <c r="AY54" s="7">
        <f>'Use B2019'!AY57+'Import B2019'!AY57</f>
        <v>4.7307854208911557</v>
      </c>
      <c r="AZ54" s="7">
        <f>'Use B2019'!AZ57+'Import B2019'!AZ57</f>
        <v>153.18943610534873</v>
      </c>
      <c r="BA54" s="7">
        <f>'Use B2019'!BA57+'Import B2019'!BA57</f>
        <v>1.3435300030376633</v>
      </c>
      <c r="BB54" s="7">
        <f>'Use B2019'!BB57+'Import B2019'!BB57</f>
        <v>2.927270858592816</v>
      </c>
      <c r="BC54" s="7">
        <f>'Use B2019'!BC57+'Import B2019'!BC57</f>
        <v>2.509855505042664E-2</v>
      </c>
      <c r="BD54" s="7">
        <f>'Use B2019'!BD57+'Import B2019'!BD57</f>
        <v>2.5308865603946108E-2</v>
      </c>
      <c r="BE54" s="7">
        <f>'Use B2019'!BE57+'Import B2019'!BE57</f>
        <v>5.620486951522745E-4</v>
      </c>
      <c r="BF54" s="7">
        <f>'Use B2019'!BF57+'Import B2019'!BF57</f>
        <v>2.3231398128085419E-3</v>
      </c>
      <c r="BG54" s="7">
        <f>'Use B2019'!BG57+'Import B2019'!BG57</f>
        <v>2.6267542922994474E-2</v>
      </c>
      <c r="BH54" s="7">
        <f>'Use B2019'!BH57+'Import B2019'!BH57</f>
        <v>0.14431094881274015</v>
      </c>
      <c r="BI54" s="17">
        <f>indus2019!G57</f>
        <v>6426</v>
      </c>
    </row>
    <row r="55" spans="1:61" ht="12.75" customHeight="1">
      <c r="A55">
        <f>'Use B2019'!A58</f>
        <v>54</v>
      </c>
      <c r="B55" t="str">
        <f>indus2019!D58</f>
        <v>R90 to 92</v>
      </c>
      <c r="C55" s="7">
        <f>'Use B2019'!C58+'Import B2019'!C58</f>
        <v>3.0236836054265349E-2</v>
      </c>
      <c r="D55" s="7">
        <f>'Use B2019'!D58+'Import B2019'!D58</f>
        <v>0.42508869527794113</v>
      </c>
      <c r="E55" s="7">
        <f>'Use B2019'!E58+'Import B2019'!E58</f>
        <v>0</v>
      </c>
      <c r="F55" s="7">
        <f>'Use B2019'!F58+'Import B2019'!F58</f>
        <v>8.4336878269560032</v>
      </c>
      <c r="G55" s="7">
        <f>'Use B2019'!G58+'Import B2019'!G58</f>
        <v>2.4210670760836566</v>
      </c>
      <c r="H55" s="7">
        <f>'Use B2019'!H58+'Import B2019'!H58</f>
        <v>0.37242702798514343</v>
      </c>
      <c r="I55" s="7">
        <f>'Use B2019'!I58+'Import B2019'!I58</f>
        <v>0.83606945680941869</v>
      </c>
      <c r="J55" s="7">
        <f>'Use B2019'!J58+'Import B2019'!J58</f>
        <v>79.078251501869431</v>
      </c>
      <c r="K55" s="7">
        <f>'Use B2019'!K58+'Import B2019'!K58</f>
        <v>26.356937126200648</v>
      </c>
      <c r="L55" s="7">
        <f>'Use B2019'!L58+'Import B2019'!L58</f>
        <v>2.9569254412255754E-2</v>
      </c>
      <c r="M55" s="7">
        <f>'Use B2019'!M58+'Import B2019'!M58</f>
        <v>1.1144993387522966</v>
      </c>
      <c r="N55" s="7">
        <f>'Use B2019'!N58+'Import B2019'!N58</f>
        <v>0.97669508872659216</v>
      </c>
      <c r="O55" s="7">
        <f>'Use B2019'!O58+'Import B2019'!O58</f>
        <v>1.0512285366175202</v>
      </c>
      <c r="P55" s="7">
        <f>'Use B2019'!P58+'Import B2019'!P58</f>
        <v>1.1383524498940243</v>
      </c>
      <c r="Q55" s="7">
        <f>'Use B2019'!Q58+'Import B2019'!Q58</f>
        <v>7.9644920807109312</v>
      </c>
      <c r="R55" s="7">
        <f>'Use B2019'!R58+'Import B2019'!R58</f>
        <v>8.8481510014538181</v>
      </c>
      <c r="S55" s="7">
        <f>'Use B2019'!S58+'Import B2019'!S58</f>
        <v>1.3749708921044714</v>
      </c>
      <c r="T55" s="7">
        <f>'Use B2019'!T58+'Import B2019'!T58</f>
        <v>31.630404852570859</v>
      </c>
      <c r="U55" s="7">
        <f>'Use B2019'!U58+'Import B2019'!U58</f>
        <v>593.97563648592029</v>
      </c>
      <c r="V55" s="7">
        <f>'Use B2019'!V58+'Import B2019'!V58</f>
        <v>3.8896798587167408E-2</v>
      </c>
      <c r="W55" s="7">
        <f>'Use B2019'!W58+'Import B2019'!W58</f>
        <v>1.7369593598061197</v>
      </c>
      <c r="X55" s="7">
        <f>'Use B2019'!X58+'Import B2019'!X58</f>
        <v>7.1197445320234456</v>
      </c>
      <c r="Y55" s="7">
        <f>'Use B2019'!Y58+'Import B2019'!Y58</f>
        <v>0.19748231121723406</v>
      </c>
      <c r="Z55" s="7">
        <f>'Use B2019'!Z58+'Import B2019'!Z58</f>
        <v>0</v>
      </c>
      <c r="AA55" s="7">
        <f>'Use B2019'!AA58+'Import B2019'!AA58</f>
        <v>5.9662179191480851</v>
      </c>
      <c r="AB55" s="7">
        <f>'Use B2019'!AB58+'Import B2019'!AB58</f>
        <v>1015.2963574876379</v>
      </c>
      <c r="AC55" s="7">
        <f>'Use B2019'!AC58+'Import B2019'!AC58</f>
        <v>741.53690039750609</v>
      </c>
      <c r="AD55" s="7">
        <f>'Use B2019'!AD58+'Import B2019'!AD58</f>
        <v>37.756654681501921</v>
      </c>
      <c r="AE55" s="7">
        <f>'Use B2019'!AE58+'Import B2019'!AE58</f>
        <v>0</v>
      </c>
      <c r="AF55" s="7">
        <f>'Use B2019'!AF58+'Import B2019'!AF58</f>
        <v>0</v>
      </c>
      <c r="AG55" s="7">
        <f>'Use B2019'!AG58+'Import B2019'!AG58</f>
        <v>274.21627034845466</v>
      </c>
      <c r="AH55" s="7">
        <f>'Use B2019'!AH58+'Import B2019'!AH58</f>
        <v>759.57468112691879</v>
      </c>
      <c r="AI55" s="7">
        <f>'Use B2019'!AI58+'Import B2019'!AI58</f>
        <v>62.907806261812695</v>
      </c>
      <c r="AJ55" s="7">
        <f>'Use B2019'!AJ58+'Import B2019'!AJ58</f>
        <v>1482.9283716555692</v>
      </c>
      <c r="AK55" s="7">
        <f>'Use B2019'!AK58+'Import B2019'!AK58</f>
        <v>3.4600730807874687</v>
      </c>
      <c r="AL55" s="7">
        <f>'Use B2019'!AL58+'Import B2019'!AL58</f>
        <v>158.9353681389932</v>
      </c>
      <c r="AM55" s="7">
        <f>'Use B2019'!AM58+'Import B2019'!AM58</f>
        <v>82.184770635464616</v>
      </c>
      <c r="AN55" s="7">
        <f>'Use B2019'!AN58+'Import B2019'!AN58</f>
        <v>1.4427591752853666</v>
      </c>
      <c r="AO55" s="7">
        <f>'Use B2019'!AO58+'Import B2019'!AO58</f>
        <v>2.6578761779244275</v>
      </c>
      <c r="AP55" s="7">
        <f>'Use B2019'!AP58+'Import B2019'!AP58</f>
        <v>773.58626759916058</v>
      </c>
      <c r="AQ55" s="7">
        <f>'Use B2019'!AQ58+'Import B2019'!AQ58</f>
        <v>0</v>
      </c>
      <c r="AR55" s="7">
        <f>'Use B2019'!AR58+'Import B2019'!AR58</f>
        <v>230.0967223956952</v>
      </c>
      <c r="AS55" s="7">
        <f>'Use B2019'!AS58+'Import B2019'!AS58</f>
        <v>345.43154420472194</v>
      </c>
      <c r="AT55" s="7">
        <f>'Use B2019'!AT58+'Import B2019'!AT58</f>
        <v>17.673413254580154</v>
      </c>
      <c r="AU55" s="7">
        <f>'Use B2019'!AU58+'Import B2019'!AU58</f>
        <v>1.002905314145546</v>
      </c>
      <c r="AV55" s="7">
        <f>'Use B2019'!AV58+'Import B2019'!AV58</f>
        <v>164.07259483303179</v>
      </c>
      <c r="AW55" s="7">
        <f>'Use B2019'!AW58+'Import B2019'!AW58</f>
        <v>8.9737946477507258</v>
      </c>
      <c r="AX55" s="7">
        <f>'Use B2019'!AX58+'Import B2019'!AX58</f>
        <v>104.99488872154885</v>
      </c>
      <c r="AY55" s="7">
        <f>'Use B2019'!AY58+'Import B2019'!AY58</f>
        <v>53.919232601415651</v>
      </c>
      <c r="AZ55" s="7">
        <f>'Use B2019'!AZ58+'Import B2019'!AZ58</f>
        <v>829.06897847130097</v>
      </c>
      <c r="BA55" s="7">
        <f>'Use B2019'!BA58+'Import B2019'!BA58</f>
        <v>322.08238549329889</v>
      </c>
      <c r="BB55" s="7">
        <f>'Use B2019'!BB58+'Import B2019'!BB58</f>
        <v>2.0916808564013878</v>
      </c>
      <c r="BC55" s="7">
        <f>'Use B2019'!BC58+'Import B2019'!BC58</f>
        <v>693.66908225487441</v>
      </c>
      <c r="BD55" s="7">
        <f>'Use B2019'!BD58+'Import B2019'!BD58</f>
        <v>3327.5859772195272</v>
      </c>
      <c r="BE55" s="7">
        <f>'Use B2019'!BE58+'Import B2019'!BE58</f>
        <v>1287.2979929350756</v>
      </c>
      <c r="BF55" s="7">
        <f>'Use B2019'!BF58+'Import B2019'!BF58</f>
        <v>7.6634153696296075</v>
      </c>
      <c r="BG55" s="7">
        <f>'Use B2019'!BG58+'Import B2019'!BG58</f>
        <v>1.5304714296868331</v>
      </c>
      <c r="BH55" s="7">
        <f>'Use B2019'!BH58+'Import B2019'!BH58</f>
        <v>125.24369678111657</v>
      </c>
      <c r="BI55" s="17">
        <f>indus2019!G58</f>
        <v>6007</v>
      </c>
    </row>
    <row r="56" spans="1:61" ht="12.75" customHeight="1">
      <c r="A56">
        <f>'Use B2019'!A59</f>
        <v>55</v>
      </c>
      <c r="B56" t="str">
        <f>indus2019!D59</f>
        <v>R93</v>
      </c>
      <c r="C56" s="7">
        <f>'Use B2019'!C59+'Import B2019'!C59</f>
        <v>2.7336236099316888E-2</v>
      </c>
      <c r="D56" s="7">
        <f>'Use B2019'!D59+'Import B2019'!D59</f>
        <v>4.2607487352373283</v>
      </c>
      <c r="E56" s="7">
        <f>'Use B2019'!E59+'Import B2019'!E59</f>
        <v>7.9508915521777253E-3</v>
      </c>
      <c r="F56" s="7">
        <f>'Use B2019'!F59+'Import B2019'!F59</f>
        <v>30.65100204424758</v>
      </c>
      <c r="G56" s="7">
        <f>'Use B2019'!G59+'Import B2019'!G59</f>
        <v>87.114374138835743</v>
      </c>
      <c r="H56" s="7">
        <f>'Use B2019'!H59+'Import B2019'!H59</f>
        <v>8.8652780214788169</v>
      </c>
      <c r="I56" s="7">
        <f>'Use B2019'!I59+'Import B2019'!I59</f>
        <v>42.913240213840311</v>
      </c>
      <c r="J56" s="7">
        <f>'Use B2019'!J59+'Import B2019'!J59</f>
        <v>93.972892301571306</v>
      </c>
      <c r="K56" s="7">
        <f>'Use B2019'!K59+'Import B2019'!K59</f>
        <v>16.35504044535945</v>
      </c>
      <c r="L56" s="7">
        <f>'Use B2019'!L59+'Import B2019'!L59</f>
        <v>4.1130625755352161</v>
      </c>
      <c r="M56" s="7">
        <f>'Use B2019'!M59+'Import B2019'!M59</f>
        <v>60.856062782393735</v>
      </c>
      <c r="N56" s="7">
        <f>'Use B2019'!N59+'Import B2019'!N59</f>
        <v>48.281806950775497</v>
      </c>
      <c r="O56" s="7">
        <f>'Use B2019'!O59+'Import B2019'!O59</f>
        <v>21.206068101237573</v>
      </c>
      <c r="P56" s="7">
        <f>'Use B2019'!P59+'Import B2019'!P59</f>
        <v>22.625474164648704</v>
      </c>
      <c r="Q56" s="7">
        <f>'Use B2019'!Q59+'Import B2019'!Q59</f>
        <v>115.75968162509157</v>
      </c>
      <c r="R56" s="7">
        <f>'Use B2019'!R59+'Import B2019'!R59</f>
        <v>33.919709117333994</v>
      </c>
      <c r="S56" s="7">
        <f>'Use B2019'!S59+'Import B2019'!S59</f>
        <v>23.047934576216466</v>
      </c>
      <c r="T56" s="7">
        <f>'Use B2019'!T59+'Import B2019'!T59</f>
        <v>197.03131360617496</v>
      </c>
      <c r="U56" s="7">
        <f>'Use B2019'!U59+'Import B2019'!U59</f>
        <v>353.77449169608417</v>
      </c>
      <c r="V56" s="7">
        <f>'Use B2019'!V59+'Import B2019'!V59</f>
        <v>11.296521242435002</v>
      </c>
      <c r="W56" s="7">
        <f>'Use B2019'!W59+'Import B2019'!W59</f>
        <v>16.880950704856375</v>
      </c>
      <c r="X56" s="7">
        <f>'Use B2019'!X59+'Import B2019'!X59</f>
        <v>40.184583101406872</v>
      </c>
      <c r="Y56" s="7">
        <f>'Use B2019'!Y59+'Import B2019'!Y59</f>
        <v>131.37988918025616</v>
      </c>
      <c r="Z56" s="7">
        <f>'Use B2019'!Z59+'Import B2019'!Z59</f>
        <v>11.518955110179604</v>
      </c>
      <c r="AA56" s="7">
        <f>'Use B2019'!AA59+'Import B2019'!AA59</f>
        <v>77.720599597582009</v>
      </c>
      <c r="AB56" s="7">
        <f>'Use B2019'!AB59+'Import B2019'!AB59</f>
        <v>642.5865101271969</v>
      </c>
      <c r="AC56" s="7">
        <f>'Use B2019'!AC59+'Import B2019'!AC59</f>
        <v>930.52477535073422</v>
      </c>
      <c r="AD56" s="7">
        <f>'Use B2019'!AD59+'Import B2019'!AD59</f>
        <v>106.70223051156901</v>
      </c>
      <c r="AE56" s="7">
        <f>'Use B2019'!AE59+'Import B2019'!AE59</f>
        <v>55.450396723519603</v>
      </c>
      <c r="AF56" s="7">
        <f>'Use B2019'!AF59+'Import B2019'!AF59</f>
        <v>0</v>
      </c>
      <c r="AG56" s="7">
        <f>'Use B2019'!AG59+'Import B2019'!AG59</f>
        <v>131.18322169945961</v>
      </c>
      <c r="AH56" s="7">
        <f>'Use B2019'!AH59+'Import B2019'!AH59</f>
        <v>383.13560595099494</v>
      </c>
      <c r="AI56" s="7">
        <f>'Use B2019'!AI59+'Import B2019'!AI59</f>
        <v>33.423738022963292</v>
      </c>
      <c r="AJ56" s="7">
        <f>'Use B2019'!AJ59+'Import B2019'!AJ59</f>
        <v>72.626453011687914</v>
      </c>
      <c r="AK56" s="7">
        <f>'Use B2019'!AK59+'Import B2019'!AK59</f>
        <v>323.82548848300092</v>
      </c>
      <c r="AL56" s="7">
        <f>'Use B2019'!AL59+'Import B2019'!AL59</f>
        <v>478.01747218407587</v>
      </c>
      <c r="AM56" s="7">
        <f>'Use B2019'!AM59+'Import B2019'!AM59</f>
        <v>236.65253231175953</v>
      </c>
      <c r="AN56" s="7">
        <f>'Use B2019'!AN59+'Import B2019'!AN59</f>
        <v>59.766447278922072</v>
      </c>
      <c r="AO56" s="7">
        <f>'Use B2019'!AO59+'Import B2019'!AO59</f>
        <v>29.48648378835049</v>
      </c>
      <c r="AP56" s="7">
        <f>'Use B2019'!AP59+'Import B2019'!AP59</f>
        <v>388.46410018784746</v>
      </c>
      <c r="AQ56" s="7">
        <f>'Use B2019'!AQ59+'Import B2019'!AQ59</f>
        <v>0</v>
      </c>
      <c r="AR56" s="7">
        <f>'Use B2019'!AR59+'Import B2019'!AR59</f>
        <v>327.6170042254181</v>
      </c>
      <c r="AS56" s="7">
        <f>'Use B2019'!AS59+'Import B2019'!AS59</f>
        <v>599.51008936837377</v>
      </c>
      <c r="AT56" s="7">
        <f>'Use B2019'!AT59+'Import B2019'!AT59</f>
        <v>128.72819745114498</v>
      </c>
      <c r="AU56" s="7">
        <f>'Use B2019'!AU59+'Import B2019'!AU59</f>
        <v>145.24581141343083</v>
      </c>
      <c r="AV56" s="7">
        <f>'Use B2019'!AV59+'Import B2019'!AV59</f>
        <v>201.05695706280054</v>
      </c>
      <c r="AW56" s="7">
        <f>'Use B2019'!AW59+'Import B2019'!AW59</f>
        <v>97.509995783411185</v>
      </c>
      <c r="AX56" s="7">
        <f>'Use B2019'!AX59+'Import B2019'!AX59</f>
        <v>13.341493256238207</v>
      </c>
      <c r="AY56" s="7">
        <f>'Use B2019'!AY59+'Import B2019'!AY59</f>
        <v>233.59408931915664</v>
      </c>
      <c r="AZ56" s="7">
        <f>'Use B2019'!AZ59+'Import B2019'!AZ59</f>
        <v>227.10881795535195</v>
      </c>
      <c r="BA56" s="7">
        <f>'Use B2019'!BA59+'Import B2019'!BA59</f>
        <v>174.3447383157233</v>
      </c>
      <c r="BB56" s="7">
        <f>'Use B2019'!BB59+'Import B2019'!BB59</f>
        <v>178.09007287086979</v>
      </c>
      <c r="BC56" s="7">
        <f>'Use B2019'!BC59+'Import B2019'!BC59</f>
        <v>483.53235853953117</v>
      </c>
      <c r="BD56" s="7">
        <f>'Use B2019'!BD59+'Import B2019'!BD59</f>
        <v>129.46255113802152</v>
      </c>
      <c r="BE56" s="7">
        <f>'Use B2019'!BE59+'Import B2019'!BE59</f>
        <v>114.01871661892284</v>
      </c>
      <c r="BF56" s="7">
        <f>'Use B2019'!BF59+'Import B2019'!BF59</f>
        <v>75.162960925466791</v>
      </c>
      <c r="BG56" s="7">
        <f>'Use B2019'!BG59+'Import B2019'!BG59</f>
        <v>12.175713428326908</v>
      </c>
      <c r="BH56" s="7">
        <f>'Use B2019'!BH59+'Import B2019'!BH59</f>
        <v>19.890009535299384</v>
      </c>
      <c r="BI56" s="17">
        <f>indus2019!G59</f>
        <v>10617</v>
      </c>
    </row>
    <row r="57" spans="1:61" ht="12.75" customHeight="1">
      <c r="A57">
        <f>'Use B2019'!A60</f>
        <v>56</v>
      </c>
      <c r="B57" t="str">
        <f>indus2019!D60</f>
        <v>S94</v>
      </c>
      <c r="C57" s="7">
        <f>'Use B2019'!C60+'Import B2019'!C60</f>
        <v>66.527911635100835</v>
      </c>
      <c r="D57" s="7">
        <f>'Use B2019'!D60+'Import B2019'!D60</f>
        <v>45.246700532012724</v>
      </c>
      <c r="E57" s="7">
        <f>'Use B2019'!E60+'Import B2019'!E60</f>
        <v>1.0101926354422546</v>
      </c>
      <c r="F57" s="7">
        <f>'Use B2019'!F60+'Import B2019'!F60</f>
        <v>38.321366676062908</v>
      </c>
      <c r="G57" s="7">
        <f>'Use B2019'!G60+'Import B2019'!G60</f>
        <v>183.65984380397018</v>
      </c>
      <c r="H57" s="7">
        <f>'Use B2019'!H60+'Import B2019'!H60</f>
        <v>41.956535394460836</v>
      </c>
      <c r="I57" s="7">
        <f>'Use B2019'!I60+'Import B2019'!I60</f>
        <v>140.11399453142266</v>
      </c>
      <c r="J57" s="7">
        <f>'Use B2019'!J60+'Import B2019'!J60</f>
        <v>245.69088154718148</v>
      </c>
      <c r="K57" s="7">
        <f>'Use B2019'!K60+'Import B2019'!K60</f>
        <v>23.617685715432724</v>
      </c>
      <c r="L57" s="7">
        <f>'Use B2019'!L60+'Import B2019'!L60</f>
        <v>35.818378035528525</v>
      </c>
      <c r="M57" s="7">
        <f>'Use B2019'!M60+'Import B2019'!M60</f>
        <v>95.213334957169309</v>
      </c>
      <c r="N57" s="7">
        <f>'Use B2019'!N60+'Import B2019'!N60</f>
        <v>145.49926566775426</v>
      </c>
      <c r="O57" s="7">
        <f>'Use B2019'!O60+'Import B2019'!O60</f>
        <v>58.183648199707775</v>
      </c>
      <c r="P57" s="7">
        <f>'Use B2019'!P60+'Import B2019'!P60</f>
        <v>205.8515882401216</v>
      </c>
      <c r="Q57" s="7">
        <f>'Use B2019'!Q60+'Import B2019'!Q60</f>
        <v>250.28781803760222</v>
      </c>
      <c r="R57" s="7">
        <f>'Use B2019'!R60+'Import B2019'!R60</f>
        <v>47.20135777318103</v>
      </c>
      <c r="S57" s="7">
        <f>'Use B2019'!S60+'Import B2019'!S60</f>
        <v>44.477428173002984</v>
      </c>
      <c r="T57" s="7">
        <f>'Use B2019'!T60+'Import B2019'!T60</f>
        <v>235.64446172069691</v>
      </c>
      <c r="U57" s="7">
        <f>'Use B2019'!U60+'Import B2019'!U60</f>
        <v>419.33289123341592</v>
      </c>
      <c r="V57" s="7">
        <f>'Use B2019'!V60+'Import B2019'!V60</f>
        <v>30.931846424641932</v>
      </c>
      <c r="W57" s="7">
        <f>'Use B2019'!W60+'Import B2019'!W60</f>
        <v>101.39253631596941</v>
      </c>
      <c r="X57" s="7">
        <f>'Use B2019'!X60+'Import B2019'!X60</f>
        <v>53.740607617373449</v>
      </c>
      <c r="Y57" s="7">
        <f>'Use B2019'!Y60+'Import B2019'!Y60</f>
        <v>188.7069453538256</v>
      </c>
      <c r="Z57" s="7">
        <f>'Use B2019'!Z60+'Import B2019'!Z60</f>
        <v>150.66096503489683</v>
      </c>
      <c r="AA57" s="7">
        <f>'Use B2019'!AA60+'Import B2019'!AA60</f>
        <v>396.99835570728641</v>
      </c>
      <c r="AB57" s="7">
        <f>'Use B2019'!AB60+'Import B2019'!AB60</f>
        <v>304.16707652762852</v>
      </c>
      <c r="AC57" s="7">
        <f>'Use B2019'!AC60+'Import B2019'!AC60</f>
        <v>793.84594865544</v>
      </c>
      <c r="AD57" s="7">
        <f>'Use B2019'!AD60+'Import B2019'!AD60</f>
        <v>737.30684429661892</v>
      </c>
      <c r="AE57" s="7">
        <f>'Use B2019'!AE60+'Import B2019'!AE60</f>
        <v>66.967751931337574</v>
      </c>
      <c r="AF57" s="7">
        <f>'Use B2019'!AF60+'Import B2019'!AF60</f>
        <v>19.546920821114369</v>
      </c>
      <c r="AG57" s="7">
        <f>'Use B2019'!AG60+'Import B2019'!AG60</f>
        <v>391.07164231659505</v>
      </c>
      <c r="AH57" s="7">
        <f>'Use B2019'!AH60+'Import B2019'!AH60</f>
        <v>331.23923127476377</v>
      </c>
      <c r="AI57" s="7">
        <f>'Use B2019'!AI60+'Import B2019'!AI60</f>
        <v>102.0759282691121</v>
      </c>
      <c r="AJ57" s="7">
        <f>'Use B2019'!AJ60+'Import B2019'!AJ60</f>
        <v>38.213383928362234</v>
      </c>
      <c r="AK57" s="7">
        <f>'Use B2019'!AK60+'Import B2019'!AK60</f>
        <v>453.82145911851973</v>
      </c>
      <c r="AL57" s="7">
        <f>'Use B2019'!AL60+'Import B2019'!AL60</f>
        <v>348.41461979349288</v>
      </c>
      <c r="AM57" s="7">
        <f>'Use B2019'!AM60+'Import B2019'!AM60</f>
        <v>211.89808332517381</v>
      </c>
      <c r="AN57" s="7">
        <f>'Use B2019'!AN60+'Import B2019'!AN60</f>
        <v>19.571907477616641</v>
      </c>
      <c r="AO57" s="7">
        <f>'Use B2019'!AO60+'Import B2019'!AO60</f>
        <v>0.14337091416189859</v>
      </c>
      <c r="AP57" s="7">
        <f>'Use B2019'!AP60+'Import B2019'!AP60</f>
        <v>241.11321581512067</v>
      </c>
      <c r="AQ57" s="7">
        <f>'Use B2019'!AQ60+'Import B2019'!AQ60</f>
        <v>0</v>
      </c>
      <c r="AR57" s="7">
        <f>'Use B2019'!AR60+'Import B2019'!AR60</f>
        <v>302.51815486224507</v>
      </c>
      <c r="AS57" s="7">
        <f>'Use B2019'!AS60+'Import B2019'!AS60</f>
        <v>445.03574772931142</v>
      </c>
      <c r="AT57" s="7">
        <f>'Use B2019'!AT60+'Import B2019'!AT60</f>
        <v>128.83710241520006</v>
      </c>
      <c r="AU57" s="7">
        <f>'Use B2019'!AU60+'Import B2019'!AU60</f>
        <v>104.64673920947062</v>
      </c>
      <c r="AV57" s="7">
        <f>'Use B2019'!AV60+'Import B2019'!AV60</f>
        <v>157.15134037334121</v>
      </c>
      <c r="AW57" s="7">
        <f>'Use B2019'!AW60+'Import B2019'!AW60</f>
        <v>79.620715931785639</v>
      </c>
      <c r="AX57" s="7">
        <f>'Use B2019'!AX60+'Import B2019'!AX60</f>
        <v>53.114627760411224</v>
      </c>
      <c r="AY57" s="7">
        <f>'Use B2019'!AY60+'Import B2019'!AY60</f>
        <v>191.66283067140236</v>
      </c>
      <c r="AZ57" s="7">
        <f>'Use B2019'!AZ60+'Import B2019'!AZ60</f>
        <v>47.594946754273487</v>
      </c>
      <c r="BA57" s="7">
        <f>'Use B2019'!BA60+'Import B2019'!BA60</f>
        <v>95.618675361293896</v>
      </c>
      <c r="BB57" s="7">
        <f>'Use B2019'!BB60+'Import B2019'!BB60</f>
        <v>82.047218108935354</v>
      </c>
      <c r="BC57" s="7">
        <f>'Use B2019'!BC60+'Import B2019'!BC60</f>
        <v>145.49722236032167</v>
      </c>
      <c r="BD57" s="7">
        <f>'Use B2019'!BD60+'Import B2019'!BD60</f>
        <v>36.058527411666134</v>
      </c>
      <c r="BE57" s="7">
        <f>'Use B2019'!BE60+'Import B2019'!BE60</f>
        <v>109.48000672448596</v>
      </c>
      <c r="BF57" s="7">
        <f>'Use B2019'!BF60+'Import B2019'!BF60</f>
        <v>153.13217979212271</v>
      </c>
      <c r="BG57" s="7">
        <f>'Use B2019'!BG60+'Import B2019'!BG60</f>
        <v>12.260267648379827</v>
      </c>
      <c r="BH57" s="7">
        <f>'Use B2019'!BH60+'Import B2019'!BH60</f>
        <v>84.239771457034522</v>
      </c>
      <c r="BI57" s="17">
        <f>indus2019!G60</f>
        <v>3988</v>
      </c>
    </row>
    <row r="58" spans="1:61" ht="12.75" customHeight="1">
      <c r="A58">
        <f>'Use B2019'!A61</f>
        <v>57</v>
      </c>
      <c r="B58" t="str">
        <f>indus2019!D61</f>
        <v>S95</v>
      </c>
      <c r="C58" s="7">
        <f>'Use B2019'!C61+'Import B2019'!C61</f>
        <v>0.99012009363189757</v>
      </c>
      <c r="D58" s="7">
        <f>'Use B2019'!D61+'Import B2019'!D61</f>
        <v>2.9059135314319984</v>
      </c>
      <c r="E58" s="7">
        <f>'Use B2019'!E61+'Import B2019'!E61</f>
        <v>3.0107006774463199</v>
      </c>
      <c r="F58" s="7">
        <f>'Use B2019'!F61+'Import B2019'!F61</f>
        <v>17.900412207641317</v>
      </c>
      <c r="G58" s="7">
        <f>'Use B2019'!G61+'Import B2019'!G61</f>
        <v>142.619445754466</v>
      </c>
      <c r="H58" s="7">
        <f>'Use B2019'!H61+'Import B2019'!H61</f>
        <v>42.327465384881798</v>
      </c>
      <c r="I58" s="7">
        <f>'Use B2019'!I61+'Import B2019'!I61</f>
        <v>85.280820585170915</v>
      </c>
      <c r="J58" s="7">
        <f>'Use B2019'!J61+'Import B2019'!J61</f>
        <v>60.146227076469927</v>
      </c>
      <c r="K58" s="7">
        <f>'Use B2019'!K61+'Import B2019'!K61</f>
        <v>16.263468553182133</v>
      </c>
      <c r="L58" s="7">
        <f>'Use B2019'!L61+'Import B2019'!L61</f>
        <v>27.914968679981836</v>
      </c>
      <c r="M58" s="7">
        <f>'Use B2019'!M61+'Import B2019'!M61</f>
        <v>41.959818707109896</v>
      </c>
      <c r="N58" s="7">
        <f>'Use B2019'!N61+'Import B2019'!N61</f>
        <v>47.065944864506378</v>
      </c>
      <c r="O58" s="7">
        <f>'Use B2019'!O61+'Import B2019'!O61</f>
        <v>101.80294946236916</v>
      </c>
      <c r="P58" s="7">
        <f>'Use B2019'!P61+'Import B2019'!P61</f>
        <v>63.289510710053868</v>
      </c>
      <c r="Q58" s="7">
        <f>'Use B2019'!Q61+'Import B2019'!Q61</f>
        <v>227.03258344315191</v>
      </c>
      <c r="R58" s="7">
        <f>'Use B2019'!R61+'Import B2019'!R61</f>
        <v>31.50352296459252</v>
      </c>
      <c r="S58" s="7">
        <f>'Use B2019'!S61+'Import B2019'!S61</f>
        <v>168.49095456976272</v>
      </c>
      <c r="T58" s="7">
        <f>'Use B2019'!T61+'Import B2019'!T61</f>
        <v>130.41758641803443</v>
      </c>
      <c r="U58" s="7">
        <f>'Use B2019'!U61+'Import B2019'!U61</f>
        <v>210.98318057855354</v>
      </c>
      <c r="V58" s="7">
        <f>'Use B2019'!V61+'Import B2019'!V61</f>
        <v>23.712600351542598</v>
      </c>
      <c r="W58" s="7">
        <f>'Use B2019'!W61+'Import B2019'!W61</f>
        <v>43.170816819279153</v>
      </c>
      <c r="X58" s="7">
        <f>'Use B2019'!X61+'Import B2019'!X61</f>
        <v>47.808491508260552</v>
      </c>
      <c r="Y58" s="7">
        <f>'Use B2019'!Y61+'Import B2019'!Y61</f>
        <v>266.33762379727602</v>
      </c>
      <c r="Z58" s="7">
        <f>'Use B2019'!Z61+'Import B2019'!Z61</f>
        <v>277.21289781735823</v>
      </c>
      <c r="AA58" s="7">
        <f>'Use B2019'!AA61+'Import B2019'!AA61</f>
        <v>158.75041784671421</v>
      </c>
      <c r="AB58" s="7">
        <f>'Use B2019'!AB61+'Import B2019'!AB61</f>
        <v>65.062452909102973</v>
      </c>
      <c r="AC58" s="7">
        <f>'Use B2019'!AC61+'Import B2019'!AC61</f>
        <v>439.05928850805367</v>
      </c>
      <c r="AD58" s="7">
        <f>'Use B2019'!AD61+'Import B2019'!AD61</f>
        <v>75.235779248571703</v>
      </c>
      <c r="AE58" s="7">
        <f>'Use B2019'!AE61+'Import B2019'!AE61</f>
        <v>25.229884404352852</v>
      </c>
      <c r="AF58" s="7">
        <f>'Use B2019'!AF61+'Import B2019'!AF61</f>
        <v>0.93080575338639859</v>
      </c>
      <c r="AG58" s="7">
        <f>'Use B2019'!AG61+'Import B2019'!AG61</f>
        <v>87.065333612431715</v>
      </c>
      <c r="AH58" s="7">
        <f>'Use B2019'!AH61+'Import B2019'!AH61</f>
        <v>527.60710026120341</v>
      </c>
      <c r="AI58" s="7">
        <f>'Use B2019'!AI61+'Import B2019'!AI61</f>
        <v>38.609059259169641</v>
      </c>
      <c r="AJ58" s="7">
        <f>'Use B2019'!AJ61+'Import B2019'!AJ61</f>
        <v>103.2286694237437</v>
      </c>
      <c r="AK58" s="7">
        <f>'Use B2019'!AK61+'Import B2019'!AK61</f>
        <v>328.63635270373811</v>
      </c>
      <c r="AL58" s="7">
        <f>'Use B2019'!AL61+'Import B2019'!AL61</f>
        <v>368.0006169260198</v>
      </c>
      <c r="AM58" s="7">
        <f>'Use B2019'!AM61+'Import B2019'!AM61</f>
        <v>15.842847351414864</v>
      </c>
      <c r="AN58" s="7">
        <f>'Use B2019'!AN61+'Import B2019'!AN61</f>
        <v>4.1953313278159365</v>
      </c>
      <c r="AO58" s="7">
        <f>'Use B2019'!AO61+'Import B2019'!AO61</f>
        <v>80.743164563060688</v>
      </c>
      <c r="AP58" s="7">
        <f>'Use B2019'!AP61+'Import B2019'!AP61</f>
        <v>516.16283800636575</v>
      </c>
      <c r="AQ58" s="7">
        <f>'Use B2019'!AQ61+'Import B2019'!AQ61</f>
        <v>0</v>
      </c>
      <c r="AR58" s="7">
        <f>'Use B2019'!AR61+'Import B2019'!AR61</f>
        <v>182.64811514819471</v>
      </c>
      <c r="AS58" s="7">
        <f>'Use B2019'!AS61+'Import B2019'!AS61</f>
        <v>366.383401660564</v>
      </c>
      <c r="AT58" s="7">
        <f>'Use B2019'!AT61+'Import B2019'!AT61</f>
        <v>76.519717723507711</v>
      </c>
      <c r="AU58" s="7">
        <f>'Use B2019'!AU61+'Import B2019'!AU61</f>
        <v>76.837635674034544</v>
      </c>
      <c r="AV58" s="7">
        <f>'Use B2019'!AV61+'Import B2019'!AV61</f>
        <v>177.41097992988875</v>
      </c>
      <c r="AW58" s="7">
        <f>'Use B2019'!AW61+'Import B2019'!AW61</f>
        <v>42.099797970320658</v>
      </c>
      <c r="AX58" s="7">
        <f>'Use B2019'!AX61+'Import B2019'!AX61</f>
        <v>32.600683759007374</v>
      </c>
      <c r="AY58" s="7">
        <f>'Use B2019'!AY61+'Import B2019'!AY61</f>
        <v>111.32484859546875</v>
      </c>
      <c r="AZ58" s="7">
        <f>'Use B2019'!AZ61+'Import B2019'!AZ61</f>
        <v>867.16450472284748</v>
      </c>
      <c r="BA58" s="7">
        <f>'Use B2019'!BA61+'Import B2019'!BA61</f>
        <v>201.25057929847046</v>
      </c>
      <c r="BB58" s="7">
        <f>'Use B2019'!BB61+'Import B2019'!BB61</f>
        <v>258.82303330541339</v>
      </c>
      <c r="BC58" s="7">
        <f>'Use B2019'!BC61+'Import B2019'!BC61</f>
        <v>165.33434900744737</v>
      </c>
      <c r="BD58" s="7">
        <f>'Use B2019'!BD61+'Import B2019'!BD61</f>
        <v>97.721091613786641</v>
      </c>
      <c r="BE58" s="7">
        <f>'Use B2019'!BE61+'Import B2019'!BE61</f>
        <v>72.654343133323565</v>
      </c>
      <c r="BF58" s="7">
        <f>'Use B2019'!BF61+'Import B2019'!BF61</f>
        <v>101.80570857417442</v>
      </c>
      <c r="BG58" s="7">
        <f>'Use B2019'!BG61+'Import B2019'!BG61</f>
        <v>14.683750710602352</v>
      </c>
      <c r="BH58" s="7">
        <f>'Use B2019'!BH61+'Import B2019'!BH61</f>
        <v>72.229492511647152</v>
      </c>
      <c r="BI58" s="17">
        <f>indus2019!G61</f>
        <v>247</v>
      </c>
    </row>
    <row r="59" spans="1:61" ht="12.75" customHeight="1">
      <c r="A59">
        <f>'Use B2019'!A62</f>
        <v>58</v>
      </c>
      <c r="B59" t="str">
        <f>indus2019!D62</f>
        <v>S96</v>
      </c>
      <c r="C59" s="7">
        <f>'Use B2019'!C62+'Import B2019'!C62</f>
        <v>2.7226122410367495E-2</v>
      </c>
      <c r="D59" s="7">
        <f>'Use B2019'!D62+'Import B2019'!D62</f>
        <v>2.2891989835482667</v>
      </c>
      <c r="E59" s="7">
        <f>'Use B2019'!E62+'Import B2019'!E62</f>
        <v>0</v>
      </c>
      <c r="F59" s="7">
        <f>'Use B2019'!F62+'Import B2019'!F62</f>
        <v>13.104270050056478</v>
      </c>
      <c r="G59" s="7">
        <f>'Use B2019'!G62+'Import B2019'!G62</f>
        <v>29.57082560179763</v>
      </c>
      <c r="H59" s="7">
        <f>'Use B2019'!H62+'Import B2019'!H62</f>
        <v>4.1392948259325806</v>
      </c>
      <c r="I59" s="7">
        <f>'Use B2019'!I62+'Import B2019'!I62</f>
        <v>15.662582648395592</v>
      </c>
      <c r="J59" s="7">
        <f>'Use B2019'!J62+'Import B2019'!J62</f>
        <v>46.84078106273487</v>
      </c>
      <c r="K59" s="7">
        <f>'Use B2019'!K62+'Import B2019'!K62</f>
        <v>2.007244672240009</v>
      </c>
      <c r="L59" s="7">
        <f>'Use B2019'!L62+'Import B2019'!L62</f>
        <v>6.1327919480109072E-2</v>
      </c>
      <c r="M59" s="7">
        <f>'Use B2019'!M62+'Import B2019'!M62</f>
        <v>45.933748034800225</v>
      </c>
      <c r="N59" s="7">
        <f>'Use B2019'!N62+'Import B2019'!N62</f>
        <v>5.0230985485477735</v>
      </c>
      <c r="O59" s="7">
        <f>'Use B2019'!O62+'Import B2019'!O62</f>
        <v>9.2551285120269888</v>
      </c>
      <c r="P59" s="7">
        <f>'Use B2019'!P62+'Import B2019'!P62</f>
        <v>2.8764267039656866</v>
      </c>
      <c r="Q59" s="7">
        <f>'Use B2019'!Q62+'Import B2019'!Q62</f>
        <v>50.467841159374373</v>
      </c>
      <c r="R59" s="7">
        <f>'Use B2019'!R62+'Import B2019'!R62</f>
        <v>5.8785249401251427</v>
      </c>
      <c r="S59" s="7">
        <f>'Use B2019'!S62+'Import B2019'!S62</f>
        <v>10.619105639450936</v>
      </c>
      <c r="T59" s="7">
        <f>'Use B2019'!T62+'Import B2019'!T62</f>
        <v>69.411997068451456</v>
      </c>
      <c r="U59" s="7">
        <f>'Use B2019'!U62+'Import B2019'!U62</f>
        <v>49.626403627093723</v>
      </c>
      <c r="V59" s="7">
        <f>'Use B2019'!V62+'Import B2019'!V62</f>
        <v>4.6221398979071733</v>
      </c>
      <c r="W59" s="7">
        <f>'Use B2019'!W62+'Import B2019'!W62</f>
        <v>14.258254904339802</v>
      </c>
      <c r="X59" s="7">
        <f>'Use B2019'!X62+'Import B2019'!X62</f>
        <v>17.457587989571923</v>
      </c>
      <c r="Y59" s="7">
        <f>'Use B2019'!Y62+'Import B2019'!Y62</f>
        <v>1.712628743525217</v>
      </c>
      <c r="Z59" s="7">
        <f>'Use B2019'!Z62+'Import B2019'!Z62</f>
        <v>0.13511470072413823</v>
      </c>
      <c r="AA59" s="7">
        <f>'Use B2019'!AA62+'Import B2019'!AA62</f>
        <v>7.0525953490221225</v>
      </c>
      <c r="AB59" s="7">
        <f>'Use B2019'!AB62+'Import B2019'!AB62</f>
        <v>86.696070819910815</v>
      </c>
      <c r="AC59" s="7">
        <f>'Use B2019'!AC62+'Import B2019'!AC62</f>
        <v>133.68279267649766</v>
      </c>
      <c r="AD59" s="7">
        <f>'Use B2019'!AD62+'Import B2019'!AD62</f>
        <v>262.66921748496264</v>
      </c>
      <c r="AE59" s="7">
        <f>'Use B2019'!AE62+'Import B2019'!AE62</f>
        <v>40.168109993760076</v>
      </c>
      <c r="AF59" s="7">
        <f>'Use B2019'!AF62+'Import B2019'!AF62</f>
        <v>5.5848345203183918</v>
      </c>
      <c r="AG59" s="7">
        <f>'Use B2019'!AG62+'Import B2019'!AG62</f>
        <v>64.652875101745011</v>
      </c>
      <c r="AH59" s="7">
        <f>'Use B2019'!AH62+'Import B2019'!AH62</f>
        <v>869.42800694645314</v>
      </c>
      <c r="AI59" s="7">
        <f>'Use B2019'!AI62+'Import B2019'!AI62</f>
        <v>26.972600748044723</v>
      </c>
      <c r="AJ59" s="7">
        <f>'Use B2019'!AJ62+'Import B2019'!AJ62</f>
        <v>22.964500434130478</v>
      </c>
      <c r="AK59" s="7">
        <f>'Use B2019'!AK62+'Import B2019'!AK62</f>
        <v>145.75224632119648</v>
      </c>
      <c r="AL59" s="7">
        <f>'Use B2019'!AL62+'Import B2019'!AL62</f>
        <v>335.02442224661166</v>
      </c>
      <c r="AM59" s="7">
        <f>'Use B2019'!AM62+'Import B2019'!AM62</f>
        <v>75.253524919220609</v>
      </c>
      <c r="AN59" s="7">
        <f>'Use B2019'!AN62+'Import B2019'!AN62</f>
        <v>41.125533595486679</v>
      </c>
      <c r="AO59" s="7">
        <f>'Use B2019'!AO62+'Import B2019'!AO62</f>
        <v>0.67274044337506256</v>
      </c>
      <c r="AP59" s="7">
        <f>'Use B2019'!AP62+'Import B2019'!AP62</f>
        <v>57.190983537519877</v>
      </c>
      <c r="AQ59" s="7">
        <f>'Use B2019'!AQ62+'Import B2019'!AQ62</f>
        <v>0</v>
      </c>
      <c r="AR59" s="7">
        <f>'Use B2019'!AR62+'Import B2019'!AR62</f>
        <v>398.25559145870267</v>
      </c>
      <c r="AS59" s="7">
        <f>'Use B2019'!AS62+'Import B2019'!AS62</f>
        <v>210.72751273399803</v>
      </c>
      <c r="AT59" s="7">
        <f>'Use B2019'!AT62+'Import B2019'!AT62</f>
        <v>198.37336271837168</v>
      </c>
      <c r="AU59" s="7">
        <f>'Use B2019'!AU62+'Import B2019'!AU62</f>
        <v>151.62031739928184</v>
      </c>
      <c r="AV59" s="7">
        <f>'Use B2019'!AV62+'Import B2019'!AV62</f>
        <v>71.737184386897439</v>
      </c>
      <c r="AW59" s="7">
        <f>'Use B2019'!AW62+'Import B2019'!AW62</f>
        <v>108.19609370833233</v>
      </c>
      <c r="AX59" s="7">
        <f>'Use B2019'!AX62+'Import B2019'!AX62</f>
        <v>5.250356881846364</v>
      </c>
      <c r="AY59" s="7">
        <f>'Use B2019'!AY62+'Import B2019'!AY62</f>
        <v>240.04204238142148</v>
      </c>
      <c r="AZ59" s="7">
        <f>'Use B2019'!AZ62+'Import B2019'!AZ62</f>
        <v>212.70875874246269</v>
      </c>
      <c r="BA59" s="7">
        <f>'Use B2019'!BA62+'Import B2019'!BA62</f>
        <v>196.53601175370207</v>
      </c>
      <c r="BB59" s="7">
        <f>'Use B2019'!BB62+'Import B2019'!BB62</f>
        <v>1565.6576578988204</v>
      </c>
      <c r="BC59" s="7">
        <f>'Use B2019'!BC62+'Import B2019'!BC62</f>
        <v>660.36253178772813</v>
      </c>
      <c r="BD59" s="7">
        <f>'Use B2019'!BD62+'Import B2019'!BD62</f>
        <v>35.511630537448916</v>
      </c>
      <c r="BE59" s="7">
        <f>'Use B2019'!BE62+'Import B2019'!BE62</f>
        <v>61.386650110365622</v>
      </c>
      <c r="BF59" s="7">
        <f>'Use B2019'!BF62+'Import B2019'!BF62</f>
        <v>102.74674832587516</v>
      </c>
      <c r="BG59" s="7">
        <f>'Use B2019'!BG62+'Import B2019'!BG62</f>
        <v>4.9765358776533439</v>
      </c>
      <c r="BH59" s="7">
        <f>'Use B2019'!BH62+'Import B2019'!BH62</f>
        <v>50.039205802335928</v>
      </c>
      <c r="BI59" s="17">
        <f>indus2019!G62</f>
        <v>1352</v>
      </c>
    </row>
    <row r="60" spans="1:61" ht="12.75" customHeight="1">
      <c r="A60" s="53">
        <f>'Use B2019'!A63</f>
        <v>59</v>
      </c>
      <c r="B60" s="53" t="s">
        <v>740</v>
      </c>
      <c r="C60" s="17">
        <f>Depr2019!M6</f>
        <v>10272.973221899771</v>
      </c>
      <c r="D60" s="17">
        <f>Depr2019!N6</f>
        <v>5933.7396153436539</v>
      </c>
      <c r="E60" s="17">
        <f>Depr2019!O6</f>
        <v>221.95657710973333</v>
      </c>
      <c r="F60" s="17">
        <f>Depr2019!P6</f>
        <v>8324.939797381865</v>
      </c>
      <c r="G60" s="17">
        <f>Depr2019!Q6</f>
        <v>6387.4367740363577</v>
      </c>
      <c r="H60" s="17">
        <f>Depr2019!R6</f>
        <v>817.94856132164637</v>
      </c>
      <c r="I60" s="17">
        <f>Depr2019!S6</f>
        <v>3749.8363608650961</v>
      </c>
      <c r="J60" s="17">
        <f>Depr2019!T6</f>
        <v>9442.3873372550461</v>
      </c>
      <c r="K60" s="17">
        <f>Depr2019!U6</f>
        <v>1374.2246202747531</v>
      </c>
      <c r="L60" s="17">
        <f>Depr2019!V6</f>
        <v>1554.6328577444515</v>
      </c>
      <c r="M60" s="17">
        <f>Depr2019!W6</f>
        <v>16066.501177796523</v>
      </c>
      <c r="N60" s="17">
        <f>Depr2019!X6</f>
        <v>2457.3799207616294</v>
      </c>
      <c r="O60" s="17">
        <f>Depr2019!Y6</f>
        <v>2022.036712513255</v>
      </c>
      <c r="P60" s="17">
        <f>Depr2019!Z6</f>
        <v>7198.1571308737375</v>
      </c>
      <c r="Q60" s="17">
        <f>Depr2019!AA6</f>
        <v>7044.3775443212571</v>
      </c>
      <c r="R60" s="17">
        <f>Depr2019!AB6</f>
        <v>4281.1626293451391</v>
      </c>
      <c r="S60" s="17">
        <f>Depr2019!AC6</f>
        <v>3837.4453914499691</v>
      </c>
      <c r="T60" s="17">
        <f>Depr2019!AD6</f>
        <v>13130.886909807896</v>
      </c>
      <c r="U60" s="17">
        <f>Depr2019!AE6</f>
        <v>18540.128973213814</v>
      </c>
      <c r="V60" s="17">
        <f>Depr2019!AF6</f>
        <v>5267.3887581576746</v>
      </c>
      <c r="W60" s="17">
        <f>Depr2019!AG6</f>
        <v>2920.0132154747444</v>
      </c>
      <c r="X60" s="17">
        <f>Depr2019!AH6</f>
        <v>3190.0090975214584</v>
      </c>
      <c r="Y60" s="17">
        <f>Depr2019!AI6</f>
        <v>26291.042463631777</v>
      </c>
      <c r="Z60" s="17">
        <f>Depr2019!AJ6</f>
        <v>5972.0792377278112</v>
      </c>
      <c r="AA60" s="17">
        <f>Depr2019!AK6</f>
        <v>5914.0063284191137</v>
      </c>
      <c r="AB60" s="17">
        <f>Depr2019!AL6</f>
        <v>25289.886487030297</v>
      </c>
      <c r="AC60" s="17">
        <f>Depr2019!AM6</f>
        <v>55285.267923294639</v>
      </c>
      <c r="AD60" s="17">
        <f>Depr2019!AN6</f>
        <v>18819.251903816526</v>
      </c>
      <c r="AE60" s="17">
        <f>Depr2019!AO6</f>
        <v>2249.0321725844447</v>
      </c>
      <c r="AF60" s="17">
        <f>Depr2019!AP6</f>
        <v>3026.049504259182</v>
      </c>
      <c r="AG60" s="17">
        <f>Depr2019!AQ6</f>
        <v>35543.849215164722</v>
      </c>
      <c r="AH60" s="17">
        <f>Depr2019!AR6</f>
        <v>6991.5772362495118</v>
      </c>
      <c r="AI60" s="17">
        <f>Depr2019!AS6</f>
        <v>33884.125288134921</v>
      </c>
      <c r="AJ60" s="17">
        <f>Depr2019!AT6</f>
        <v>3854.8878350472896</v>
      </c>
      <c r="AK60" s="17">
        <f>Depr2019!AU6</f>
        <v>14419.732135037477</v>
      </c>
      <c r="AL60" s="17">
        <f>Depr2019!AV6</f>
        <v>22776.606691544104</v>
      </c>
      <c r="AM60" s="17">
        <f>Depr2019!AW6</f>
        <v>11363.282262802311</v>
      </c>
      <c r="AN60" s="17">
        <f>Depr2019!AX6</f>
        <v>6292.5068703172319</v>
      </c>
      <c r="AO60" s="17">
        <f>Depr2019!AY6</f>
        <v>2157.3056852870322</v>
      </c>
      <c r="AP60" s="17">
        <f>Depr2019!AZ6</f>
        <v>70078.730323371521</v>
      </c>
      <c r="AQ60" s="17">
        <f>Depr2019!BA6</f>
        <v>46137</v>
      </c>
      <c r="AR60" s="17">
        <f>Depr2019!BB6</f>
        <v>14080.695599954812</v>
      </c>
      <c r="AS60" s="17">
        <f>Depr2019!BC6</f>
        <v>51070.973678648617</v>
      </c>
      <c r="AT60" s="17">
        <f>Depr2019!BD6</f>
        <v>2382.201380286474</v>
      </c>
      <c r="AU60" s="17">
        <f>Depr2019!BE6</f>
        <v>2177.2624892360468</v>
      </c>
      <c r="AV60" s="17">
        <f>Depr2019!BF6</f>
        <v>22943.905623158287</v>
      </c>
      <c r="AW60" s="17">
        <f>Depr2019!BG6</f>
        <v>2361.0456213624857</v>
      </c>
      <c r="AX60" s="17">
        <f>Depr2019!BH6</f>
        <v>539.15161822603227</v>
      </c>
      <c r="AY60" s="17">
        <f>Depr2019!BI6</f>
        <v>6915.7636763727442</v>
      </c>
      <c r="AZ60" s="17">
        <f>Depr2019!BJ6</f>
        <v>36438.460197381544</v>
      </c>
      <c r="BA60" s="17">
        <f>Depr2019!BK6</f>
        <v>13814.833585092087</v>
      </c>
      <c r="BB60" s="17">
        <f>Depr2019!BL6</f>
        <v>15690.865282954852</v>
      </c>
      <c r="BC60" s="17">
        <f>Depr2019!BM6</f>
        <v>3316.5946743664244</v>
      </c>
      <c r="BD60" s="17">
        <f>Depr2019!BN6</f>
        <v>4976.9919050561448</v>
      </c>
      <c r="BE60" s="17">
        <f>Depr2019!BO6</f>
        <v>4434.1514688369016</v>
      </c>
      <c r="BF60" s="17">
        <f>Depr2019!BP6</f>
        <v>2772.1447745813953</v>
      </c>
      <c r="BG60" s="17">
        <f>Depr2019!BQ6</f>
        <v>493.91717525524979</v>
      </c>
      <c r="BH60" s="17">
        <f>Depr2019!BR6</f>
        <v>1157.2585010405235</v>
      </c>
      <c r="BI60" s="17">
        <v>0</v>
      </c>
    </row>
    <row r="61" spans="1:61" ht="12.75" customHeight="1">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17">
        <f>SUM(BI2:BI60)</f>
        <v>1049801</v>
      </c>
    </row>
    <row r="62" spans="1:61" ht="12.75" customHeight="1">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17"/>
    </row>
    <row r="63" spans="1:61" ht="12.75" customHeight="1">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17"/>
    </row>
    <row r="64" spans="1:61" ht="12.75" customHeight="1">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17"/>
    </row>
    <row r="65" spans="3:61" ht="12.75" customHeight="1">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17"/>
    </row>
    <row r="66" spans="3:61" ht="12.75" customHeight="1">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17"/>
    </row>
    <row r="67" spans="3:61" ht="12.75" customHeight="1">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17"/>
    </row>
    <row r="68" spans="3:61" ht="12.75" customHeight="1">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17"/>
    </row>
    <row r="69" spans="3:61" ht="12.75" customHeight="1">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17"/>
    </row>
    <row r="70" spans="3:61" ht="12.75" customHeight="1">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17"/>
    </row>
    <row r="71" spans="3:61" ht="12.75" customHeight="1">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17"/>
    </row>
    <row r="72" spans="3:61" ht="12.75" customHeight="1">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17"/>
    </row>
    <row r="73" spans="3:61" ht="12.75" customHeight="1">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17"/>
    </row>
    <row r="74" spans="3:61" ht="12.75" customHeight="1">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17"/>
    </row>
    <row r="75" spans="3:61" ht="12.75" customHeight="1">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17"/>
    </row>
    <row r="76" spans="3:61" ht="12.75" customHeight="1">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17"/>
    </row>
    <row r="77" spans="3:61" ht="12.75" customHeight="1">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17"/>
    </row>
    <row r="78" spans="3:61" ht="12.75" customHeight="1">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17"/>
    </row>
    <row r="79" spans="3:61" ht="12.75" customHeight="1">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17"/>
    </row>
    <row r="80" spans="3:61" ht="12.75" customHeight="1">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17"/>
    </row>
    <row r="81" spans="3:61" ht="12.75" customHeight="1">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17"/>
    </row>
    <row r="82" spans="3:61" ht="12.75" customHeight="1">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17"/>
    </row>
    <row r="83" spans="3:61" ht="12.75" customHeight="1">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17"/>
    </row>
    <row r="84" spans="3:61" ht="12.75" customHeight="1">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17"/>
    </row>
    <row r="85" spans="3:61" ht="12.75" customHeight="1">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17"/>
    </row>
    <row r="86" spans="3:61" ht="12.75" customHeight="1">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17"/>
    </row>
    <row r="87" spans="3:61" ht="12.75" customHeight="1">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17"/>
    </row>
    <row r="88" spans="3:61" ht="12.75" customHeight="1">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17"/>
    </row>
    <row r="89" spans="3:61" ht="12.75" customHeight="1">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17"/>
    </row>
    <row r="90" spans="3:61" ht="12.75" customHeight="1">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17"/>
    </row>
    <row r="91" spans="3:61" ht="12.75" customHeight="1">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17"/>
    </row>
    <row r="92" spans="3:61" ht="12.75" customHeight="1">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17"/>
    </row>
    <row r="93" spans="3:61" ht="12.75" customHeight="1">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17"/>
    </row>
    <row r="94" spans="3:61" ht="12.75" customHeight="1">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17"/>
    </row>
    <row r="95" spans="3:61" ht="12.75" customHeight="1">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17"/>
    </row>
    <row r="96" spans="3:61" ht="12.75" customHeight="1">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17"/>
    </row>
    <row r="97" spans="3:61" ht="12.75" customHeight="1">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17"/>
    </row>
    <row r="98" spans="3:61" ht="12.75" customHeight="1">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17"/>
    </row>
    <row r="99" spans="3:61" ht="12.75" customHeight="1">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17"/>
    </row>
    <row r="100" spans="3:61" ht="12.75" customHeight="1">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17"/>
    </row>
    <row r="101" spans="3:61" ht="12.75" customHeight="1">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17"/>
    </row>
    <row r="102" spans="3:61" ht="12.75" customHeight="1">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17"/>
    </row>
    <row r="103" spans="3:61" ht="12.75" customHeight="1">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17"/>
    </row>
    <row r="104" spans="3:61" ht="12.75" customHeight="1">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17"/>
    </row>
    <row r="105" spans="3:61" ht="12.75" customHeight="1">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17"/>
    </row>
    <row r="106" spans="3:61" ht="12.75" customHeight="1">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17"/>
    </row>
    <row r="107" spans="3:61" ht="12.75" customHeight="1">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17"/>
    </row>
    <row r="108" spans="3:61" ht="12.75" customHeight="1">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17"/>
    </row>
    <row r="109" spans="3:61" ht="12.75" customHeight="1">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17"/>
    </row>
    <row r="110" spans="3:61" ht="12.75" customHeight="1">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17"/>
    </row>
    <row r="111" spans="3:61" ht="12.75" customHeight="1">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17"/>
    </row>
    <row r="112" spans="3:61" ht="12.75" customHeight="1">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17"/>
    </row>
    <row r="113" spans="3:61" ht="12.75" customHeight="1">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17"/>
    </row>
    <row r="114" spans="3:61" ht="12.75" customHeight="1">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17"/>
    </row>
    <row r="115" spans="3:61" ht="12.75" customHeight="1">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17"/>
    </row>
    <row r="116" spans="3:61" ht="12.75" customHeight="1">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17"/>
    </row>
    <row r="117" spans="3:61" ht="12.75" customHeight="1">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17"/>
    </row>
    <row r="118" spans="3:61" ht="12.75" customHeight="1">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17"/>
    </row>
    <row r="119" spans="3:61" ht="12.75" customHeight="1">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17"/>
    </row>
    <row r="120" spans="3:61" ht="12.75" customHeight="1">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17"/>
    </row>
    <row r="121" spans="3:61" ht="12.75" customHeight="1">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17"/>
    </row>
    <row r="122" spans="3:61" ht="12.75" customHeight="1">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17"/>
    </row>
    <row r="123" spans="3:61" ht="12.75" customHeight="1">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17"/>
    </row>
    <row r="124" spans="3:61" ht="12.75" customHeight="1">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17"/>
    </row>
    <row r="125" spans="3:61" ht="12.75" customHeight="1">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17"/>
    </row>
    <row r="126" spans="3:61" ht="12.75" customHeight="1">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17"/>
    </row>
    <row r="127" spans="3:61" ht="12.75" customHeight="1">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17"/>
    </row>
    <row r="128" spans="3:61" ht="12.75" customHeight="1">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17"/>
    </row>
    <row r="129" spans="3:61" ht="12.75" customHeight="1">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17"/>
    </row>
    <row r="130" spans="3:61" ht="12.75" customHeight="1">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17"/>
    </row>
    <row r="131" spans="3:61" ht="12.75" customHeight="1">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17"/>
    </row>
    <row r="132" spans="3:61" ht="12.75" customHeight="1">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17"/>
    </row>
    <row r="133" spans="3:61" ht="12.75" customHeight="1">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17"/>
    </row>
    <row r="134" spans="3:61" ht="12.75" customHeight="1">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17"/>
    </row>
    <row r="135" spans="3:61" ht="12.75" customHeight="1">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17"/>
    </row>
    <row r="136" spans="3:61" ht="12.75" customHeight="1">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17"/>
    </row>
    <row r="137" spans="3:61" ht="12.75" customHeight="1">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17"/>
    </row>
    <row r="138" spans="3:61" ht="12.75" customHeight="1">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17"/>
    </row>
    <row r="139" spans="3:61" ht="12.75" customHeight="1">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17"/>
    </row>
    <row r="140" spans="3:61" ht="12.75" customHeight="1">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17"/>
    </row>
    <row r="141" spans="3:61" ht="12.75" customHeight="1">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17"/>
    </row>
    <row r="142" spans="3:61" ht="12.75" customHeight="1">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17"/>
    </row>
    <row r="143" spans="3:61" ht="12.75" customHeight="1">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17"/>
    </row>
    <row r="144" spans="3:61" ht="12.75" customHeight="1">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17"/>
    </row>
    <row r="145" spans="3:61" ht="12.75" customHeight="1">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17"/>
    </row>
    <row r="146" spans="3:61" ht="12.75" customHeight="1">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17"/>
    </row>
    <row r="147" spans="3:61" ht="12.75" customHeight="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17"/>
    </row>
    <row r="148" spans="3:61" ht="12.75" customHeight="1">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17"/>
    </row>
    <row r="149" spans="3:61" ht="12.75" customHeight="1">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17"/>
    </row>
    <row r="150" spans="3:61" ht="12.75" customHeight="1">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17"/>
    </row>
    <row r="151" spans="3:61" ht="12.75" customHeight="1">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17"/>
    </row>
    <row r="152" spans="3:61" ht="12.75" customHeight="1">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17"/>
    </row>
    <row r="153" spans="3:61" ht="12.75" customHeight="1">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17"/>
    </row>
    <row r="154" spans="3:61" ht="12.75" customHeight="1">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17"/>
    </row>
    <row r="155" spans="3:61" ht="12.75" customHeight="1">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17"/>
    </row>
    <row r="156" spans="3:61" ht="12.75" customHeight="1">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17"/>
    </row>
    <row r="157" spans="3:61" ht="12.75" customHeight="1">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17"/>
    </row>
    <row r="158" spans="3:61" ht="12.75" customHeight="1">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17"/>
    </row>
    <row r="159" spans="3:61" ht="12.75" customHeight="1">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17"/>
    </row>
    <row r="160" spans="3:61" ht="12.75" customHeight="1">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17"/>
    </row>
    <row r="161" spans="3:61" ht="12.75" customHeight="1">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17"/>
    </row>
    <row r="162" spans="3:61" ht="12.75" customHeight="1">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17"/>
    </row>
    <row r="163" spans="3:61" ht="12.75" customHeight="1">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17"/>
    </row>
    <row r="164" spans="3:61" ht="12.75" customHeight="1">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17"/>
    </row>
    <row r="165" spans="3:61" ht="12.75" customHeight="1">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17"/>
    </row>
    <row r="166" spans="3:61" ht="12.75" customHeight="1">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17"/>
    </row>
    <row r="167" spans="3:61" ht="12.75" customHeight="1">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17"/>
    </row>
    <row r="168" spans="3:61" ht="12.75" customHeight="1">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17"/>
    </row>
    <row r="169" spans="3:61" ht="12.75" customHeight="1">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17"/>
    </row>
    <row r="170" spans="3:61" ht="12.75" customHeight="1">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17"/>
    </row>
    <row r="171" spans="3:61" ht="12.75" customHeight="1">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17"/>
    </row>
    <row r="172" spans="3:61" ht="12.75" customHeight="1">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17"/>
    </row>
    <row r="173" spans="3:61" ht="12.75" customHeight="1">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17"/>
    </row>
    <row r="174" spans="3:61" ht="12.75" customHeight="1">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17"/>
    </row>
    <row r="175" spans="3:61" ht="12.75" customHeight="1">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17"/>
    </row>
    <row r="176" spans="3:61" ht="12.75" customHeight="1">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17"/>
    </row>
    <row r="177" spans="3:61" ht="12.75" customHeight="1">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17"/>
    </row>
    <row r="178" spans="3:61" ht="12.75" customHeight="1">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17"/>
    </row>
    <row r="179" spans="3:61" ht="12.75" customHeight="1">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17"/>
    </row>
    <row r="180" spans="3:61" ht="12.75" customHeight="1">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17"/>
    </row>
    <row r="181" spans="3:61" ht="12.75" customHeight="1">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17"/>
    </row>
    <row r="182" spans="3:61" ht="12.75" customHeight="1">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17"/>
    </row>
    <row r="183" spans="3:61" ht="12.75" customHeight="1">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17"/>
    </row>
    <row r="184" spans="3:61" ht="12.75" customHeight="1">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17"/>
    </row>
    <row r="185" spans="3:61" ht="12.75" customHeight="1">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17"/>
    </row>
    <row r="186" spans="3:61" ht="12.75" customHeight="1">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17"/>
    </row>
    <row r="187" spans="3:61" ht="12.75" customHeight="1">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17"/>
    </row>
    <row r="188" spans="3:61" ht="12.75" customHeight="1">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17"/>
    </row>
    <row r="189" spans="3:61" ht="12.75" customHeight="1">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17"/>
    </row>
    <row r="190" spans="3:61" ht="12.75" customHeight="1">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17"/>
    </row>
    <row r="191" spans="3:61" ht="12.75" customHeight="1">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17"/>
    </row>
    <row r="192" spans="3:61" ht="12.75" customHeight="1">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17"/>
    </row>
    <row r="193" spans="3:61" ht="12.75" customHeight="1">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17"/>
    </row>
    <row r="194" spans="3:61" ht="12.75" customHeight="1">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17"/>
    </row>
    <row r="195" spans="3:61" ht="12.75" customHeight="1">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17"/>
    </row>
    <row r="196" spans="3:61" ht="12.75" customHeight="1">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17"/>
    </row>
    <row r="197" spans="3:61" ht="12.75" customHeight="1">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17"/>
    </row>
    <row r="198" spans="3:61" ht="12.75" customHeight="1">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17"/>
    </row>
    <row r="199" spans="3:61" ht="12.75" customHeight="1">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17"/>
    </row>
    <row r="200" spans="3:61" ht="12.75" customHeight="1">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17"/>
    </row>
    <row r="201" spans="3:61" ht="12.75" customHeight="1">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17"/>
    </row>
    <row r="202" spans="3:61" ht="12.75" customHeight="1">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17"/>
    </row>
    <row r="203" spans="3:61" ht="12.75" customHeight="1">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17"/>
    </row>
    <row r="204" spans="3:61" ht="12.75" customHeight="1">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17"/>
    </row>
    <row r="205" spans="3:61" ht="12.75" customHeight="1">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17"/>
    </row>
    <row r="206" spans="3:61" ht="12.75" customHeight="1">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17"/>
    </row>
    <row r="207" spans="3:61" ht="12.75" customHeight="1">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17"/>
    </row>
    <row r="208" spans="3:61" ht="12.75" customHeight="1">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17"/>
    </row>
    <row r="209" spans="3:61" ht="12.75" customHeight="1">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17"/>
    </row>
    <row r="210" spans="3:61" ht="12.75" customHeight="1">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17"/>
    </row>
    <row r="211" spans="3:61" ht="12.75" customHeight="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17"/>
    </row>
    <row r="212" spans="3:61" ht="12.75" customHeight="1">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17"/>
    </row>
    <row r="213" spans="3:61" ht="12.75" customHeight="1">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17"/>
    </row>
    <row r="214" spans="3:61" ht="12.75" customHeight="1">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17"/>
    </row>
    <row r="215" spans="3:61" ht="12.75" customHeight="1">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17"/>
    </row>
    <row r="216" spans="3:61" ht="12.75" customHeight="1">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17"/>
    </row>
    <row r="217" spans="3:61" ht="12.75" customHeight="1">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17"/>
    </row>
    <row r="218" spans="3:61" ht="12.75" customHeight="1">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17"/>
    </row>
    <row r="219" spans="3:61" ht="12.75" customHeight="1">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17"/>
    </row>
    <row r="220" spans="3:61" ht="12.75" customHeight="1">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17"/>
    </row>
    <row r="221" spans="3:61" ht="12.75" customHeight="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17"/>
    </row>
    <row r="222" spans="3:61" ht="12.75" customHeight="1">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17"/>
    </row>
    <row r="223" spans="3:61" ht="12.75" customHeight="1">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17"/>
    </row>
    <row r="224" spans="3:61" ht="12.75" customHeight="1">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17"/>
    </row>
    <row r="225" spans="3:61" ht="12.75" customHeight="1">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17"/>
    </row>
    <row r="226" spans="3:61" ht="12.75" customHeight="1">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17"/>
    </row>
    <row r="227" spans="3:61" ht="12.75" customHeight="1">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17"/>
    </row>
    <row r="228" spans="3:61" ht="12.75" customHeight="1">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17"/>
    </row>
    <row r="229" spans="3:61" ht="12.75" customHeight="1">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17"/>
    </row>
    <row r="230" spans="3:61" ht="12.75" customHeight="1">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17"/>
    </row>
    <row r="231" spans="3:61" ht="12.75" customHeight="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17"/>
    </row>
    <row r="232" spans="3:61" ht="12.75" customHeight="1">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17"/>
    </row>
    <row r="233" spans="3:61" ht="12.75" customHeight="1">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17"/>
    </row>
    <row r="234" spans="3:61" ht="12.75" customHeight="1">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17"/>
    </row>
    <row r="235" spans="3:61" ht="12.75" customHeight="1">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17"/>
    </row>
    <row r="236" spans="3:61" ht="12.75" customHeight="1">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17"/>
    </row>
    <row r="237" spans="3:61" ht="12.75" customHeight="1">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17"/>
    </row>
    <row r="238" spans="3:61" ht="12.75" customHeight="1">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17"/>
    </row>
    <row r="239" spans="3:61" ht="12.75" customHeight="1">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17"/>
    </row>
    <row r="240" spans="3:61" ht="12.75" customHeight="1">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17"/>
    </row>
    <row r="241" spans="3:61" ht="12.75" customHeight="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17"/>
    </row>
    <row r="242" spans="3:61" ht="12.75" customHeight="1">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17"/>
    </row>
    <row r="243" spans="3:61" ht="12.75" customHeight="1">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17"/>
    </row>
    <row r="244" spans="3:61" ht="12.75" customHeight="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17"/>
    </row>
    <row r="245" spans="3:61" ht="12.75" customHeight="1">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17"/>
    </row>
    <row r="246" spans="3:61" ht="12.75" customHeight="1">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17"/>
    </row>
    <row r="247" spans="3:61" ht="12.75" customHeight="1">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17"/>
    </row>
    <row r="248" spans="3:61" ht="12.75" customHeight="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17"/>
    </row>
    <row r="249" spans="3:61" ht="12.75" customHeight="1">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17"/>
    </row>
    <row r="250" spans="3:61" ht="12.75" customHeight="1">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17"/>
    </row>
    <row r="251" spans="3:61" ht="12.75" customHeight="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17"/>
    </row>
    <row r="252" spans="3:61" ht="12.75" customHeight="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17"/>
    </row>
    <row r="253" spans="3:61" ht="12.75" customHeight="1">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17"/>
    </row>
    <row r="254" spans="3:61" ht="12.75" customHeight="1">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17"/>
    </row>
    <row r="255" spans="3:61" ht="12.75" customHeight="1">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17"/>
    </row>
    <row r="256" spans="3:61" ht="12.75" customHeight="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17"/>
    </row>
    <row r="257" spans="3:61" ht="12.75" customHeight="1">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17"/>
    </row>
    <row r="258" spans="3:61" ht="12.75" customHeight="1">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17"/>
    </row>
    <row r="259" spans="3:61" ht="12.75" customHeight="1">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17"/>
    </row>
    <row r="260" spans="3:61" ht="12.75" customHeight="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17"/>
    </row>
    <row r="261" spans="3:61" ht="12.75" customHeight="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17"/>
    </row>
    <row r="262" spans="3:61" ht="12.75" customHeight="1">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17"/>
    </row>
    <row r="263" spans="3:61" ht="12.75" customHeight="1">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17"/>
    </row>
    <row r="264" spans="3:61" ht="12.75" customHeight="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17"/>
    </row>
    <row r="265" spans="3:61" ht="12.75" customHeight="1">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17"/>
    </row>
    <row r="266" spans="3:61" ht="12.75" customHeight="1">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17"/>
    </row>
    <row r="267" spans="3:61" ht="12.75" customHeight="1">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17"/>
    </row>
    <row r="268" spans="3:61" ht="12.75" customHeight="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17"/>
    </row>
    <row r="269" spans="3:61" ht="12.75" customHeight="1">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17"/>
    </row>
    <row r="270" spans="3:61" ht="12.75" customHeight="1">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17"/>
    </row>
    <row r="271" spans="3:61" ht="12.75" customHeight="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17"/>
    </row>
    <row r="272" spans="3:61" ht="12.75" customHeight="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17"/>
    </row>
    <row r="273" spans="3:61" ht="12.75" customHeight="1">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17"/>
    </row>
    <row r="274" spans="3:61" ht="12.75" customHeight="1">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17"/>
    </row>
    <row r="275" spans="3:61" ht="12.75" customHeight="1">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17"/>
    </row>
    <row r="276" spans="3:61" ht="12.75" customHeight="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17"/>
    </row>
    <row r="277" spans="3:61" ht="12.75" customHeight="1">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17"/>
    </row>
    <row r="278" spans="3:61" ht="12.75" customHeight="1">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17"/>
    </row>
    <row r="279" spans="3:61" ht="12.75" customHeight="1">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17"/>
    </row>
    <row r="280" spans="3:61" ht="12.75" customHeight="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17"/>
    </row>
    <row r="281" spans="3:61" ht="12.75" customHeight="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17"/>
    </row>
    <row r="282" spans="3:61" ht="12.75" customHeight="1">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17"/>
    </row>
    <row r="283" spans="3:61" ht="12.75" customHeight="1">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17"/>
    </row>
    <row r="284" spans="3:61" ht="12.75" customHeight="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17"/>
    </row>
    <row r="285" spans="3:61" ht="12.75" customHeight="1">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17"/>
    </row>
    <row r="286" spans="3:61" ht="12.75" customHeight="1">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17"/>
    </row>
    <row r="287" spans="3:61" ht="12.75" customHeight="1">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17"/>
    </row>
    <row r="288" spans="3:61" ht="12.75" customHeight="1">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17"/>
    </row>
    <row r="289" spans="3:61" ht="12.75" customHeight="1">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17"/>
    </row>
    <row r="290" spans="3:61" ht="12.75" customHeight="1">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17"/>
    </row>
    <row r="291" spans="3:61" ht="12.75" customHeight="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17"/>
    </row>
    <row r="292" spans="3:61" ht="12.75" customHeight="1">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17"/>
    </row>
    <row r="293" spans="3:61" ht="12.75" customHeight="1">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17"/>
    </row>
    <row r="294" spans="3:61" ht="12.75" customHeight="1">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17"/>
    </row>
    <row r="295" spans="3:61" ht="12.75" customHeight="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17"/>
    </row>
    <row r="296" spans="3:61" ht="12.75" customHeight="1">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17"/>
    </row>
    <row r="297" spans="3:61" ht="12.75" customHeight="1">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17"/>
    </row>
    <row r="298" spans="3:61" ht="12.75" customHeight="1">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17"/>
    </row>
    <row r="299" spans="3:61" ht="12.75" customHeight="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17"/>
    </row>
    <row r="300" spans="3:61" ht="12.75" customHeight="1">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17"/>
    </row>
    <row r="301" spans="3:61" ht="12.75" customHeight="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17"/>
    </row>
    <row r="302" spans="3:61" ht="12.75" customHeight="1">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17"/>
    </row>
    <row r="303" spans="3:61" ht="12.75" customHeight="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17"/>
    </row>
    <row r="304" spans="3:61" ht="12.75" customHeight="1">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17"/>
    </row>
    <row r="305" spans="3:61" ht="12.75" customHeight="1">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17"/>
    </row>
    <row r="306" spans="3:61" ht="12.75" customHeight="1">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17"/>
    </row>
    <row r="307" spans="3:61" ht="12.75" customHeight="1">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17"/>
    </row>
    <row r="308" spans="3:61" ht="12.75" customHeight="1">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17"/>
    </row>
    <row r="309" spans="3:61" ht="12.75" customHeight="1">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17"/>
    </row>
    <row r="310" spans="3:61" ht="12.75" customHeight="1">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17"/>
    </row>
    <row r="311" spans="3:61" ht="12.75" customHeight="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17"/>
    </row>
    <row r="312" spans="3:61" ht="12.75" customHeight="1">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17"/>
    </row>
    <row r="313" spans="3:61" ht="12.75" customHeight="1">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17"/>
    </row>
    <row r="314" spans="3:61" ht="12.75" customHeight="1">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17"/>
    </row>
    <row r="315" spans="3:61" ht="12.75" customHeight="1">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17"/>
    </row>
    <row r="316" spans="3:61" ht="12.75" customHeight="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17"/>
    </row>
    <row r="317" spans="3:61" ht="12.75" customHeight="1">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17"/>
    </row>
    <row r="318" spans="3:61" ht="12.75" customHeight="1">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17"/>
    </row>
    <row r="319" spans="3:61" ht="12.75" customHeight="1">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17"/>
    </row>
    <row r="320" spans="3:61" ht="12.75" customHeight="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17"/>
    </row>
    <row r="321" spans="3:61" ht="12.75" customHeight="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17"/>
    </row>
    <row r="322" spans="3:61" ht="12.75" customHeight="1">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17"/>
    </row>
    <row r="323" spans="3:61" ht="12.75" customHeight="1">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17"/>
    </row>
    <row r="324" spans="3:61" ht="12.75" customHeight="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17"/>
    </row>
    <row r="325" spans="3:61" ht="12.75" customHeight="1">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17"/>
    </row>
    <row r="326" spans="3:61" ht="12.75" customHeight="1">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17"/>
    </row>
    <row r="327" spans="3:61" ht="12.75" customHeight="1">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17"/>
    </row>
    <row r="328" spans="3:61" ht="12.75" customHeight="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17"/>
    </row>
    <row r="329" spans="3:61" ht="12.75" customHeight="1">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17"/>
    </row>
    <row r="330" spans="3:61" ht="12.75" customHeight="1">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17"/>
    </row>
    <row r="331" spans="3:61" ht="12.75" customHeight="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17"/>
    </row>
    <row r="332" spans="3:61" ht="12.75" customHeight="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17"/>
    </row>
    <row r="333" spans="3:61" ht="12.75" customHeight="1">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17"/>
    </row>
    <row r="334" spans="3:61" ht="12.75" customHeight="1">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17"/>
    </row>
    <row r="335" spans="3:61" ht="12.75" customHeight="1">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17"/>
    </row>
    <row r="336" spans="3:61" ht="12.75" customHeight="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17"/>
    </row>
    <row r="337" spans="3:61" ht="12.75" customHeight="1">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17"/>
    </row>
    <row r="338" spans="3:61" ht="12.75" customHeight="1">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17"/>
    </row>
    <row r="339" spans="3:61" ht="12.75" customHeight="1">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17"/>
    </row>
    <row r="340" spans="3:61" ht="12.75" customHeight="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17"/>
    </row>
    <row r="341" spans="3:61" ht="12.75" customHeight="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17"/>
    </row>
    <row r="342" spans="3:61" ht="12.75" customHeight="1">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17"/>
    </row>
    <row r="343" spans="3:61" ht="12.75" customHeight="1">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17"/>
    </row>
    <row r="344" spans="3:61" ht="12.75" customHeight="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17"/>
    </row>
    <row r="345" spans="3:61" ht="12.75" customHeight="1">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17"/>
    </row>
    <row r="346" spans="3:61" ht="12.75" customHeight="1">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17"/>
    </row>
    <row r="347" spans="3:61" ht="12.75" customHeight="1">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17"/>
    </row>
    <row r="348" spans="3:61" ht="12.75" customHeight="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17"/>
    </row>
    <row r="349" spans="3:61" ht="12.75" customHeight="1">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17"/>
    </row>
    <row r="350" spans="3:61" ht="12.75" customHeight="1">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17"/>
    </row>
    <row r="351" spans="3:61" ht="12.75" customHeight="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17"/>
    </row>
    <row r="352" spans="3:61" ht="12.75" customHeight="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17"/>
    </row>
    <row r="353" spans="3:61" ht="12.75" customHeight="1">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17"/>
    </row>
    <row r="354" spans="3:61" ht="12.75" customHeight="1">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17"/>
    </row>
    <row r="355" spans="3:61" ht="12.75" customHeight="1">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17"/>
    </row>
    <row r="356" spans="3:61" ht="12.75" customHeight="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17"/>
    </row>
    <row r="357" spans="3:61" ht="12.75" customHeight="1">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17"/>
    </row>
    <row r="358" spans="3:61" ht="12.75" customHeight="1">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17"/>
    </row>
    <row r="359" spans="3:61" ht="12.75" customHeight="1">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17"/>
    </row>
    <row r="360" spans="3:61" ht="12.75" customHeight="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17"/>
    </row>
    <row r="361" spans="3:61" ht="12.75" customHeight="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17"/>
    </row>
    <row r="362" spans="3:61" ht="12.75" customHeight="1">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17"/>
    </row>
    <row r="363" spans="3:61" ht="12.75" customHeight="1">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17"/>
    </row>
    <row r="364" spans="3:61" ht="12.75" customHeight="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17"/>
    </row>
    <row r="365" spans="3:61" ht="12.75" customHeight="1">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17"/>
    </row>
    <row r="366" spans="3:61" ht="12.75" customHeight="1">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17"/>
    </row>
    <row r="367" spans="3:61" ht="12.75" customHeight="1">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17"/>
    </row>
    <row r="368" spans="3:61" ht="12.75" customHeight="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17"/>
    </row>
    <row r="369" spans="3:61" ht="12.75" customHeight="1">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17"/>
    </row>
    <row r="370" spans="3:61" ht="12.75" customHeight="1">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17"/>
    </row>
    <row r="371" spans="3:61" ht="12.75" customHeight="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17"/>
    </row>
    <row r="372" spans="3:61" ht="12.75" customHeight="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17"/>
    </row>
    <row r="373" spans="3:61" ht="12.75" customHeight="1">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17"/>
    </row>
    <row r="374" spans="3:61" ht="12.75" customHeight="1">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17"/>
    </row>
    <row r="375" spans="3:61" ht="12.75" customHeight="1">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17"/>
    </row>
    <row r="376" spans="3:61" ht="12.75" customHeight="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17"/>
    </row>
    <row r="377" spans="3:61" ht="12.75" customHeight="1">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17"/>
    </row>
    <row r="378" spans="3:61" ht="12.75" customHeight="1">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17"/>
    </row>
    <row r="379" spans="3:61" ht="12.75" customHeight="1">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17"/>
    </row>
    <row r="380" spans="3:61" ht="12.75" customHeight="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17"/>
    </row>
    <row r="381" spans="3:61" ht="12.75" customHeight="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17"/>
    </row>
    <row r="382" spans="3:61" ht="12.75" customHeight="1">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17"/>
    </row>
    <row r="383" spans="3:61" ht="12.75" customHeight="1">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17"/>
    </row>
    <row r="384" spans="3:61" ht="12.75" customHeight="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17"/>
    </row>
    <row r="385" spans="3:61" ht="12.75" customHeight="1">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17"/>
    </row>
    <row r="386" spans="3:61" ht="12.75" customHeight="1">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17"/>
    </row>
    <row r="387" spans="3:61" ht="12.75" customHeight="1">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17"/>
    </row>
    <row r="388" spans="3:61" ht="12.75" customHeight="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17"/>
    </row>
    <row r="389" spans="3:61" ht="12.75" customHeight="1">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17"/>
    </row>
    <row r="390" spans="3:61" ht="12.75" customHeight="1">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17"/>
    </row>
    <row r="391" spans="3:61" ht="12.75" customHeight="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17"/>
    </row>
    <row r="392" spans="3:61" ht="12.75" customHeight="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17"/>
    </row>
    <row r="393" spans="3:61" ht="12.75" customHeight="1">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17"/>
    </row>
    <row r="394" spans="3:61" ht="12.75" customHeight="1">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17"/>
    </row>
    <row r="395" spans="3:61" ht="12.75" customHeight="1">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17"/>
    </row>
    <row r="396" spans="3:61" ht="12.75" customHeight="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17"/>
    </row>
    <row r="397" spans="3:61" ht="12.75" customHeight="1">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17"/>
    </row>
    <row r="398" spans="3:61" ht="12.75" customHeight="1">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17"/>
    </row>
    <row r="399" spans="3:61" ht="12.75" customHeight="1">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17"/>
    </row>
    <row r="400" spans="3:61" ht="12.75" customHeight="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17"/>
    </row>
    <row r="401" spans="3:61" ht="12.75" customHeight="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17"/>
    </row>
    <row r="402" spans="3:61" ht="12.75" customHeight="1">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17"/>
    </row>
    <row r="403" spans="3:61" ht="12.75" customHeight="1">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17"/>
    </row>
    <row r="404" spans="3:61" ht="12.75" customHeight="1">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17"/>
    </row>
    <row r="405" spans="3:61" ht="12.75" customHeight="1">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17"/>
    </row>
    <row r="406" spans="3:61" ht="12.75" customHeight="1">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17"/>
    </row>
    <row r="407" spans="3:61" ht="12.75" customHeight="1">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17"/>
    </row>
    <row r="408" spans="3:61" ht="12.75" customHeight="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17"/>
    </row>
    <row r="409" spans="3:61" ht="12.75" customHeight="1">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17"/>
    </row>
    <row r="410" spans="3:61" ht="12.75" customHeight="1">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17"/>
    </row>
    <row r="411" spans="3:61" ht="12.75" customHeight="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17"/>
    </row>
    <row r="412" spans="3:61" ht="12.75" customHeight="1">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17"/>
    </row>
    <row r="413" spans="3:61" ht="12.75" customHeight="1">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17"/>
    </row>
    <row r="414" spans="3:61" ht="12.75" customHeight="1">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17"/>
    </row>
    <row r="415" spans="3:61" ht="12.75" customHeight="1">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17"/>
    </row>
    <row r="416" spans="3:61" ht="12.75" customHeight="1">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17"/>
    </row>
    <row r="417" spans="3:61" ht="12.75" customHeight="1">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17"/>
    </row>
    <row r="418" spans="3:61" ht="12.75" customHeight="1">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17"/>
    </row>
    <row r="419" spans="3:61" ht="12.75" customHeight="1">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17"/>
    </row>
    <row r="420" spans="3:61" ht="12.75" customHeight="1">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17"/>
    </row>
    <row r="421" spans="3:61" ht="12.75" customHeight="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17"/>
    </row>
    <row r="422" spans="3:61" ht="12.75" customHeight="1">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17"/>
    </row>
    <row r="423" spans="3:61" ht="12.75" customHeight="1">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17"/>
    </row>
    <row r="424" spans="3:61" ht="12.75" customHeight="1">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17"/>
    </row>
    <row r="425" spans="3:61" ht="12.75" customHeight="1">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17"/>
    </row>
    <row r="426" spans="3:61" ht="12.75" customHeight="1">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17"/>
    </row>
    <row r="427" spans="3:61" ht="12.75" customHeight="1">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17"/>
    </row>
    <row r="428" spans="3:61" ht="12.75" customHeight="1">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17"/>
    </row>
    <row r="429" spans="3:61" ht="12.75" customHeight="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17"/>
    </row>
    <row r="430" spans="3:61" ht="12.75" customHeight="1">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17"/>
    </row>
    <row r="431" spans="3:61" ht="12.75" customHeight="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17"/>
    </row>
    <row r="432" spans="3:61" ht="12.75" customHeight="1">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17"/>
    </row>
    <row r="433" spans="3:61" ht="12.75" customHeight="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17"/>
    </row>
    <row r="434" spans="3:61" ht="12.75" customHeight="1">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17"/>
    </row>
    <row r="435" spans="3:61" ht="12.75" customHeight="1">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17"/>
    </row>
    <row r="436" spans="3:61" ht="12.75" customHeight="1">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17"/>
    </row>
    <row r="437" spans="3:61" ht="12.75" customHeight="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17"/>
    </row>
    <row r="438" spans="3:61" ht="12.75" customHeight="1">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17"/>
    </row>
    <row r="439" spans="3:61" ht="12.75" customHeight="1">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17"/>
    </row>
    <row r="440" spans="3:61" ht="12.75" customHeight="1">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17"/>
    </row>
    <row r="441" spans="3:61" ht="12.75" customHeight="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17"/>
    </row>
    <row r="442" spans="3:61" ht="12.75" customHeight="1">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17"/>
    </row>
    <row r="443" spans="3:61" ht="12.75" customHeight="1">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17"/>
    </row>
    <row r="444" spans="3:61" ht="12.75" customHeight="1">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17"/>
    </row>
    <row r="445" spans="3:61" ht="12.75" customHeight="1">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17"/>
    </row>
    <row r="446" spans="3:61" ht="12.75" customHeight="1">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17"/>
    </row>
    <row r="447" spans="3:61" ht="12.75" customHeight="1">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17"/>
    </row>
    <row r="448" spans="3:61" ht="12.75" customHeight="1">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17"/>
    </row>
    <row r="449" spans="3:61" ht="12.75" customHeight="1">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17"/>
    </row>
    <row r="450" spans="3:61" ht="12.75" customHeight="1">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17"/>
    </row>
    <row r="451" spans="3:61" ht="12.75" customHeight="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17"/>
    </row>
    <row r="452" spans="3:61" ht="12.75" customHeight="1">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17"/>
    </row>
    <row r="453" spans="3:61" ht="12.75" customHeight="1">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17"/>
    </row>
    <row r="454" spans="3:61" ht="12.75" customHeight="1">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17"/>
    </row>
    <row r="455" spans="3:61" ht="12.75" customHeight="1">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17"/>
    </row>
    <row r="456" spans="3:61" ht="12.75" customHeight="1">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17"/>
    </row>
    <row r="457" spans="3:61" ht="12.75" customHeight="1">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17"/>
    </row>
    <row r="458" spans="3:61" ht="12.75" customHeight="1">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17"/>
    </row>
    <row r="459" spans="3:61" ht="12.75" customHeight="1">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17"/>
    </row>
    <row r="460" spans="3:61" ht="12.75" customHeight="1">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17"/>
    </row>
    <row r="461" spans="3:61" ht="12.75" customHeight="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17"/>
    </row>
    <row r="462" spans="3:61" ht="12.75" customHeight="1">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17"/>
    </row>
    <row r="463" spans="3:61" ht="12.75" customHeight="1">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17"/>
    </row>
    <row r="464" spans="3:61" ht="12.75" customHeight="1">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17"/>
    </row>
    <row r="465" spans="3:61" ht="12.75" customHeight="1">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17"/>
    </row>
    <row r="466" spans="3:61" ht="12.75" customHeight="1">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17"/>
    </row>
    <row r="467" spans="3:61" ht="12.75" customHeight="1">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17"/>
    </row>
    <row r="468" spans="3:61" ht="12.75" customHeight="1">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17"/>
    </row>
    <row r="469" spans="3:61" ht="12.75" customHeight="1">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17"/>
    </row>
    <row r="470" spans="3:61" ht="12.75" customHeight="1">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17"/>
    </row>
    <row r="471" spans="3:61" ht="12.75" customHeight="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17"/>
    </row>
    <row r="472" spans="3:61" ht="12.75" customHeight="1">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17"/>
    </row>
    <row r="473" spans="3:61" ht="12.75" customHeight="1">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17"/>
    </row>
    <row r="474" spans="3:61" ht="12.75" customHeight="1">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17"/>
    </row>
    <row r="475" spans="3:61" ht="12.75" customHeight="1">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17"/>
    </row>
    <row r="476" spans="3:61" ht="12.75" customHeight="1">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17"/>
    </row>
    <row r="477" spans="3:61" ht="12.75" customHeight="1">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17"/>
    </row>
    <row r="478" spans="3:61" ht="12.75" customHeight="1">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17"/>
    </row>
    <row r="479" spans="3:61" ht="12.75" customHeight="1">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17"/>
    </row>
    <row r="480" spans="3:61" ht="12.75" customHeight="1">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17"/>
    </row>
    <row r="481" spans="3:61" ht="12.75" customHeight="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17"/>
    </row>
    <row r="482" spans="3:61" ht="12.75" customHeight="1">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17"/>
    </row>
    <row r="483" spans="3:61" ht="12.75" customHeight="1">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17"/>
    </row>
    <row r="484" spans="3:61" ht="12.75" customHeight="1">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17"/>
    </row>
    <row r="485" spans="3:61" ht="12.75" customHeight="1">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17"/>
    </row>
    <row r="486" spans="3:61" ht="12.75" customHeight="1">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17"/>
    </row>
    <row r="487" spans="3:61" ht="12.75" customHeight="1">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17"/>
    </row>
    <row r="488" spans="3:61" ht="12.75" customHeight="1">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17"/>
    </row>
    <row r="489" spans="3:61" ht="12.75" customHeight="1">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17"/>
    </row>
    <row r="490" spans="3:61" ht="12.75" customHeight="1">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17"/>
    </row>
    <row r="491" spans="3:61" ht="12.75" customHeight="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17"/>
    </row>
    <row r="492" spans="3:61" ht="12.75" customHeight="1">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17"/>
    </row>
    <row r="493" spans="3:61" ht="12.75" customHeight="1">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17"/>
    </row>
    <row r="494" spans="3:61" ht="12.75" customHeight="1">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17"/>
    </row>
    <row r="495" spans="3:61" ht="12.75" customHeight="1">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17"/>
    </row>
    <row r="496" spans="3:61" ht="12.75" customHeight="1">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17"/>
    </row>
    <row r="497" spans="3:61" ht="12.75" customHeight="1">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17"/>
    </row>
    <row r="498" spans="3:61" ht="12.75" customHeight="1">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17"/>
    </row>
    <row r="499" spans="3:61" ht="12.75" customHeight="1">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17"/>
    </row>
    <row r="500" spans="3:61" ht="12.75" customHeight="1">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17"/>
    </row>
    <row r="501" spans="3:61" ht="12.75" customHeight="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17"/>
    </row>
    <row r="502" spans="3:61" ht="12.75" customHeight="1">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17"/>
    </row>
    <row r="503" spans="3:61" ht="12.75" customHeight="1">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17"/>
    </row>
    <row r="504" spans="3:61" ht="12.75" customHeight="1">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17"/>
    </row>
    <row r="505" spans="3:61" ht="12.75" customHeight="1">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17"/>
    </row>
    <row r="506" spans="3:61" ht="12.75" customHeight="1">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17"/>
    </row>
    <row r="507" spans="3:61" ht="12.75" customHeight="1">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17"/>
    </row>
    <row r="508" spans="3:61" ht="12.75" customHeight="1">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17"/>
    </row>
    <row r="509" spans="3:61" ht="12.75" customHeight="1">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17"/>
    </row>
    <row r="510" spans="3:61" ht="12.75" customHeight="1">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17"/>
    </row>
    <row r="511" spans="3:61" ht="12.75" customHeight="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17"/>
    </row>
    <row r="512" spans="3:61" ht="12.75" customHeight="1">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17"/>
    </row>
    <row r="513" spans="3:61" ht="12.75" customHeight="1">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17"/>
    </row>
    <row r="514" spans="3:61" ht="12.75" customHeight="1">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17"/>
    </row>
    <row r="515" spans="3:61" ht="12.75" customHeight="1">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17"/>
    </row>
    <row r="516" spans="3:61" ht="12.75" customHeight="1">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17"/>
    </row>
    <row r="517" spans="3:61" ht="12.75" customHeight="1">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17"/>
    </row>
    <row r="518" spans="3:61" ht="12.75" customHeight="1">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17"/>
    </row>
    <row r="519" spans="3:61" ht="12.75" customHeight="1">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17"/>
    </row>
    <row r="520" spans="3:61" ht="12.75" customHeight="1">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17"/>
    </row>
    <row r="521" spans="3:61" ht="12.75" customHeight="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17"/>
    </row>
    <row r="522" spans="3:61" ht="12.75" customHeight="1">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17"/>
    </row>
    <row r="523" spans="3:61" ht="12.75" customHeight="1">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17"/>
    </row>
    <row r="524" spans="3:61" ht="12.75" customHeight="1">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17"/>
    </row>
    <row r="525" spans="3:61" ht="12.75" customHeight="1">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17"/>
    </row>
    <row r="526" spans="3:61" ht="12.75" customHeight="1">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17"/>
    </row>
    <row r="527" spans="3:61" ht="12.75" customHeight="1">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17"/>
    </row>
    <row r="528" spans="3:61" ht="12.75" customHeight="1">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17"/>
    </row>
    <row r="529" spans="3:61" ht="12.75" customHeight="1">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17"/>
    </row>
    <row r="530" spans="3:61" ht="12.75" customHeight="1">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17"/>
    </row>
    <row r="531" spans="3:61" ht="12.75" customHeight="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17"/>
    </row>
    <row r="532" spans="3:61" ht="12.75" customHeight="1">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17"/>
    </row>
    <row r="533" spans="3:61" ht="12.75" customHeight="1">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17"/>
    </row>
    <row r="534" spans="3:61" ht="12.75" customHeight="1">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17"/>
    </row>
    <row r="535" spans="3:61" ht="12.75" customHeight="1">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17"/>
    </row>
    <row r="536" spans="3:61" ht="12.75" customHeight="1">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17"/>
    </row>
    <row r="537" spans="3:61" ht="12.75" customHeight="1">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17"/>
    </row>
    <row r="538" spans="3:61" ht="12.75" customHeight="1">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17"/>
    </row>
    <row r="539" spans="3:61" ht="12.75" customHeight="1">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17"/>
    </row>
    <row r="540" spans="3:61" ht="12.75" customHeight="1">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17"/>
    </row>
    <row r="541" spans="3:61" ht="12.75" customHeight="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17"/>
    </row>
    <row r="542" spans="3:61" ht="12.75" customHeight="1">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17"/>
    </row>
    <row r="543" spans="3:61" ht="12.75" customHeight="1">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17"/>
    </row>
    <row r="544" spans="3:61" ht="12.75" customHeight="1">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17"/>
    </row>
    <row r="545" spans="3:61" ht="12.75" customHeight="1">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17"/>
    </row>
    <row r="546" spans="3:61" ht="12.75" customHeight="1">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17"/>
    </row>
    <row r="547" spans="3:61" ht="12.75" customHeight="1">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17"/>
    </row>
    <row r="548" spans="3:61" ht="12.75" customHeight="1">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17"/>
    </row>
    <row r="549" spans="3:61" ht="12.75" customHeight="1">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17"/>
    </row>
    <row r="550" spans="3:61" ht="12.75" customHeight="1">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17"/>
    </row>
    <row r="551" spans="3:61" ht="12.75" customHeight="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17"/>
    </row>
    <row r="552" spans="3:61" ht="12.75" customHeight="1">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17"/>
    </row>
    <row r="553" spans="3:61" ht="12.75" customHeight="1">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17"/>
    </row>
    <row r="554" spans="3:61" ht="12.75" customHeight="1">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17"/>
    </row>
    <row r="555" spans="3:61" ht="12.75" customHeight="1">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17"/>
    </row>
    <row r="556" spans="3:61" ht="12.75" customHeight="1">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17"/>
    </row>
    <row r="557" spans="3:61" ht="12.75" customHeight="1">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17"/>
    </row>
    <row r="558" spans="3:61" ht="12.75" customHeight="1">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17"/>
    </row>
    <row r="559" spans="3:61" ht="12.75" customHeight="1">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17"/>
    </row>
    <row r="560" spans="3:61" ht="12.75" customHeight="1">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17"/>
    </row>
    <row r="561" spans="3:61" ht="12.75" customHeight="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17"/>
    </row>
    <row r="562" spans="3:61" ht="12.75" customHeight="1">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17"/>
    </row>
    <row r="563" spans="3:61" ht="12.75" customHeight="1">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17"/>
    </row>
    <row r="564" spans="3:61" ht="12.75" customHeight="1">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17"/>
    </row>
    <row r="565" spans="3:61" ht="12.75" customHeight="1">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17"/>
    </row>
    <row r="566" spans="3:61" ht="12.75" customHeight="1">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17"/>
    </row>
    <row r="567" spans="3:61" ht="12.75" customHeight="1">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17"/>
    </row>
    <row r="568" spans="3:61" ht="12.75" customHeight="1">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17"/>
    </row>
    <row r="569" spans="3:61" ht="12.75" customHeight="1">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17"/>
    </row>
    <row r="570" spans="3:61" ht="12.75" customHeight="1">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17"/>
    </row>
    <row r="571" spans="3:61" ht="12.75" customHeight="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17"/>
    </row>
    <row r="572" spans="3:61" ht="12.75" customHeight="1">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17"/>
    </row>
    <row r="573" spans="3:61" ht="12.75" customHeight="1">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17"/>
    </row>
    <row r="574" spans="3:61" ht="12.75" customHeight="1">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17"/>
    </row>
    <row r="575" spans="3:61" ht="12.75" customHeight="1">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17"/>
    </row>
    <row r="576" spans="3:61" ht="12.75" customHeight="1">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17"/>
    </row>
    <row r="577" spans="3:61" ht="12.75" customHeight="1">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17"/>
    </row>
    <row r="578" spans="3:61" ht="12.75" customHeight="1">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17"/>
    </row>
    <row r="579" spans="3:61" ht="12.75" customHeight="1">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17"/>
    </row>
    <row r="580" spans="3:61" ht="12.75" customHeight="1">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17"/>
    </row>
    <row r="581" spans="3:61" ht="12.75" customHeight="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17"/>
    </row>
    <row r="582" spans="3:61" ht="12.75" customHeight="1">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17"/>
    </row>
    <row r="583" spans="3:61" ht="12.75" customHeight="1">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17"/>
    </row>
    <row r="584" spans="3:61" ht="12.75" customHeight="1">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17"/>
    </row>
    <row r="585" spans="3:61" ht="12.75" customHeight="1">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17"/>
    </row>
    <row r="586" spans="3:61" ht="12.75" customHeight="1">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17"/>
    </row>
    <row r="587" spans="3:61" ht="12.75" customHeight="1">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17"/>
    </row>
    <row r="588" spans="3:61" ht="12.75" customHeight="1">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17"/>
    </row>
    <row r="589" spans="3:61" ht="12.75" customHeight="1">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17"/>
    </row>
    <row r="590" spans="3:61" ht="12.75" customHeight="1">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17"/>
    </row>
    <row r="591" spans="3:61" ht="12.75" customHeight="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17"/>
    </row>
    <row r="592" spans="3:61" ht="12.75" customHeight="1">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17"/>
    </row>
    <row r="593" spans="3:61" ht="12.75" customHeight="1">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17"/>
    </row>
    <row r="594" spans="3:61" ht="12.75" customHeight="1">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17"/>
    </row>
    <row r="595" spans="3:61" ht="12.75" customHeight="1">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17"/>
    </row>
    <row r="596" spans="3:61" ht="12.75" customHeight="1">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17"/>
    </row>
    <row r="597" spans="3:61" ht="12.75" customHeight="1">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17"/>
    </row>
    <row r="598" spans="3:61" ht="12.75" customHeight="1">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17"/>
    </row>
    <row r="599" spans="3:61" ht="12.75" customHeight="1">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17"/>
    </row>
    <row r="600" spans="3:61" ht="12.75" customHeight="1">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17"/>
    </row>
    <row r="601" spans="3:61" ht="12.75" customHeight="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17"/>
    </row>
    <row r="602" spans="3:61" ht="12.75" customHeight="1">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17"/>
    </row>
    <row r="603" spans="3:61" ht="12.75" customHeight="1">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17"/>
    </row>
    <row r="604" spans="3:61" ht="12.75" customHeight="1">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17"/>
    </row>
    <row r="605" spans="3:61" ht="12.75" customHeight="1">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17"/>
    </row>
    <row r="606" spans="3:61" ht="12.75" customHeight="1">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17"/>
    </row>
    <row r="607" spans="3:61" ht="12.75" customHeight="1">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17"/>
    </row>
    <row r="608" spans="3:61" ht="12.75" customHeight="1">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17"/>
    </row>
    <row r="609" spans="3:61" ht="12.75" customHeight="1">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17"/>
    </row>
    <row r="610" spans="3:61" ht="12.75" customHeight="1">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17"/>
    </row>
    <row r="611" spans="3:61" ht="12.75" customHeight="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17"/>
    </row>
    <row r="612" spans="3:61" ht="12.75" customHeight="1">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17"/>
    </row>
    <row r="613" spans="3:61" ht="12.75" customHeight="1">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17"/>
    </row>
    <row r="614" spans="3:61" ht="12.75" customHeight="1">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17"/>
    </row>
    <row r="615" spans="3:61" ht="12.75" customHeight="1">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17"/>
    </row>
    <row r="616" spans="3:61" ht="12.75" customHeight="1">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17"/>
    </row>
    <row r="617" spans="3:61" ht="12.75" customHeight="1">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17"/>
    </row>
    <row r="618" spans="3:61" ht="12.75" customHeight="1">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17"/>
    </row>
    <row r="619" spans="3:61" ht="12.75" customHeight="1">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17"/>
    </row>
    <row r="620" spans="3:61" ht="12.75" customHeight="1">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17"/>
    </row>
    <row r="621" spans="3:61" ht="12.75" customHeight="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17"/>
    </row>
    <row r="622" spans="3:61" ht="12.75" customHeight="1">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17"/>
    </row>
    <row r="623" spans="3:61" ht="12.75" customHeight="1">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17"/>
    </row>
    <row r="624" spans="3:61" ht="12.75" customHeight="1">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17"/>
    </row>
    <row r="625" spans="3:61" ht="12.75" customHeight="1">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17"/>
    </row>
    <row r="626" spans="3:61" ht="12.75" customHeight="1">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17"/>
    </row>
    <row r="627" spans="3:61" ht="12.75" customHeight="1">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17"/>
    </row>
    <row r="628" spans="3:61" ht="12.75" customHeight="1">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17"/>
    </row>
    <row r="629" spans="3:61" ht="12.75" customHeight="1">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17"/>
    </row>
    <row r="630" spans="3:61" ht="12.75" customHeight="1">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17"/>
    </row>
    <row r="631" spans="3:61" ht="12.75" customHeight="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17"/>
    </row>
    <row r="632" spans="3:61" ht="12.75" customHeight="1">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17"/>
    </row>
    <row r="633" spans="3:61" ht="12.75" customHeight="1">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17"/>
    </row>
    <row r="634" spans="3:61" ht="12.75" customHeight="1">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17"/>
    </row>
    <row r="635" spans="3:61" ht="12.75" customHeight="1">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17"/>
    </row>
    <row r="636" spans="3:61" ht="12.75" customHeight="1">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17"/>
    </row>
    <row r="637" spans="3:61" ht="12.75" customHeight="1">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17"/>
    </row>
    <row r="638" spans="3:61" ht="12.75" customHeight="1">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17"/>
    </row>
    <row r="639" spans="3:61" ht="12.75" customHeight="1">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17"/>
    </row>
    <row r="640" spans="3:61" ht="12.75" customHeight="1">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17"/>
    </row>
    <row r="641" spans="3:61" ht="12.75" customHeight="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17"/>
    </row>
    <row r="642" spans="3:61" ht="12.75" customHeight="1">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17"/>
    </row>
    <row r="643" spans="3:61" ht="12.75" customHeight="1">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17"/>
    </row>
    <row r="644" spans="3:61" ht="12.75" customHeight="1">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17"/>
    </row>
    <row r="645" spans="3:61" ht="12.75" customHeight="1">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17"/>
    </row>
    <row r="646" spans="3:61" ht="12.75" customHeight="1">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17"/>
    </row>
    <row r="647" spans="3:61" ht="12.75" customHeight="1">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17"/>
    </row>
    <row r="648" spans="3:61" ht="12.75" customHeight="1">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17"/>
    </row>
    <row r="649" spans="3:61" ht="12.75" customHeight="1">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17"/>
    </row>
    <row r="650" spans="3:61" ht="12.75" customHeight="1">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17"/>
    </row>
    <row r="651" spans="3:61" ht="12.75" customHeight="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17"/>
    </row>
    <row r="652" spans="3:61" ht="12.75" customHeight="1">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17"/>
    </row>
    <row r="653" spans="3:61" ht="12.75" customHeight="1">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17"/>
    </row>
    <row r="654" spans="3:61" ht="12.75" customHeight="1">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17"/>
    </row>
    <row r="655" spans="3:61" ht="12.75" customHeight="1">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17"/>
    </row>
    <row r="656" spans="3:61" ht="12.75" customHeight="1">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17"/>
    </row>
    <row r="657" spans="3:61" ht="12.75" customHeight="1">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17"/>
    </row>
    <row r="658" spans="3:61" ht="12.75" customHeight="1">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17"/>
    </row>
    <row r="659" spans="3:61" ht="12.75" customHeight="1">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17"/>
    </row>
    <row r="660" spans="3:61" ht="12.75" customHeight="1">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17"/>
    </row>
    <row r="661" spans="3:61" ht="12.75" customHeight="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17"/>
    </row>
    <row r="662" spans="3:61" ht="12.75" customHeight="1">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17"/>
    </row>
    <row r="663" spans="3:61" ht="12.75" customHeight="1">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17"/>
    </row>
    <row r="664" spans="3:61" ht="12.75" customHeight="1">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17"/>
    </row>
    <row r="665" spans="3:61" ht="12.75" customHeight="1">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17"/>
    </row>
    <row r="666" spans="3:61" ht="12.75" customHeight="1">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17"/>
    </row>
    <row r="667" spans="3:61" ht="12.75" customHeight="1">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17"/>
    </row>
    <row r="668" spans="3:61" ht="12.75" customHeight="1">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17"/>
    </row>
    <row r="669" spans="3:61" ht="12.75" customHeight="1">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17"/>
    </row>
    <row r="670" spans="3:61" ht="12.75" customHeight="1">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17"/>
    </row>
    <row r="671" spans="3:61" ht="12.75" customHeight="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17"/>
    </row>
    <row r="672" spans="3:61" ht="12.75" customHeight="1">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17"/>
    </row>
    <row r="673" spans="3:61" ht="12.75" customHeight="1">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17"/>
    </row>
    <row r="674" spans="3:61" ht="12.75" customHeight="1">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17"/>
    </row>
    <row r="675" spans="3:61" ht="12.75" customHeight="1">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17"/>
    </row>
    <row r="676" spans="3:61" ht="12.75" customHeight="1">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17"/>
    </row>
    <row r="677" spans="3:61" ht="12.75" customHeight="1">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17"/>
    </row>
    <row r="678" spans="3:61" ht="12.75" customHeight="1">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17"/>
    </row>
    <row r="679" spans="3:61" ht="12.75" customHeight="1">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17"/>
    </row>
    <row r="680" spans="3:61" ht="12.75" customHeight="1">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17"/>
    </row>
    <row r="681" spans="3:61" ht="12.75" customHeight="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17"/>
    </row>
    <row r="682" spans="3:61" ht="12.75" customHeight="1">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17"/>
    </row>
    <row r="683" spans="3:61" ht="12.75" customHeight="1">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17"/>
    </row>
    <row r="684" spans="3:61" ht="12.75" customHeight="1">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17"/>
    </row>
    <row r="685" spans="3:61" ht="12.75" customHeight="1">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17"/>
    </row>
    <row r="686" spans="3:61" ht="12.75" customHeight="1">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17"/>
    </row>
    <row r="687" spans="3:61" ht="12.75" customHeight="1">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17"/>
    </row>
    <row r="688" spans="3:61" ht="12.75" customHeight="1">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17"/>
    </row>
    <row r="689" spans="3:61" ht="12.75" customHeight="1">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17"/>
    </row>
    <row r="690" spans="3:61" ht="12.75" customHeight="1">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17"/>
    </row>
    <row r="691" spans="3:61" ht="12.75" customHeight="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17"/>
    </row>
    <row r="692" spans="3:61" ht="12.75" customHeight="1">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17"/>
    </row>
    <row r="693" spans="3:61" ht="12.75" customHeight="1">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17"/>
    </row>
    <row r="694" spans="3:61" ht="12.75" customHeight="1">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17"/>
    </row>
    <row r="695" spans="3:61" ht="12.75" customHeight="1">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17"/>
    </row>
    <row r="696" spans="3:61" ht="12.75" customHeight="1">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17"/>
    </row>
    <row r="697" spans="3:61" ht="12.75" customHeight="1">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17"/>
    </row>
    <row r="698" spans="3:61" ht="12.75" customHeight="1">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17"/>
    </row>
    <row r="699" spans="3:61" ht="12.75" customHeight="1">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17"/>
    </row>
    <row r="700" spans="3:61" ht="12.75" customHeight="1">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17"/>
    </row>
    <row r="701" spans="3:61" ht="12.75" customHeight="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17"/>
    </row>
    <row r="702" spans="3:61" ht="12.75" customHeight="1">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17"/>
    </row>
    <row r="703" spans="3:61" ht="12.75" customHeight="1">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17"/>
    </row>
    <row r="704" spans="3:61" ht="12.75" customHeight="1">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17"/>
    </row>
    <row r="705" spans="3:61" ht="12.75" customHeight="1">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17"/>
    </row>
    <row r="706" spans="3:61" ht="12.75" customHeight="1">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17"/>
    </row>
    <row r="707" spans="3:61" ht="12.75" customHeight="1">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17"/>
    </row>
    <row r="708" spans="3:61" ht="12.75" customHeight="1">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17"/>
    </row>
    <row r="709" spans="3:61" ht="12.75" customHeight="1">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17"/>
    </row>
    <row r="710" spans="3:61" ht="12.75" customHeight="1">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17"/>
    </row>
    <row r="711" spans="3:61" ht="12.75" customHeight="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17"/>
    </row>
    <row r="712" spans="3:61" ht="12.75" customHeight="1">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17"/>
    </row>
    <row r="713" spans="3:61" ht="12.75" customHeight="1">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17"/>
    </row>
    <row r="714" spans="3:61" ht="12.75" customHeight="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17"/>
    </row>
    <row r="715" spans="3:61" ht="12.75" customHeight="1">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17"/>
    </row>
    <row r="716" spans="3:61" ht="12.75" customHeight="1">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17"/>
    </row>
    <row r="717" spans="3:61" ht="12.75" customHeight="1">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17"/>
    </row>
    <row r="718" spans="3:61" ht="12.75" customHeight="1">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17"/>
    </row>
    <row r="719" spans="3:61" ht="12.75" customHeight="1">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17"/>
    </row>
    <row r="720" spans="3:61" ht="12.75" customHeight="1">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17"/>
    </row>
    <row r="721" spans="3:61" ht="12.75" customHeight="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17"/>
    </row>
    <row r="722" spans="3:61" ht="12.75" customHeight="1">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17"/>
    </row>
    <row r="723" spans="3:61" ht="12.75" customHeight="1">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17"/>
    </row>
    <row r="724" spans="3:61" ht="12.75" customHeight="1">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17"/>
    </row>
    <row r="725" spans="3:61" ht="12.75" customHeight="1">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17"/>
    </row>
    <row r="726" spans="3:61" ht="12.75" customHeight="1">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17"/>
    </row>
    <row r="727" spans="3:61" ht="12.75" customHeight="1">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17"/>
    </row>
    <row r="728" spans="3:61" ht="12.75" customHeight="1">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17"/>
    </row>
    <row r="729" spans="3:61" ht="12.75" customHeight="1">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17"/>
    </row>
    <row r="730" spans="3:61" ht="12.75" customHeight="1">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17"/>
    </row>
    <row r="731" spans="3:61" ht="12.75" customHeight="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17"/>
    </row>
    <row r="732" spans="3:61" ht="12.75" customHeight="1">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17"/>
    </row>
    <row r="733" spans="3:61" ht="12.75" customHeight="1">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17"/>
    </row>
    <row r="734" spans="3:61" ht="12.75" customHeight="1">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17"/>
    </row>
    <row r="735" spans="3:61" ht="12.75" customHeight="1">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17"/>
    </row>
    <row r="736" spans="3:61" ht="12.75" customHeight="1">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17"/>
    </row>
    <row r="737" spans="3:61" ht="12.75" customHeight="1">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17"/>
    </row>
    <row r="738" spans="3:61" ht="12.75" customHeight="1">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17"/>
    </row>
    <row r="739" spans="3:61" ht="12.75" customHeight="1">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17"/>
    </row>
    <row r="740" spans="3:61" ht="12.75" customHeight="1">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17"/>
    </row>
    <row r="741" spans="3:61" ht="12.75" customHeight="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17"/>
    </row>
    <row r="742" spans="3:61" ht="12.75" customHeight="1">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17"/>
    </row>
    <row r="743" spans="3:61" ht="12.75" customHeight="1">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17"/>
    </row>
    <row r="744" spans="3:61" ht="12.75" customHeight="1">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17"/>
    </row>
    <row r="745" spans="3:61" ht="12.75" customHeight="1">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17"/>
    </row>
    <row r="746" spans="3:61" ht="12.75" customHeight="1">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17"/>
    </row>
    <row r="747" spans="3:61" ht="12.75" customHeight="1">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17"/>
    </row>
    <row r="748" spans="3:61" ht="12.75" customHeight="1">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17"/>
    </row>
    <row r="749" spans="3:61" ht="12.75" customHeight="1">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17"/>
    </row>
    <row r="750" spans="3:61" ht="12.75" customHeight="1">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17"/>
    </row>
    <row r="751" spans="3:61" ht="12.75" customHeight="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17"/>
    </row>
    <row r="752" spans="3:61" ht="12.75" customHeight="1">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17"/>
    </row>
    <row r="753" spans="3:61" ht="12.75" customHeight="1">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17"/>
    </row>
    <row r="754" spans="3:61" ht="12.75" customHeight="1">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17"/>
    </row>
    <row r="755" spans="3:61" ht="12.75" customHeight="1">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17"/>
    </row>
    <row r="756" spans="3:61" ht="12.75" customHeight="1">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17"/>
    </row>
    <row r="757" spans="3:61" ht="12.75" customHeight="1">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17"/>
    </row>
    <row r="758" spans="3:61" ht="12.75" customHeight="1">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17"/>
    </row>
    <row r="759" spans="3:61" ht="12.75" customHeight="1">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17"/>
    </row>
    <row r="760" spans="3:61" ht="12.75" customHeight="1">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17"/>
    </row>
    <row r="761" spans="3:61" ht="12.75" customHeight="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17"/>
    </row>
    <row r="762" spans="3:61" ht="12.75" customHeight="1">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17"/>
    </row>
    <row r="763" spans="3:61" ht="12.75" customHeight="1">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17"/>
    </row>
    <row r="764" spans="3:61" ht="12.75" customHeight="1">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17"/>
    </row>
    <row r="765" spans="3:61" ht="12.75" customHeight="1">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17"/>
    </row>
    <row r="766" spans="3:61" ht="12.75" customHeight="1">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17"/>
    </row>
    <row r="767" spans="3:61" ht="12.75" customHeight="1">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17"/>
    </row>
    <row r="768" spans="3:61" ht="12.75" customHeight="1">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17"/>
    </row>
    <row r="769" spans="3:61" ht="12.75" customHeight="1">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17"/>
    </row>
    <row r="770" spans="3:61" ht="12.75" customHeight="1">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17"/>
    </row>
    <row r="771" spans="3:61" ht="12.75" customHeight="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17"/>
    </row>
    <row r="772" spans="3:61" ht="12.75" customHeight="1">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17"/>
    </row>
    <row r="773" spans="3:61" ht="12.75" customHeight="1">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17"/>
    </row>
    <row r="774" spans="3:61" ht="12.75" customHeight="1">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17"/>
    </row>
    <row r="775" spans="3:61" ht="12.75" customHeight="1">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17"/>
    </row>
    <row r="776" spans="3:61" ht="12.75" customHeight="1">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17"/>
    </row>
    <row r="777" spans="3:61" ht="12.75" customHeight="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17"/>
    </row>
    <row r="778" spans="3:61" ht="12.75" customHeight="1">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17"/>
    </row>
    <row r="779" spans="3:61" ht="12.75" customHeight="1">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17"/>
    </row>
    <row r="780" spans="3:61" ht="12.75" customHeight="1">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17"/>
    </row>
    <row r="781" spans="3:61" ht="12.75" customHeight="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17"/>
    </row>
    <row r="782" spans="3:61" ht="12.75" customHeight="1">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17"/>
    </row>
    <row r="783" spans="3:61" ht="12.75" customHeight="1">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17"/>
    </row>
    <row r="784" spans="3:61" ht="12.75" customHeight="1">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17"/>
    </row>
    <row r="785" spans="3:61" ht="12.75" customHeight="1">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17"/>
    </row>
    <row r="786" spans="3:61" ht="12.75" customHeight="1">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17"/>
    </row>
    <row r="787" spans="3:61" ht="12.75" customHeight="1">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17"/>
    </row>
    <row r="788" spans="3:61" ht="12.75" customHeight="1">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17"/>
    </row>
    <row r="789" spans="3:61" ht="12.75" customHeight="1">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17"/>
    </row>
    <row r="790" spans="3:61" ht="12.75" customHeight="1">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17"/>
    </row>
    <row r="791" spans="3:61" ht="12.75" customHeight="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17"/>
    </row>
    <row r="792" spans="3:61" ht="12.75" customHeight="1">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17"/>
    </row>
    <row r="793" spans="3:61" ht="12.75" customHeight="1">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17"/>
    </row>
    <row r="794" spans="3:61" ht="12.75" customHeight="1">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17"/>
    </row>
    <row r="795" spans="3:61" ht="12.75" customHeight="1">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17"/>
    </row>
    <row r="796" spans="3:61" ht="12.75" customHeight="1">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17"/>
    </row>
    <row r="797" spans="3:61" ht="12.75" customHeight="1">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17"/>
    </row>
    <row r="798" spans="3:61" ht="12.75" customHeight="1">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17"/>
    </row>
    <row r="799" spans="3:61" ht="12.75" customHeight="1">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17"/>
    </row>
    <row r="800" spans="3:61" ht="12.75" customHeight="1">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17"/>
    </row>
    <row r="801" spans="3:61" ht="12.75" customHeight="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17"/>
    </row>
    <row r="802" spans="3:61" ht="12.75" customHeight="1">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17"/>
    </row>
    <row r="803" spans="3:61" ht="12.75" customHeight="1">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17"/>
    </row>
    <row r="804" spans="3:61" ht="12.75" customHeight="1">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17"/>
    </row>
    <row r="805" spans="3:61" ht="12.75" customHeight="1">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17"/>
    </row>
    <row r="806" spans="3:61" ht="12.75" customHeight="1">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17"/>
    </row>
    <row r="807" spans="3:61" ht="12.75" customHeight="1">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17"/>
    </row>
    <row r="808" spans="3:61" ht="12.75" customHeight="1">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17"/>
    </row>
    <row r="809" spans="3:61" ht="12.75" customHeight="1">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17"/>
    </row>
    <row r="810" spans="3:61" ht="12.75" customHeight="1">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17"/>
    </row>
    <row r="811" spans="3:61" ht="12.75" customHeight="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17"/>
    </row>
    <row r="812" spans="3:61" ht="12.75" customHeight="1">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17"/>
    </row>
    <row r="813" spans="3:61" ht="12.75" customHeight="1">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17"/>
    </row>
    <row r="814" spans="3:61" ht="12.75" customHeight="1">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17"/>
    </row>
    <row r="815" spans="3:61" ht="12.75" customHeight="1">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17"/>
    </row>
    <row r="816" spans="3:61" ht="12.75" customHeight="1">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17"/>
    </row>
    <row r="817" spans="3:61" ht="12.75" customHeight="1">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17"/>
    </row>
    <row r="818" spans="3:61" ht="12.75" customHeight="1">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17"/>
    </row>
    <row r="819" spans="3:61" ht="12.75" customHeight="1">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17"/>
    </row>
    <row r="820" spans="3:61" ht="12.75" customHeight="1">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17"/>
    </row>
    <row r="821" spans="3:61" ht="12.75" customHeight="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17"/>
    </row>
    <row r="822" spans="3:61" ht="12.75" customHeight="1">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17"/>
    </row>
    <row r="823" spans="3:61" ht="12.75" customHeight="1">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17"/>
    </row>
    <row r="824" spans="3:61" ht="12.75" customHeight="1">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17"/>
    </row>
    <row r="825" spans="3:61" ht="12.75" customHeight="1">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17"/>
    </row>
    <row r="826" spans="3:61" ht="12.75" customHeight="1">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17"/>
    </row>
    <row r="827" spans="3:61" ht="12.75" customHeight="1">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17"/>
    </row>
    <row r="828" spans="3:61" ht="12.75" customHeight="1">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17"/>
    </row>
    <row r="829" spans="3:61" ht="12.75" customHeight="1">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17"/>
    </row>
    <row r="830" spans="3:61" ht="12.75" customHeight="1">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17"/>
    </row>
    <row r="831" spans="3:61" ht="12.75" customHeight="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17"/>
    </row>
    <row r="832" spans="3:61" ht="12.75" customHeight="1">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17"/>
    </row>
    <row r="833" spans="3:61" ht="12.75" customHeight="1">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17"/>
    </row>
    <row r="834" spans="3:61" ht="12.75" customHeight="1">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17"/>
    </row>
    <row r="835" spans="3:61" ht="12.75" customHeight="1">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17"/>
    </row>
    <row r="836" spans="3:61" ht="12.75" customHeight="1">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17"/>
    </row>
    <row r="837" spans="3:61" ht="12.75" customHeight="1">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17"/>
    </row>
    <row r="838" spans="3:61" ht="12.75" customHeight="1">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17"/>
    </row>
    <row r="839" spans="3:61" ht="12.75" customHeight="1">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17"/>
    </row>
    <row r="840" spans="3:61" ht="12.75" customHeight="1">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17"/>
    </row>
    <row r="841" spans="3:61" ht="12.75" customHeight="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17"/>
    </row>
    <row r="842" spans="3:61" ht="12.75" customHeight="1">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17"/>
    </row>
    <row r="843" spans="3:61" ht="12.75" customHeight="1">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17"/>
    </row>
    <row r="844" spans="3:61" ht="12.75" customHeight="1">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17"/>
    </row>
    <row r="845" spans="3:61" ht="12.75" customHeight="1">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17"/>
    </row>
    <row r="846" spans="3:61" ht="12.75" customHeight="1">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17"/>
    </row>
    <row r="847" spans="3:61" ht="12.75" customHeight="1">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17"/>
    </row>
    <row r="848" spans="3:61" ht="12.75" customHeight="1">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17"/>
    </row>
    <row r="849" spans="3:61" ht="12.75" customHeight="1">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17"/>
    </row>
    <row r="850" spans="3:61" ht="12.75" customHeight="1">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17"/>
    </row>
    <row r="851" spans="3:61" ht="12.75" customHeight="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17"/>
    </row>
    <row r="852" spans="3:61" ht="12.75" customHeight="1">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17"/>
    </row>
    <row r="853" spans="3:61" ht="12.75" customHeight="1">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17"/>
    </row>
    <row r="854" spans="3:61" ht="12.75" customHeight="1">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17"/>
    </row>
    <row r="855" spans="3:61" ht="12.75" customHeight="1">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17"/>
    </row>
    <row r="856" spans="3:61" ht="12.75" customHeight="1">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17"/>
    </row>
    <row r="857" spans="3:61" ht="12.75" customHeight="1">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17"/>
    </row>
    <row r="858" spans="3:61" ht="12.75" customHeight="1">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17"/>
    </row>
    <row r="859" spans="3:61" ht="12.75" customHeight="1">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17"/>
    </row>
    <row r="860" spans="3:61" ht="12.75" customHeight="1">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17"/>
    </row>
    <row r="861" spans="3:61" ht="12.75" customHeight="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17"/>
    </row>
    <row r="862" spans="3:61" ht="12.75" customHeight="1">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17"/>
    </row>
    <row r="863" spans="3:61" ht="12.75" customHeight="1">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17"/>
    </row>
    <row r="864" spans="3:61" ht="12.75" customHeight="1">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17"/>
    </row>
    <row r="865" spans="3:61" ht="12.75" customHeight="1">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17"/>
    </row>
    <row r="866" spans="3:61" ht="12.75" customHeight="1">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17"/>
    </row>
    <row r="867" spans="3:61" ht="12.75" customHeight="1">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17"/>
    </row>
    <row r="868" spans="3:61" ht="12.75" customHeight="1">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17"/>
    </row>
    <row r="869" spans="3:61" ht="12.75" customHeight="1">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17"/>
    </row>
    <row r="870" spans="3:61" ht="12.75" customHeight="1">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17"/>
    </row>
    <row r="871" spans="3:61" ht="12.75" customHeight="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17"/>
    </row>
    <row r="872" spans="3:61" ht="12.75" customHeight="1">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17"/>
    </row>
    <row r="873" spans="3:61" ht="12.75" customHeight="1">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17"/>
    </row>
    <row r="874" spans="3:61" ht="12.75" customHeight="1">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17"/>
    </row>
    <row r="875" spans="3:61" ht="12.75" customHeight="1">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17"/>
    </row>
    <row r="876" spans="3:61" ht="12.75" customHeight="1">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17"/>
    </row>
    <row r="877" spans="3:61" ht="12.75" customHeight="1">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17"/>
    </row>
    <row r="878" spans="3:61" ht="12.75" customHeight="1">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17"/>
    </row>
    <row r="879" spans="3:61" ht="12.75" customHeight="1">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17"/>
    </row>
    <row r="880" spans="3:61" ht="12.75" customHeight="1">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17"/>
    </row>
    <row r="881" spans="3:61" ht="12.75" customHeight="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17"/>
    </row>
    <row r="882" spans="3:61" ht="12.75" customHeight="1">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17"/>
    </row>
    <row r="883" spans="3:61" ht="12.75" customHeight="1">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17"/>
    </row>
    <row r="884" spans="3:61" ht="12.75" customHeight="1">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17"/>
    </row>
    <row r="885" spans="3:61" ht="12.75" customHeight="1">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17"/>
    </row>
    <row r="886" spans="3:61" ht="12.75" customHeight="1">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17"/>
    </row>
    <row r="887" spans="3:61" ht="12.75" customHeight="1">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17"/>
    </row>
    <row r="888" spans="3:61" ht="12.75" customHeight="1">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17"/>
    </row>
    <row r="889" spans="3:61" ht="12.75" customHeight="1">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17"/>
    </row>
    <row r="890" spans="3:61" ht="12.75" customHeight="1">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17"/>
    </row>
    <row r="891" spans="3:61" ht="12.75" customHeight="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17"/>
    </row>
    <row r="892" spans="3:61" ht="12.75" customHeight="1">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17"/>
    </row>
    <row r="893" spans="3:61" ht="12.75" customHeight="1">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17"/>
    </row>
    <row r="894" spans="3:61" ht="12.75" customHeight="1">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17"/>
    </row>
    <row r="895" spans="3:61" ht="12.75" customHeight="1">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17"/>
    </row>
    <row r="896" spans="3:61" ht="12.75" customHeight="1">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17"/>
    </row>
    <row r="897" spans="3:61" ht="12.75" customHeight="1">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17"/>
    </row>
    <row r="898" spans="3:61" ht="12.75" customHeight="1">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17"/>
    </row>
    <row r="899" spans="3:61" ht="12.75" customHeight="1">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17"/>
    </row>
    <row r="900" spans="3:61" ht="12.75" customHeight="1">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17"/>
    </row>
    <row r="901" spans="3:61" ht="12.75" customHeight="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17"/>
    </row>
    <row r="902" spans="3:61" ht="12.75" customHeight="1">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17"/>
    </row>
    <row r="903" spans="3:61" ht="12.75" customHeight="1">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17"/>
    </row>
    <row r="904" spans="3:61" ht="12.75" customHeight="1">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17"/>
    </row>
    <row r="905" spans="3:61" ht="12.75" customHeight="1">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17"/>
    </row>
    <row r="906" spans="3:61" ht="12.75" customHeight="1">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17"/>
    </row>
    <row r="907" spans="3:61" ht="12.75" customHeight="1">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17"/>
    </row>
    <row r="908" spans="3:61" ht="12.75" customHeight="1">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17"/>
    </row>
    <row r="909" spans="3:61" ht="12.75" customHeight="1">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17"/>
    </row>
    <row r="910" spans="3:61" ht="12.75" customHeight="1">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17"/>
    </row>
    <row r="911" spans="3:61" ht="12.75" customHeight="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17"/>
    </row>
    <row r="912" spans="3:61" ht="12.75" customHeight="1">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17"/>
    </row>
    <row r="913" spans="3:61" ht="12.75" customHeight="1">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17"/>
    </row>
    <row r="914" spans="3:61" ht="12.75" customHeight="1">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17"/>
    </row>
    <row r="915" spans="3:61" ht="12.75" customHeight="1">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17"/>
    </row>
    <row r="916" spans="3:61" ht="12.75" customHeight="1">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17"/>
    </row>
    <row r="917" spans="3:61" ht="12.75" customHeight="1">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17"/>
    </row>
    <row r="918" spans="3:61" ht="12.75" customHeight="1">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17"/>
    </row>
    <row r="919" spans="3:61" ht="12.75" customHeight="1">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17"/>
    </row>
    <row r="920" spans="3:61" ht="12.75" customHeight="1">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17"/>
    </row>
    <row r="921" spans="3:61" ht="12.75" customHeight="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17"/>
    </row>
    <row r="922" spans="3:61" ht="12.75" customHeight="1">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17"/>
    </row>
    <row r="923" spans="3:61" ht="12.75" customHeight="1">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17"/>
    </row>
    <row r="924" spans="3:61" ht="12.75" customHeight="1">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17"/>
    </row>
    <row r="925" spans="3:61" ht="12.75" customHeight="1">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17"/>
    </row>
    <row r="926" spans="3:61" ht="12.75" customHeight="1">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17"/>
    </row>
    <row r="927" spans="3:61" ht="12.75" customHeight="1">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17"/>
    </row>
    <row r="928" spans="3:61" ht="12.75" customHeight="1">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17"/>
    </row>
    <row r="929" spans="3:61" ht="12.75" customHeight="1">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17"/>
    </row>
    <row r="930" spans="3:61" ht="12.75" customHeight="1">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17"/>
    </row>
    <row r="931" spans="3:61" ht="12.75" customHeight="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17"/>
    </row>
    <row r="932" spans="3:61" ht="12.75" customHeight="1">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17"/>
    </row>
    <row r="933" spans="3:61" ht="12.75" customHeight="1">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17"/>
    </row>
    <row r="934" spans="3:61" ht="12.75" customHeight="1">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17"/>
    </row>
    <row r="935" spans="3:61" ht="12.75" customHeight="1">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17"/>
    </row>
    <row r="936" spans="3:61" ht="12.75" customHeight="1">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17"/>
    </row>
    <row r="937" spans="3:61" ht="12.75" customHeight="1">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17"/>
    </row>
    <row r="938" spans="3:61" ht="12.75" customHeight="1">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17"/>
    </row>
    <row r="939" spans="3:61" ht="12.75" customHeight="1">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17"/>
    </row>
    <row r="940" spans="3:61" ht="12.75" customHeight="1">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17"/>
    </row>
    <row r="941" spans="3:61" ht="12.75" customHeight="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17"/>
    </row>
    <row r="942" spans="3:61" ht="12.75" customHeight="1">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17"/>
    </row>
    <row r="943" spans="3:61" ht="12.75" customHeight="1">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17"/>
    </row>
    <row r="944" spans="3:61" ht="12.75" customHeight="1">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17"/>
    </row>
    <row r="945" spans="3:61" ht="12.75" customHeight="1">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17"/>
    </row>
    <row r="946" spans="3:61" ht="12.75" customHeight="1">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17"/>
    </row>
    <row r="947" spans="3:61" ht="12.75" customHeight="1">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17"/>
    </row>
    <row r="948" spans="3:61" ht="12.75" customHeight="1">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17"/>
    </row>
    <row r="949" spans="3:61" ht="12.75" customHeight="1">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17"/>
    </row>
    <row r="950" spans="3:61" ht="12.75" customHeight="1">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17"/>
    </row>
    <row r="951" spans="3:61" ht="12.75" customHeight="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17"/>
    </row>
    <row r="952" spans="3:61" ht="12.75" customHeight="1">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17"/>
    </row>
    <row r="953" spans="3:61" ht="12.75" customHeight="1">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17"/>
    </row>
    <row r="954" spans="3:61" ht="12.75" customHeight="1">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17"/>
    </row>
    <row r="955" spans="3:61" ht="12.75" customHeight="1">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17"/>
    </row>
    <row r="956" spans="3:61" ht="12.75" customHeight="1">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17"/>
    </row>
    <row r="957" spans="3:61" ht="12.75" customHeight="1">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17"/>
    </row>
    <row r="958" spans="3:61" ht="12.75" customHeight="1">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17"/>
    </row>
    <row r="959" spans="3:61" ht="12.75" customHeight="1">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17"/>
    </row>
    <row r="960" spans="3:61" ht="12.75" customHeight="1">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17"/>
    </row>
    <row r="961" spans="3:61" ht="12.75" customHeight="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17"/>
    </row>
    <row r="962" spans="3:61" ht="12.75" customHeight="1">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17"/>
    </row>
    <row r="963" spans="3:61" ht="12.75" customHeight="1">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17"/>
    </row>
    <row r="964" spans="3:61" ht="12.75" customHeight="1">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17"/>
    </row>
    <row r="965" spans="3:61" ht="12.75" customHeight="1">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17"/>
    </row>
    <row r="966" spans="3:61" ht="12.75" customHeight="1">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17"/>
    </row>
    <row r="967" spans="3:61" ht="12.75" customHeight="1">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17"/>
    </row>
    <row r="968" spans="3:61" ht="12.75" customHeight="1">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17"/>
    </row>
    <row r="969" spans="3:61" ht="12.75" customHeight="1">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17"/>
    </row>
    <row r="970" spans="3:61" ht="12.75" customHeight="1">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17"/>
    </row>
    <row r="971" spans="3:61" ht="12.75" customHeight="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17"/>
    </row>
    <row r="972" spans="3:61" ht="12.75" customHeight="1">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17"/>
    </row>
    <row r="973" spans="3:61" ht="12.75" customHeight="1">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17"/>
    </row>
    <row r="974" spans="3:61" ht="12.75" customHeight="1">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17"/>
    </row>
    <row r="975" spans="3:61" ht="12.75" customHeight="1">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17"/>
    </row>
    <row r="976" spans="3:61" ht="12.75" customHeight="1">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17"/>
    </row>
    <row r="977" spans="3:61" ht="12.75" customHeight="1">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17"/>
    </row>
    <row r="978" spans="3:61" ht="12.75" customHeight="1">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17"/>
    </row>
    <row r="979" spans="3:61" ht="12.75" customHeight="1">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17"/>
    </row>
    <row r="980" spans="3:61" ht="12.75" customHeight="1">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17"/>
    </row>
    <row r="981" spans="3:61" ht="12.75" customHeight="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17"/>
    </row>
    <row r="982" spans="3:61" ht="12.75" customHeight="1">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17"/>
    </row>
    <row r="983" spans="3:61" ht="12.75" customHeight="1">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17"/>
    </row>
    <row r="984" spans="3:61" ht="12.75" customHeight="1">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17"/>
    </row>
    <row r="985" spans="3:61" ht="12.75" customHeight="1">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17"/>
    </row>
    <row r="986" spans="3:61" ht="12.75" customHeight="1">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17"/>
    </row>
    <row r="987" spans="3:61" ht="12.75" customHeight="1">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17"/>
    </row>
    <row r="988" spans="3:61" ht="12.75" customHeight="1">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17"/>
    </row>
    <row r="989" spans="3:61" ht="12.75" customHeight="1">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17"/>
    </row>
    <row r="990" spans="3:61" ht="12.75" customHeight="1">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17"/>
    </row>
    <row r="991" spans="3:61" ht="12.75" customHeight="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17"/>
    </row>
    <row r="992" spans="3:61" ht="12.75" customHeight="1">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17"/>
    </row>
    <row r="993" spans="3:61" ht="12.75" customHeight="1">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17"/>
    </row>
    <row r="994" spans="3:61" ht="12.75" customHeight="1">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17"/>
    </row>
    <row r="995" spans="3:61" ht="12.75" customHeight="1">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17"/>
    </row>
    <row r="996" spans="3:61" ht="12.75" customHeight="1">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17"/>
    </row>
    <row r="997" spans="3:61" ht="12.75" customHeight="1">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17"/>
    </row>
    <row r="998" spans="3:61" ht="12.75" customHeight="1">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17"/>
    </row>
    <row r="999" spans="3:61" ht="12.75" customHeight="1">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17"/>
    </row>
    <row r="1000" spans="3:61" ht="12.75" customHeight="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17"/>
    </row>
  </sheetData>
  <sheetProtection algorithmName="SHA-512" hashValue="u9o9nGw07WwFjibeM2JAU04oJjyByscpn0bDLNSwi2HCeds9jDR9D/C1QiGNgQoikGxdkAEkPezuQ4NuXunSdg==" saltValue="XM+iQ7q4o4OYI8vSSxZyPw==" spinCount="100000" sheet="1" objects="1" scenarios="1"/>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00"/>
  <sheetViews>
    <sheetView topLeftCell="BB1" workbookViewId="0">
      <selection activeCell="BO64" sqref="BO64"/>
    </sheetView>
  </sheetViews>
  <sheetFormatPr defaultColWidth="14.42578125" defaultRowHeight="15" customHeight="1"/>
  <cols>
    <col min="1" max="2" width="9.140625" customWidth="1"/>
    <col min="3" max="21" width="9.28515625" customWidth="1"/>
    <col min="22" max="22" width="12.140625" customWidth="1"/>
    <col min="23" max="25" width="9.28515625" customWidth="1"/>
    <col min="26" max="26" width="12.140625" customWidth="1"/>
    <col min="27" max="62" width="9.28515625" customWidth="1"/>
    <col min="63" max="63" width="9.140625" customWidth="1"/>
    <col min="64" max="72" width="9.28515625" customWidth="1"/>
  </cols>
  <sheetData>
    <row r="1" spans="1:72" ht="12.75" customHeight="1">
      <c r="A1" s="1"/>
      <c r="B1" s="1" t="s">
        <v>658</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row>
    <row r="2" spans="1:72" ht="12.75" customHeight="1">
      <c r="A2" s="1"/>
      <c r="B2" s="69" t="s">
        <v>659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row>
    <row r="3" spans="1:72" ht="12.75" customHeight="1">
      <c r="A3" s="1"/>
      <c r="B3" t="s">
        <v>660</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72" ht="12.75" customHeight="1">
      <c r="A4" s="1"/>
      <c r="B4" s="1" t="s">
        <v>661</v>
      </c>
      <c r="C4" s="1" t="s">
        <v>403</v>
      </c>
      <c r="D4" s="1" t="s">
        <v>405</v>
      </c>
      <c r="E4" s="1" t="s">
        <v>407</v>
      </c>
      <c r="F4" s="1" t="s">
        <v>409</v>
      </c>
      <c r="G4" s="1" t="s">
        <v>662</v>
      </c>
      <c r="H4" s="1" t="s">
        <v>663</v>
      </c>
      <c r="I4" s="1" t="s">
        <v>417</v>
      </c>
      <c r="J4" s="1" t="s">
        <v>419</v>
      </c>
      <c r="K4" s="1" t="s">
        <v>421</v>
      </c>
      <c r="L4" s="1" t="s">
        <v>423</v>
      </c>
      <c r="M4" s="1" t="s">
        <v>664</v>
      </c>
      <c r="N4" s="1" t="s">
        <v>428</v>
      </c>
      <c r="O4" s="1" t="s">
        <v>430</v>
      </c>
      <c r="P4" s="1" t="s">
        <v>432</v>
      </c>
      <c r="Q4" s="1" t="s">
        <v>434</v>
      </c>
      <c r="R4" s="1" t="s">
        <v>436</v>
      </c>
      <c r="S4" s="1" t="s">
        <v>438</v>
      </c>
      <c r="T4" s="1" t="s">
        <v>440</v>
      </c>
      <c r="U4" s="1" t="s">
        <v>442</v>
      </c>
      <c r="V4" s="1" t="s">
        <v>444</v>
      </c>
      <c r="W4" s="1" t="s">
        <v>665</v>
      </c>
      <c r="X4" s="1" t="s">
        <v>449</v>
      </c>
      <c r="Y4" s="1" t="s">
        <v>451</v>
      </c>
      <c r="Z4" s="1" t="s">
        <v>453</v>
      </c>
      <c r="AA4" s="1" t="s">
        <v>666</v>
      </c>
      <c r="AB4" s="1" t="s">
        <v>458</v>
      </c>
      <c r="AC4" s="1" t="s">
        <v>667</v>
      </c>
      <c r="AD4" s="1" t="s">
        <v>471</v>
      </c>
      <c r="AE4" s="1" t="s">
        <v>479</v>
      </c>
      <c r="AF4" s="1" t="s">
        <v>489</v>
      </c>
      <c r="AG4" s="1" t="s">
        <v>668</v>
      </c>
      <c r="AH4" s="1" t="s">
        <v>505</v>
      </c>
      <c r="AI4" s="1" t="s">
        <v>511</v>
      </c>
      <c r="AJ4" s="1" t="s">
        <v>669</v>
      </c>
      <c r="AK4" s="1" t="s">
        <v>523</v>
      </c>
      <c r="AL4" s="1" t="s">
        <v>670</v>
      </c>
      <c r="AM4" s="1" t="s">
        <v>529</v>
      </c>
      <c r="AN4" s="1" t="s">
        <v>531</v>
      </c>
      <c r="AO4" s="1" t="s">
        <v>533</v>
      </c>
      <c r="AP4" s="1" t="s">
        <v>535</v>
      </c>
      <c r="AQ4" s="1" t="s">
        <v>537</v>
      </c>
      <c r="AR4" s="1" t="s">
        <v>671</v>
      </c>
      <c r="AS4" s="1" t="s">
        <v>672</v>
      </c>
      <c r="AT4" s="1" t="s">
        <v>545</v>
      </c>
      <c r="AU4" s="1" t="s">
        <v>673</v>
      </c>
      <c r="AV4" s="1" t="s">
        <v>550</v>
      </c>
      <c r="AW4" s="1" t="s">
        <v>552</v>
      </c>
      <c r="AX4" s="1" t="s">
        <v>554</v>
      </c>
      <c r="AY4" s="1" t="s">
        <v>674</v>
      </c>
      <c r="AZ4" s="1" t="s">
        <v>559</v>
      </c>
      <c r="BA4" s="1" t="s">
        <v>561</v>
      </c>
      <c r="BB4" s="1" t="s">
        <v>563</v>
      </c>
      <c r="BC4" s="1" t="s">
        <v>675</v>
      </c>
      <c r="BD4" s="1" t="s">
        <v>676</v>
      </c>
      <c r="BE4" s="1" t="s">
        <v>574</v>
      </c>
      <c r="BF4" s="1" t="s">
        <v>576</v>
      </c>
      <c r="BG4" s="1" t="s">
        <v>578</v>
      </c>
      <c r="BH4" s="1" t="s">
        <v>580</v>
      </c>
      <c r="BI4" s="1" t="s">
        <v>677</v>
      </c>
      <c r="BJ4" s="1" t="s">
        <v>583</v>
      </c>
      <c r="BK4" s="1"/>
      <c r="BL4" s="1" t="s">
        <v>678</v>
      </c>
      <c r="BM4" s="1" t="s">
        <v>679</v>
      </c>
      <c r="BN4" s="1" t="s">
        <v>680</v>
      </c>
      <c r="BO4" s="1" t="s">
        <v>681</v>
      </c>
      <c r="BP4" s="1" t="s">
        <v>682</v>
      </c>
      <c r="BQ4" s="1" t="s">
        <v>683</v>
      </c>
      <c r="BR4" s="1" t="s">
        <v>684</v>
      </c>
      <c r="BS4" s="1" t="s">
        <v>685</v>
      </c>
      <c r="BT4" s="1" t="s">
        <v>583</v>
      </c>
    </row>
    <row r="5" spans="1:72" ht="12.75" customHeight="1">
      <c r="A5" s="1">
        <v>1</v>
      </c>
      <c r="B5" s="1" t="s">
        <v>403</v>
      </c>
      <c r="C5" s="1">
        <v>8609.3559472956113</v>
      </c>
      <c r="D5" s="1">
        <v>238.41474369002154</v>
      </c>
      <c r="E5" s="1">
        <v>0.51482022800350768</v>
      </c>
      <c r="F5" s="1">
        <v>27.693928544877586</v>
      </c>
      <c r="G5" s="1">
        <v>23007.459673616853</v>
      </c>
      <c r="H5" s="1">
        <v>340.21991343482165</v>
      </c>
      <c r="I5" s="1">
        <v>6.1466955752387991</v>
      </c>
      <c r="J5" s="1">
        <v>0.63467767378028872</v>
      </c>
      <c r="K5" s="1">
        <v>7.4719668507481116E-2</v>
      </c>
      <c r="L5" s="1">
        <v>0.67029096603065319</v>
      </c>
      <c r="M5" s="1">
        <v>631.56320498801347</v>
      </c>
      <c r="N5" s="1">
        <v>22.362651770393672</v>
      </c>
      <c r="O5" s="1">
        <v>0.72007496286532446</v>
      </c>
      <c r="P5" s="1">
        <v>0.86446471232192301</v>
      </c>
      <c r="Q5" s="1">
        <v>7.2136292949524643</v>
      </c>
      <c r="R5" s="1">
        <v>6.6618489047737519</v>
      </c>
      <c r="S5" s="1">
        <v>9.859688784824952E-2</v>
      </c>
      <c r="T5" s="1">
        <v>2.00529868307183</v>
      </c>
      <c r="U5" s="1">
        <v>0.27180954237492794</v>
      </c>
      <c r="V5" s="1">
        <v>4.862710542439902E-2</v>
      </c>
      <c r="W5" s="1">
        <v>1.5820577965644977</v>
      </c>
      <c r="X5" s="1">
        <v>3.1839674102768263</v>
      </c>
      <c r="Y5" s="1">
        <v>2.6219753846526563</v>
      </c>
      <c r="Z5" s="1">
        <v>4.2323497539763499E-2</v>
      </c>
      <c r="AA5" s="1">
        <v>49.236717340832946</v>
      </c>
      <c r="AB5" s="1">
        <v>145.65480921273706</v>
      </c>
      <c r="AC5" s="1">
        <v>1631.9966523973715</v>
      </c>
      <c r="AD5" s="1">
        <v>113.38954806165881</v>
      </c>
      <c r="AE5" s="1">
        <v>8.367577124740885</v>
      </c>
      <c r="AF5" s="1">
        <v>0</v>
      </c>
      <c r="AG5" s="1">
        <v>1.1767082945450718</v>
      </c>
      <c r="AH5" s="1">
        <v>696.23823937152531</v>
      </c>
      <c r="AI5" s="1">
        <v>0.7909412094489171</v>
      </c>
      <c r="AJ5" s="1">
        <v>5.6286337230846306E-2</v>
      </c>
      <c r="AK5" s="1">
        <v>0.4381052708390778</v>
      </c>
      <c r="AL5" s="1">
        <v>26.213318718367713</v>
      </c>
      <c r="AM5" s="1">
        <v>0.99017795946342901</v>
      </c>
      <c r="AN5" s="1">
        <v>5.3878973350905801E-2</v>
      </c>
      <c r="AO5" s="1">
        <v>1.0267757034936968</v>
      </c>
      <c r="AP5" s="1">
        <v>72.107100732569549</v>
      </c>
      <c r="AQ5" s="1">
        <v>2</v>
      </c>
      <c r="AR5" s="1">
        <v>191.57951482024367</v>
      </c>
      <c r="AS5" s="1">
        <v>103.48144988382145</v>
      </c>
      <c r="AT5" s="1">
        <v>2.1302079920310106</v>
      </c>
      <c r="AU5" s="1">
        <v>4.8565928404542165</v>
      </c>
      <c r="AV5" s="1">
        <v>132.86387719984202</v>
      </c>
      <c r="AW5" s="1">
        <v>9.5059758894362414</v>
      </c>
      <c r="AX5" s="1">
        <v>1.4800416881561296</v>
      </c>
      <c r="AY5" s="1">
        <v>139.06655833532656</v>
      </c>
      <c r="AZ5" s="1">
        <v>31.564004312684208</v>
      </c>
      <c r="BA5" s="1">
        <v>153.85579194346519</v>
      </c>
      <c r="BB5" s="1">
        <v>210.49285309510728</v>
      </c>
      <c r="BC5" s="1">
        <v>182.95231843647778</v>
      </c>
      <c r="BD5" s="1">
        <v>13.038576274433183</v>
      </c>
      <c r="BE5" s="1">
        <v>352.68651357884215</v>
      </c>
      <c r="BF5" s="1">
        <v>24.751295133881463</v>
      </c>
      <c r="BG5" s="1">
        <v>0.1800244701257489</v>
      </c>
      <c r="BH5" s="1">
        <v>34.351625762672263</v>
      </c>
      <c r="BI5" s="1">
        <v>0</v>
      </c>
      <c r="BJ5" s="1">
        <v>37248.999999999993</v>
      </c>
      <c r="BK5" s="1"/>
      <c r="BL5" s="1">
        <v>7632</v>
      </c>
      <c r="BM5" s="1">
        <v>0</v>
      </c>
      <c r="BN5" s="1">
        <v>0</v>
      </c>
      <c r="BO5" s="1">
        <v>538</v>
      </c>
      <c r="BP5" s="1">
        <v>0</v>
      </c>
      <c r="BQ5" s="1">
        <v>-145</v>
      </c>
      <c r="BR5" s="1">
        <v>0</v>
      </c>
      <c r="BS5" s="1">
        <v>5296</v>
      </c>
      <c r="BT5" s="1">
        <v>13321</v>
      </c>
    </row>
    <row r="6" spans="1:72" ht="12.75" customHeight="1">
      <c r="A6" s="1">
        <v>2</v>
      </c>
      <c r="B6" s="1" t="s">
        <v>405</v>
      </c>
      <c r="C6" s="1">
        <v>24.70956329313082</v>
      </c>
      <c r="D6" s="1">
        <v>1813.1945153908491</v>
      </c>
      <c r="E6" s="1">
        <v>4.1742180648933057E-2</v>
      </c>
      <c r="F6" s="1">
        <v>2.2624450365191131</v>
      </c>
      <c r="G6" s="1">
        <v>71.921716097378976</v>
      </c>
      <c r="H6" s="1">
        <v>5.3876604067951011</v>
      </c>
      <c r="I6" s="1">
        <v>21185.092454746897</v>
      </c>
      <c r="J6" s="1">
        <v>8155.4002343694629</v>
      </c>
      <c r="K6" s="1">
        <v>0</v>
      </c>
      <c r="L6" s="1">
        <v>0.17544431532758828</v>
      </c>
      <c r="M6" s="1">
        <v>98.873598500690875</v>
      </c>
      <c r="N6" s="1">
        <v>0.27893511463265003</v>
      </c>
      <c r="O6" s="1">
        <v>2.0345647349174265</v>
      </c>
      <c r="P6" s="1">
        <v>1.0433489707503397E-2</v>
      </c>
      <c r="Q6" s="1">
        <v>21.162564195509805</v>
      </c>
      <c r="R6" s="1">
        <v>0.11561434540747008</v>
      </c>
      <c r="S6" s="1">
        <v>1.7939431310497891</v>
      </c>
      <c r="T6" s="1">
        <v>1.2884710616619569E-2</v>
      </c>
      <c r="U6" s="1">
        <v>0</v>
      </c>
      <c r="V6" s="1">
        <v>3.31877116115506E-4</v>
      </c>
      <c r="W6" s="1">
        <v>19.805721872840344</v>
      </c>
      <c r="X6" s="1">
        <v>0.55514783005553392</v>
      </c>
      <c r="Y6" s="1">
        <v>316.79991373773368</v>
      </c>
      <c r="Z6" s="1">
        <v>2.2966246124880456</v>
      </c>
      <c r="AA6" s="1">
        <v>182.71884888886441</v>
      </c>
      <c r="AB6" s="1">
        <v>63.932238926485702</v>
      </c>
      <c r="AC6" s="1">
        <v>398.17555722062593</v>
      </c>
      <c r="AD6" s="1">
        <v>3.3066215531682226</v>
      </c>
      <c r="AE6" s="1">
        <v>0</v>
      </c>
      <c r="AF6" s="1">
        <v>0</v>
      </c>
      <c r="AG6" s="1">
        <v>24.276977594910598</v>
      </c>
      <c r="AH6" s="1">
        <v>0.23149020885657692</v>
      </c>
      <c r="AI6" s="1">
        <v>3.7170237004936671E-2</v>
      </c>
      <c r="AJ6" s="1">
        <v>0</v>
      </c>
      <c r="AK6" s="1">
        <v>1.7876088685279961</v>
      </c>
      <c r="AL6" s="1">
        <v>18.041646527426135</v>
      </c>
      <c r="AM6" s="1">
        <v>0</v>
      </c>
      <c r="AN6" s="1">
        <v>7.7825183729086159E-2</v>
      </c>
      <c r="AO6" s="1">
        <v>0.14337091416189859</v>
      </c>
      <c r="AP6" s="1">
        <v>56.837631428916836</v>
      </c>
      <c r="AQ6" s="1">
        <v>0</v>
      </c>
      <c r="AR6" s="1">
        <v>149.0703308602607</v>
      </c>
      <c r="AS6" s="1">
        <v>92.062527506681604</v>
      </c>
      <c r="AT6" s="1">
        <v>2.6827214025017935E-3</v>
      </c>
      <c r="AU6" s="1">
        <v>10.229983431791011</v>
      </c>
      <c r="AV6" s="1">
        <v>43.920371586838577</v>
      </c>
      <c r="AW6" s="1">
        <v>2.6660127784929801</v>
      </c>
      <c r="AX6" s="1">
        <v>0</v>
      </c>
      <c r="AY6" s="1">
        <v>1.5142407710570869</v>
      </c>
      <c r="AZ6" s="1">
        <v>44.496679866683998</v>
      </c>
      <c r="BA6" s="1">
        <v>0.39766820101714262</v>
      </c>
      <c r="BB6" s="1">
        <v>2.3231398128085419E-3</v>
      </c>
      <c r="BC6" s="1">
        <v>0</v>
      </c>
      <c r="BD6" s="1">
        <v>5.6419109739636025E-3</v>
      </c>
      <c r="BE6" s="1">
        <v>0</v>
      </c>
      <c r="BF6" s="1">
        <v>6.63754232231012E-4</v>
      </c>
      <c r="BG6" s="1">
        <v>4.0240821037526905E-3</v>
      </c>
      <c r="BH6" s="1">
        <v>0.13380784619536668</v>
      </c>
      <c r="BI6" s="1">
        <v>0</v>
      </c>
      <c r="BJ6" s="1">
        <v>32816</v>
      </c>
      <c r="BK6" s="1"/>
      <c r="BL6" s="1">
        <v>818</v>
      </c>
      <c r="BM6" s="1">
        <v>0</v>
      </c>
      <c r="BN6" s="1">
        <v>0</v>
      </c>
      <c r="BO6" s="1">
        <v>1600</v>
      </c>
      <c r="BP6" s="1">
        <v>0</v>
      </c>
      <c r="BQ6" s="1">
        <v>11455</v>
      </c>
      <c r="BR6" s="1">
        <v>0</v>
      </c>
      <c r="BS6" s="1">
        <v>434</v>
      </c>
      <c r="BT6" s="1">
        <v>14307</v>
      </c>
    </row>
    <row r="7" spans="1:72" ht="12.75" customHeight="1">
      <c r="A7" s="1">
        <v>3</v>
      </c>
      <c r="B7" s="1" t="s">
        <v>407</v>
      </c>
      <c r="C7" s="1">
        <v>10.523311399198279</v>
      </c>
      <c r="D7" s="1">
        <v>1.889264551881732E-3</v>
      </c>
      <c r="E7" s="1">
        <v>0.40947091493715287</v>
      </c>
      <c r="F7" s="1">
        <v>0.41219513240750816</v>
      </c>
      <c r="G7" s="1">
        <v>189.47558274701078</v>
      </c>
      <c r="H7" s="1">
        <v>9.3091324034238684E-3</v>
      </c>
      <c r="I7" s="1">
        <v>6.7506100175443243E-2</v>
      </c>
      <c r="J7" s="1">
        <v>5.5527068063474145E-4</v>
      </c>
      <c r="K7" s="1">
        <v>3.9375917179962673E-3</v>
      </c>
      <c r="L7" s="1">
        <v>4.0195852239226844E-2</v>
      </c>
      <c r="M7" s="1">
        <v>23.322848656280001</v>
      </c>
      <c r="N7" s="1">
        <v>0.14595313563361512</v>
      </c>
      <c r="O7" s="1">
        <v>2.0616172589966293E-2</v>
      </c>
      <c r="P7" s="1">
        <v>3.3976585886455739E-2</v>
      </c>
      <c r="Q7" s="1">
        <v>7.1203693777697336E-2</v>
      </c>
      <c r="R7" s="1">
        <v>0.29726024359053721</v>
      </c>
      <c r="S7" s="1">
        <v>1.9625915083464986E-2</v>
      </c>
      <c r="T7" s="1">
        <v>5.9389506132502407E-2</v>
      </c>
      <c r="U7" s="1">
        <v>1.7707709933901291E-3</v>
      </c>
      <c r="V7" s="1">
        <v>1.9078491121263242E-2</v>
      </c>
      <c r="W7" s="1">
        <v>0.94514838341289731</v>
      </c>
      <c r="X7" s="1">
        <v>0.17976519798840118</v>
      </c>
      <c r="Y7" s="1">
        <v>6.6394934502294334E-2</v>
      </c>
      <c r="Z7" s="1">
        <v>1.076674613550719E-3</v>
      </c>
      <c r="AA7" s="1">
        <v>6.8135429019833799E-2</v>
      </c>
      <c r="AB7" s="1">
        <v>0.3032815752755586</v>
      </c>
      <c r="AC7" s="1">
        <v>33.331120139632311</v>
      </c>
      <c r="AD7" s="1">
        <v>0.62694651830287473</v>
      </c>
      <c r="AE7" s="1">
        <v>12.551365687111327</v>
      </c>
      <c r="AF7" s="1">
        <v>0</v>
      </c>
      <c r="AG7" s="1">
        <v>0.28792789091705662</v>
      </c>
      <c r="AH7" s="1">
        <v>531.07127449255961</v>
      </c>
      <c r="AI7" s="1">
        <v>4.0910185913266971E-2</v>
      </c>
      <c r="AJ7" s="1">
        <v>7.3212051662432887E-2</v>
      </c>
      <c r="AK7" s="1">
        <v>9.7325544868710392E-3</v>
      </c>
      <c r="AL7" s="1">
        <v>0.95612482460056725</v>
      </c>
      <c r="AM7" s="1">
        <v>0</v>
      </c>
      <c r="AN7" s="1">
        <v>5.9865525945450894E-3</v>
      </c>
      <c r="AO7" s="1">
        <v>1.1028531858607584E-2</v>
      </c>
      <c r="AP7" s="1">
        <v>2.2953766767371562</v>
      </c>
      <c r="AQ7" s="1">
        <v>0</v>
      </c>
      <c r="AR7" s="1">
        <v>6.1009696555672921</v>
      </c>
      <c r="AS7" s="1">
        <v>1.9738328943864092</v>
      </c>
      <c r="AT7" s="1">
        <v>0.10572339571598501</v>
      </c>
      <c r="AU7" s="1">
        <v>5.68842827064808E-3</v>
      </c>
      <c r="AV7" s="1">
        <v>6.9812088841282831</v>
      </c>
      <c r="AW7" s="1">
        <v>1.4900845080828724</v>
      </c>
      <c r="AX7" s="1">
        <v>0.10633074285502321</v>
      </c>
      <c r="AY7" s="1">
        <v>1.2137086735675053</v>
      </c>
      <c r="AZ7" s="1">
        <v>3.4295240951955352</v>
      </c>
      <c r="BA7" s="1">
        <v>6.3998999397053424</v>
      </c>
      <c r="BB7" s="1">
        <v>16.71342597314306</v>
      </c>
      <c r="BC7" s="1">
        <v>5.1034183468700185</v>
      </c>
      <c r="BD7" s="1">
        <v>1.3539141796363847</v>
      </c>
      <c r="BE7" s="1">
        <v>20.037611692543702</v>
      </c>
      <c r="BF7" s="1">
        <v>1.0282941641044391E-3</v>
      </c>
      <c r="BG7" s="1">
        <v>4.9933814997939092E-2</v>
      </c>
      <c r="BH7" s="1">
        <v>0.17321160356952689</v>
      </c>
      <c r="BI7" s="1">
        <v>0</v>
      </c>
      <c r="BJ7" s="1">
        <v>879.00000000000011</v>
      </c>
      <c r="BK7" s="1"/>
      <c r="BL7" s="1">
        <v>613</v>
      </c>
      <c r="BM7" s="1">
        <v>0</v>
      </c>
      <c r="BN7" s="1">
        <v>0</v>
      </c>
      <c r="BO7" s="1">
        <v>0</v>
      </c>
      <c r="BP7" s="1">
        <v>0</v>
      </c>
      <c r="BQ7" s="1">
        <v>0</v>
      </c>
      <c r="BR7" s="1">
        <v>0</v>
      </c>
      <c r="BS7" s="1">
        <v>416</v>
      </c>
      <c r="BT7" s="1">
        <v>1029</v>
      </c>
    </row>
    <row r="8" spans="1:72" ht="12.75" customHeight="1">
      <c r="A8" s="1">
        <v>4</v>
      </c>
      <c r="B8" s="1" t="s">
        <v>409</v>
      </c>
      <c r="C8" s="1">
        <v>635.67628746260186</v>
      </c>
      <c r="D8" s="1">
        <v>31.500226802105598</v>
      </c>
      <c r="E8" s="1">
        <v>0</v>
      </c>
      <c r="F8" s="1">
        <v>3339.9371866139154</v>
      </c>
      <c r="G8" s="1">
        <v>9.5702312042608106</v>
      </c>
      <c r="H8" s="1">
        <v>0.78261503608792327</v>
      </c>
      <c r="I8" s="1">
        <v>12.303428906893245</v>
      </c>
      <c r="J8" s="1">
        <v>583.09947347992988</v>
      </c>
      <c r="K8" s="1">
        <v>6.9263441839835155E-2</v>
      </c>
      <c r="L8" s="1">
        <v>69.625114327746346</v>
      </c>
      <c r="M8" s="1">
        <v>604.90741370026649</v>
      </c>
      <c r="N8" s="1">
        <v>68.094505154310681</v>
      </c>
      <c r="O8" s="1">
        <v>1182.7625691553662</v>
      </c>
      <c r="P8" s="1">
        <v>9647.2249346316494</v>
      </c>
      <c r="Q8" s="1">
        <v>344.00901274592769</v>
      </c>
      <c r="R8" s="1">
        <v>5.1701569978783235</v>
      </c>
      <c r="S8" s="1">
        <v>4.5948676700947386</v>
      </c>
      <c r="T8" s="1">
        <v>12.315728776372769</v>
      </c>
      <c r="U8" s="1">
        <v>5.8105402714221146</v>
      </c>
      <c r="V8" s="1">
        <v>0.8888443126783474</v>
      </c>
      <c r="W8" s="1">
        <v>24.6702991876789</v>
      </c>
      <c r="X8" s="1">
        <v>143.74599052271566</v>
      </c>
      <c r="Y8" s="1">
        <v>63.63288561140827</v>
      </c>
      <c r="Z8" s="1">
        <v>153.01790852253728</v>
      </c>
      <c r="AA8" s="1">
        <v>317.8988955754275</v>
      </c>
      <c r="AB8" s="1">
        <v>6396.3032527769192</v>
      </c>
      <c r="AC8" s="1">
        <v>271.535933671436</v>
      </c>
      <c r="AD8" s="1">
        <v>412.22631532933417</v>
      </c>
      <c r="AE8" s="1">
        <v>0</v>
      </c>
      <c r="AF8" s="1">
        <v>0</v>
      </c>
      <c r="AG8" s="1">
        <v>1008.1701856314228</v>
      </c>
      <c r="AH8" s="1">
        <v>6.8007864569322045</v>
      </c>
      <c r="AI8" s="1">
        <v>0.13401106489978137</v>
      </c>
      <c r="AJ8" s="1">
        <v>3.1894513384304726E-2</v>
      </c>
      <c r="AK8" s="1">
        <v>4.6418974702307034</v>
      </c>
      <c r="AL8" s="1">
        <v>23.663434679881465</v>
      </c>
      <c r="AM8" s="1">
        <v>0</v>
      </c>
      <c r="AN8" s="1">
        <v>1.6463019634998997E-2</v>
      </c>
      <c r="AO8" s="1">
        <v>3.0328462611170854E-2</v>
      </c>
      <c r="AP8" s="1">
        <v>248.30223501932798</v>
      </c>
      <c r="AQ8" s="1">
        <v>99</v>
      </c>
      <c r="AR8" s="1">
        <v>83.63815648860745</v>
      </c>
      <c r="AS8" s="1">
        <v>277.25916902042889</v>
      </c>
      <c r="AT8" s="1">
        <v>0.89333737765192622</v>
      </c>
      <c r="AU8" s="1">
        <v>28.07189472572102</v>
      </c>
      <c r="AV8" s="1">
        <v>46.912704555621389</v>
      </c>
      <c r="AW8" s="1">
        <v>26.515434271864269</v>
      </c>
      <c r="AX8" s="1">
        <v>0.96871656012786467</v>
      </c>
      <c r="AY8" s="1">
        <v>73.352750810377188</v>
      </c>
      <c r="AZ8" s="1">
        <v>51.154634175671418</v>
      </c>
      <c r="BA8" s="1">
        <v>2.5109928214623114</v>
      </c>
      <c r="BB8" s="1">
        <v>4.9143342194026853E-4</v>
      </c>
      <c r="BC8" s="1">
        <v>0.58998808104886769</v>
      </c>
      <c r="BD8" s="1">
        <v>21.731077216136814</v>
      </c>
      <c r="BE8" s="1">
        <v>43.85525617879572</v>
      </c>
      <c r="BF8" s="1">
        <v>18.069793224803668</v>
      </c>
      <c r="BG8" s="1">
        <v>1.138161233298049E-3</v>
      </c>
      <c r="BH8" s="1">
        <v>3.3093466898960782</v>
      </c>
      <c r="BI8" s="1">
        <v>0</v>
      </c>
      <c r="BJ8" s="1">
        <v>26410.999999999996</v>
      </c>
      <c r="BK8" s="1"/>
      <c r="BL8" s="1">
        <v>249</v>
      </c>
      <c r="BM8" s="1">
        <v>0</v>
      </c>
      <c r="BN8" s="1">
        <v>0</v>
      </c>
      <c r="BO8" s="1">
        <v>140</v>
      </c>
      <c r="BP8" s="1">
        <v>0</v>
      </c>
      <c r="BQ8" s="1">
        <v>-57</v>
      </c>
      <c r="BR8" s="1">
        <v>0</v>
      </c>
      <c r="BS8" s="1">
        <v>17527</v>
      </c>
      <c r="BT8" s="1">
        <v>17859</v>
      </c>
    </row>
    <row r="9" spans="1:72" ht="12.75" customHeight="1">
      <c r="A9" s="1">
        <v>5</v>
      </c>
      <c r="B9" s="1" t="s">
        <v>662</v>
      </c>
      <c r="C9" s="1">
        <v>5506.5891461384708</v>
      </c>
      <c r="D9" s="1">
        <v>15.246263114281158</v>
      </c>
      <c r="E9" s="1">
        <v>4.9514177141186781</v>
      </c>
      <c r="F9" s="1">
        <v>22.104248129125121</v>
      </c>
      <c r="G9" s="1">
        <v>14732.7503219179</v>
      </c>
      <c r="H9" s="1">
        <v>86.489527070458962</v>
      </c>
      <c r="I9" s="1">
        <v>1.7128916318731051</v>
      </c>
      <c r="J9" s="1">
        <v>280.84469361627674</v>
      </c>
      <c r="K9" s="1">
        <v>0.72021049522161462</v>
      </c>
      <c r="L9" s="1">
        <v>81.309365795615903</v>
      </c>
      <c r="M9" s="1">
        <v>594.83700450386709</v>
      </c>
      <c r="N9" s="1">
        <v>4.3176347845822063</v>
      </c>
      <c r="O9" s="1">
        <v>2.1328020081543912</v>
      </c>
      <c r="P9" s="1">
        <v>0.8398904686563532</v>
      </c>
      <c r="Q9" s="1">
        <v>2.6460571518607154</v>
      </c>
      <c r="R9" s="1">
        <v>6.7870750273013067</v>
      </c>
      <c r="S9" s="1">
        <v>0.27136806689617399</v>
      </c>
      <c r="T9" s="1">
        <v>1.6955771376067166</v>
      </c>
      <c r="U9" s="1">
        <v>6.684755647083504E-2</v>
      </c>
      <c r="V9" s="1">
        <v>0.53539034365449434</v>
      </c>
      <c r="W9" s="1">
        <v>15.534086666655394</v>
      </c>
      <c r="X9" s="1">
        <v>5.079994487605509</v>
      </c>
      <c r="Y9" s="1">
        <v>35.936029181178704</v>
      </c>
      <c r="Z9" s="1">
        <v>1.0244257680190783</v>
      </c>
      <c r="AA9" s="1">
        <v>41.968182676058433</v>
      </c>
      <c r="AB9" s="1">
        <v>64.426743451626535</v>
      </c>
      <c r="AC9" s="1">
        <v>1384.1972578088587</v>
      </c>
      <c r="AD9" s="1">
        <v>142.27414350976676</v>
      </c>
      <c r="AE9" s="1">
        <v>160.65748079502498</v>
      </c>
      <c r="AF9" s="1">
        <v>24.200949588046363</v>
      </c>
      <c r="AG9" s="1">
        <v>17.953259887595024</v>
      </c>
      <c r="AH9" s="1">
        <v>10258.979936395972</v>
      </c>
      <c r="AI9" s="1">
        <v>6.0439787859439189</v>
      </c>
      <c r="AJ9" s="1">
        <v>4.2179231722523092</v>
      </c>
      <c r="AK9" s="1">
        <v>1.3951880539038433</v>
      </c>
      <c r="AL9" s="1">
        <v>75.382094534563862</v>
      </c>
      <c r="AM9" s="1">
        <v>110.89993145990405</v>
      </c>
      <c r="AN9" s="1">
        <v>33.271824572297277</v>
      </c>
      <c r="AO9" s="1">
        <v>2.5282909285857884</v>
      </c>
      <c r="AP9" s="1">
        <v>179.65347057896616</v>
      </c>
      <c r="AQ9" s="1">
        <v>0</v>
      </c>
      <c r="AR9" s="1">
        <v>394.53141681581644</v>
      </c>
      <c r="AS9" s="1">
        <v>196.28276211872634</v>
      </c>
      <c r="AT9" s="1">
        <v>23.39091661546621</v>
      </c>
      <c r="AU9" s="1">
        <v>118.65746995736892</v>
      </c>
      <c r="AV9" s="1">
        <v>251.83786685374321</v>
      </c>
      <c r="AW9" s="1">
        <v>33.426269202446605</v>
      </c>
      <c r="AX9" s="1">
        <v>10.296002105749938</v>
      </c>
      <c r="AY9" s="1">
        <v>114.41439975801501</v>
      </c>
      <c r="AZ9" s="1">
        <v>783.14605102415339</v>
      </c>
      <c r="BA9" s="1">
        <v>1516.2543926227963</v>
      </c>
      <c r="BB9" s="1">
        <v>1504.0045428455819</v>
      </c>
      <c r="BC9" s="1">
        <v>1865.633774591613</v>
      </c>
      <c r="BD9" s="1">
        <v>228.95194561333435</v>
      </c>
      <c r="BE9" s="1">
        <v>528.59786254855521</v>
      </c>
      <c r="BF9" s="1">
        <v>25.940456679632437</v>
      </c>
      <c r="BG9" s="1">
        <v>1.7243743282764579</v>
      </c>
      <c r="BH9" s="1">
        <v>27.43657134351082</v>
      </c>
      <c r="BI9" s="1">
        <v>0</v>
      </c>
      <c r="BJ9" s="1">
        <v>41537</v>
      </c>
      <c r="BK9" s="1"/>
      <c r="BL9" s="1">
        <v>73459</v>
      </c>
      <c r="BM9" s="1">
        <v>0</v>
      </c>
      <c r="BN9" s="1">
        <v>106</v>
      </c>
      <c r="BO9" s="1">
        <v>0</v>
      </c>
      <c r="BP9" s="1">
        <v>0</v>
      </c>
      <c r="BQ9" s="1">
        <v>174</v>
      </c>
      <c r="BR9" s="1">
        <v>0</v>
      </c>
      <c r="BS9" s="1">
        <v>35968</v>
      </c>
      <c r="BT9" s="1">
        <v>109707</v>
      </c>
    </row>
    <row r="10" spans="1:72" ht="12.75" customHeight="1">
      <c r="A10" s="1">
        <v>6</v>
      </c>
      <c r="B10" s="1" t="s">
        <v>663</v>
      </c>
      <c r="C10" s="1">
        <v>10.454024315533767</v>
      </c>
      <c r="D10" s="1">
        <v>3.8964213829935614</v>
      </c>
      <c r="E10" s="1">
        <v>18.929292929292931</v>
      </c>
      <c r="F10" s="1">
        <v>6.9555497356892548</v>
      </c>
      <c r="G10" s="1">
        <v>13.865135133620077</v>
      </c>
      <c r="H10" s="1">
        <v>457.12428264442377</v>
      </c>
      <c r="I10" s="1">
        <v>1.2229647337969409</v>
      </c>
      <c r="J10" s="1">
        <v>192.73393181245407</v>
      </c>
      <c r="K10" s="1">
        <v>3.7460060773176242</v>
      </c>
      <c r="L10" s="1">
        <v>0.11135845299694967</v>
      </c>
      <c r="M10" s="1">
        <v>2.5113554047404412</v>
      </c>
      <c r="N10" s="1">
        <v>24.397070436495664</v>
      </c>
      <c r="O10" s="1">
        <v>21.982519865047774</v>
      </c>
      <c r="P10" s="1">
        <v>1.9068102779268938</v>
      </c>
      <c r="Q10" s="1">
        <v>22.329571170330166</v>
      </c>
      <c r="R10" s="1">
        <v>3.3448283061787585</v>
      </c>
      <c r="S10" s="1">
        <v>1.3004976197012981</v>
      </c>
      <c r="T10" s="1">
        <v>15.38794179028641</v>
      </c>
      <c r="U10" s="1">
        <v>143.34518098643616</v>
      </c>
      <c r="V10" s="1">
        <v>5.5741511610105328E-2</v>
      </c>
      <c r="W10" s="1">
        <v>79.864570597023601</v>
      </c>
      <c r="X10" s="1">
        <v>5.1365579906474945</v>
      </c>
      <c r="Y10" s="1">
        <v>1.6654161100672062</v>
      </c>
      <c r="Z10" s="1">
        <v>9.4269439602047509E-3</v>
      </c>
      <c r="AA10" s="1">
        <v>1.4440552282574479</v>
      </c>
      <c r="AB10" s="1">
        <v>64.524498515774525</v>
      </c>
      <c r="AC10" s="1">
        <v>93.511982144704206</v>
      </c>
      <c r="AD10" s="1">
        <v>3.0959126654019911</v>
      </c>
      <c r="AE10" s="1">
        <v>1.673515424948177</v>
      </c>
      <c r="AF10" s="1">
        <v>0</v>
      </c>
      <c r="AG10" s="1">
        <v>12.86972264358776</v>
      </c>
      <c r="AH10" s="1">
        <v>5.7541654046888731</v>
      </c>
      <c r="AI10" s="1">
        <v>2.4291070471579128</v>
      </c>
      <c r="AJ10" s="1">
        <v>9.911179089865005</v>
      </c>
      <c r="AK10" s="1">
        <v>1.9893497243225888</v>
      </c>
      <c r="AL10" s="1">
        <v>18.512239629764814</v>
      </c>
      <c r="AM10" s="1">
        <v>0</v>
      </c>
      <c r="AN10" s="1">
        <v>8.8301650769540066E-2</v>
      </c>
      <c r="AO10" s="1">
        <v>0.16267084491446185</v>
      </c>
      <c r="AP10" s="1">
        <v>12.619664773069303</v>
      </c>
      <c r="AQ10" s="1">
        <v>0</v>
      </c>
      <c r="AR10" s="1">
        <v>15.728879384894331</v>
      </c>
      <c r="AS10" s="1">
        <v>36.879823186583792</v>
      </c>
      <c r="AT10" s="1">
        <v>0.12988127291145454</v>
      </c>
      <c r="AU10" s="1">
        <v>0.11392238758038474</v>
      </c>
      <c r="AV10" s="1">
        <v>32.108774403111667</v>
      </c>
      <c r="AW10" s="1">
        <v>1.2269086663055564</v>
      </c>
      <c r="AX10" s="1">
        <v>4.9685585633739371E-2</v>
      </c>
      <c r="AY10" s="1">
        <v>3.2941986761957462</v>
      </c>
      <c r="AZ10" s="1">
        <v>50.638219950306812</v>
      </c>
      <c r="BA10" s="1">
        <v>10.728668793763344</v>
      </c>
      <c r="BB10" s="1">
        <v>135.43787893528238</v>
      </c>
      <c r="BC10" s="1">
        <v>43.589662381155634</v>
      </c>
      <c r="BD10" s="1">
        <v>8.584713903725314</v>
      </c>
      <c r="BE10" s="1">
        <v>11.069901909731053</v>
      </c>
      <c r="BF10" s="1">
        <v>0.95341619137150113</v>
      </c>
      <c r="BG10" s="1">
        <v>0.11500867572203409</v>
      </c>
      <c r="BH10" s="1">
        <v>107.48763467992747</v>
      </c>
      <c r="BI10" s="1">
        <v>0</v>
      </c>
      <c r="BJ10" s="1">
        <v>1718.9999999999998</v>
      </c>
      <c r="BK10" s="1"/>
      <c r="BL10" s="1">
        <v>330</v>
      </c>
      <c r="BM10" s="1">
        <v>0</v>
      </c>
      <c r="BN10" s="1">
        <v>0</v>
      </c>
      <c r="BO10" s="1">
        <v>0</v>
      </c>
      <c r="BP10" s="1">
        <v>0</v>
      </c>
      <c r="BQ10" s="1">
        <v>293</v>
      </c>
      <c r="BR10" s="1">
        <v>0</v>
      </c>
      <c r="BS10" s="1">
        <v>9561</v>
      </c>
      <c r="BT10" s="1">
        <v>10184</v>
      </c>
    </row>
    <row r="11" spans="1:72" ht="12.75" customHeight="1">
      <c r="A11" s="1">
        <v>7</v>
      </c>
      <c r="B11" s="1" t="s">
        <v>417</v>
      </c>
      <c r="C11" s="1">
        <v>168.18775205962237</v>
      </c>
      <c r="D11" s="1">
        <v>468.45925946643871</v>
      </c>
      <c r="E11" s="1">
        <v>170.36562408652441</v>
      </c>
      <c r="F11" s="1">
        <v>217.73943621451448</v>
      </c>
      <c r="G11" s="1">
        <v>107.2034737060862</v>
      </c>
      <c r="H11" s="1">
        <v>19.233587065907429</v>
      </c>
      <c r="I11" s="1">
        <v>10563.920914833354</v>
      </c>
      <c r="J11" s="1">
        <v>4087.3820078174026</v>
      </c>
      <c r="K11" s="1">
        <v>5.4181275802181474</v>
      </c>
      <c r="L11" s="1">
        <v>15.36284405665562</v>
      </c>
      <c r="M11" s="1">
        <v>239.57862992402681</v>
      </c>
      <c r="N11" s="1">
        <v>238.70301159332499</v>
      </c>
      <c r="O11" s="1">
        <v>226.32511562678388</v>
      </c>
      <c r="P11" s="1">
        <v>238.68640639644201</v>
      </c>
      <c r="Q11" s="1">
        <v>549.09654973009492</v>
      </c>
      <c r="R11" s="1">
        <v>28.465586019820066</v>
      </c>
      <c r="S11" s="1">
        <v>206.3631784673361</v>
      </c>
      <c r="T11" s="1">
        <v>271.39610984564285</v>
      </c>
      <c r="U11" s="1">
        <v>54.602357051980853</v>
      </c>
      <c r="V11" s="1">
        <v>123.39347985820184</v>
      </c>
      <c r="W11" s="1">
        <v>1222.2798185815291</v>
      </c>
      <c r="X11" s="1">
        <v>158.0378584310634</v>
      </c>
      <c r="Y11" s="1">
        <v>3112.1967393798723</v>
      </c>
      <c r="Z11" s="1">
        <v>104.39390355297957</v>
      </c>
      <c r="AA11" s="1">
        <v>134.751051312784</v>
      </c>
      <c r="AB11" s="1">
        <v>24299.370843402539</v>
      </c>
      <c r="AC11" s="1">
        <v>885.74640686427063</v>
      </c>
      <c r="AD11" s="1">
        <v>113.70409857274144</v>
      </c>
      <c r="AE11" s="1">
        <v>35.062504802211173</v>
      </c>
      <c r="AF11" s="1">
        <v>0</v>
      </c>
      <c r="AG11" s="1">
        <v>257.81432001683135</v>
      </c>
      <c r="AH11" s="1">
        <v>27.41632610472503</v>
      </c>
      <c r="AI11" s="1">
        <v>30.386488923086514</v>
      </c>
      <c r="AJ11" s="1">
        <v>92.107638688152363</v>
      </c>
      <c r="AK11" s="1">
        <v>46.824415280661782</v>
      </c>
      <c r="AL11" s="1">
        <v>139.23233614066649</v>
      </c>
      <c r="AM11" s="1">
        <v>0</v>
      </c>
      <c r="AN11" s="1">
        <v>0.12422096633681061</v>
      </c>
      <c r="AO11" s="1">
        <v>0.22884203606610737</v>
      </c>
      <c r="AP11" s="1">
        <v>976.90233818116121</v>
      </c>
      <c r="AQ11" s="1">
        <v>1199</v>
      </c>
      <c r="AR11" s="1">
        <v>411.69032418778033</v>
      </c>
      <c r="AS11" s="1">
        <v>952.17242705983745</v>
      </c>
      <c r="AT11" s="1">
        <v>45.680754395223637</v>
      </c>
      <c r="AU11" s="1">
        <v>59.587964466447502</v>
      </c>
      <c r="AV11" s="1">
        <v>214.30411801848413</v>
      </c>
      <c r="AW11" s="1">
        <v>61.022203117047496</v>
      </c>
      <c r="AX11" s="1">
        <v>1.3805555481405818</v>
      </c>
      <c r="AY11" s="1">
        <v>138.55471253130384</v>
      </c>
      <c r="AZ11" s="1">
        <v>71.350972356873172</v>
      </c>
      <c r="BA11" s="1">
        <v>99.574852201634599</v>
      </c>
      <c r="BB11" s="1">
        <v>24.132874011153366</v>
      </c>
      <c r="BC11" s="1">
        <v>19.434306454216951</v>
      </c>
      <c r="BD11" s="1">
        <v>164.90791963194005</v>
      </c>
      <c r="BE11" s="1">
        <v>121.18369379246757</v>
      </c>
      <c r="BF11" s="1">
        <v>58.980988344153225</v>
      </c>
      <c r="BG11" s="1">
        <v>6.20415554553185</v>
      </c>
      <c r="BH11" s="1">
        <v>159.37357569970834</v>
      </c>
      <c r="BI11" s="1">
        <v>0</v>
      </c>
      <c r="BJ11" s="1">
        <v>53445</v>
      </c>
      <c r="BK11" s="1"/>
      <c r="BL11" s="1">
        <v>2272</v>
      </c>
      <c r="BM11" s="1">
        <v>0</v>
      </c>
      <c r="BN11" s="1">
        <v>0</v>
      </c>
      <c r="BO11" s="1">
        <v>0</v>
      </c>
      <c r="BP11" s="1">
        <v>0</v>
      </c>
      <c r="BQ11" s="1">
        <v>-1004</v>
      </c>
      <c r="BR11" s="1">
        <v>0</v>
      </c>
      <c r="BS11" s="1">
        <v>31899</v>
      </c>
      <c r="BT11" s="1">
        <v>33167</v>
      </c>
    </row>
    <row r="12" spans="1:72" ht="12.75" customHeight="1">
      <c r="A12" s="1">
        <v>8</v>
      </c>
      <c r="B12" s="1" t="s">
        <v>419</v>
      </c>
      <c r="C12" s="1">
        <v>22.996816775010231</v>
      </c>
      <c r="D12" s="1">
        <v>328.62915378405694</v>
      </c>
      <c r="E12" s="1">
        <v>32.54680157472508</v>
      </c>
      <c r="F12" s="1">
        <v>13.959176472171198</v>
      </c>
      <c r="G12" s="1">
        <v>2479.3198165232725</v>
      </c>
      <c r="H12" s="1">
        <v>56.632403599388894</v>
      </c>
      <c r="I12" s="1">
        <v>70.331533448134408</v>
      </c>
      <c r="J12" s="1">
        <v>8597.1687398567319</v>
      </c>
      <c r="K12" s="1">
        <v>1969.5509013117321</v>
      </c>
      <c r="L12" s="1">
        <v>6.3121376188448153</v>
      </c>
      <c r="M12" s="1">
        <v>235.62735867755021</v>
      </c>
      <c r="N12" s="1">
        <v>367.79670491016844</v>
      </c>
      <c r="O12" s="1">
        <v>75.334335856294402</v>
      </c>
      <c r="P12" s="1">
        <v>95.198970355802103</v>
      </c>
      <c r="Q12" s="1">
        <v>229.3344192479787</v>
      </c>
      <c r="R12" s="1">
        <v>57.699836788458079</v>
      </c>
      <c r="S12" s="1">
        <v>224.28290523650301</v>
      </c>
      <c r="T12" s="1">
        <v>189.18210647690188</v>
      </c>
      <c r="U12" s="1">
        <v>48.396325354177478</v>
      </c>
      <c r="V12" s="1">
        <v>9.8756466277499815</v>
      </c>
      <c r="W12" s="1">
        <v>294.72427142378911</v>
      </c>
      <c r="X12" s="1">
        <v>39.587614513578764</v>
      </c>
      <c r="Y12" s="1">
        <v>123.41725092060494</v>
      </c>
      <c r="Z12" s="1">
        <v>4.571663135985494</v>
      </c>
      <c r="AA12" s="1">
        <v>91.177899973254654</v>
      </c>
      <c r="AB12" s="1">
        <v>129.20178591753245</v>
      </c>
      <c r="AC12" s="1">
        <v>1112.7054381721684</v>
      </c>
      <c r="AD12" s="1">
        <v>127.46900811215673</v>
      </c>
      <c r="AE12" s="1">
        <v>12.200781325135063</v>
      </c>
      <c r="AF12" s="1">
        <v>0</v>
      </c>
      <c r="AG12" s="1">
        <v>211.53949409690517</v>
      </c>
      <c r="AH12" s="1">
        <v>78.458165699918482</v>
      </c>
      <c r="AI12" s="1">
        <v>326.4176384404509</v>
      </c>
      <c r="AJ12" s="1">
        <v>6.0728023587277704</v>
      </c>
      <c r="AK12" s="1">
        <v>32.314596138253684</v>
      </c>
      <c r="AL12" s="1">
        <v>397.74613040447809</v>
      </c>
      <c r="AM12" s="1">
        <v>4.9508897973171448</v>
      </c>
      <c r="AN12" s="1">
        <v>8.146965234592626</v>
      </c>
      <c r="AO12" s="1">
        <v>2.172108124467425</v>
      </c>
      <c r="AP12" s="1">
        <v>134.35702604301258</v>
      </c>
      <c r="AQ12" s="1">
        <v>84</v>
      </c>
      <c r="AR12" s="1">
        <v>319.78763063589452</v>
      </c>
      <c r="AS12" s="1">
        <v>738.89284203568661</v>
      </c>
      <c r="AT12" s="1">
        <v>175.88832697664287</v>
      </c>
      <c r="AU12" s="1">
        <v>67.395856358743487</v>
      </c>
      <c r="AV12" s="1">
        <v>634.41297100242491</v>
      </c>
      <c r="AW12" s="1">
        <v>34.285874106773811</v>
      </c>
      <c r="AX12" s="1">
        <v>3.8155044467381947</v>
      </c>
      <c r="AY12" s="1">
        <v>70.994220644118485</v>
      </c>
      <c r="AZ12" s="1">
        <v>102.53287749340709</v>
      </c>
      <c r="BA12" s="1">
        <v>382.28812829561303</v>
      </c>
      <c r="BB12" s="1">
        <v>779.11776401902671</v>
      </c>
      <c r="BC12" s="1">
        <v>298.80548430365786</v>
      </c>
      <c r="BD12" s="1">
        <v>33.869710004960709</v>
      </c>
      <c r="BE12" s="1">
        <v>48.469121242240362</v>
      </c>
      <c r="BF12" s="1">
        <v>23.840847234959408</v>
      </c>
      <c r="BG12" s="1">
        <v>10.938028691535928</v>
      </c>
      <c r="BH12" s="1">
        <v>48.25719217959368</v>
      </c>
      <c r="BI12" s="1">
        <v>0</v>
      </c>
      <c r="BJ12" s="1">
        <v>22104.999999999993</v>
      </c>
      <c r="BK12" s="1"/>
      <c r="BL12" s="1">
        <v>1089</v>
      </c>
      <c r="BM12" s="1">
        <v>0</v>
      </c>
      <c r="BN12" s="1">
        <v>79</v>
      </c>
      <c r="BO12" s="1">
        <v>0</v>
      </c>
      <c r="BP12" s="1">
        <v>0</v>
      </c>
      <c r="BQ12" s="1">
        <v>1320</v>
      </c>
      <c r="BR12" s="1">
        <v>0</v>
      </c>
      <c r="BS12" s="1">
        <v>85521</v>
      </c>
      <c r="BT12" s="1">
        <v>88009</v>
      </c>
    </row>
    <row r="13" spans="1:72" ht="12.75" customHeight="1">
      <c r="A13" s="1">
        <v>9</v>
      </c>
      <c r="B13" s="1" t="s">
        <v>421</v>
      </c>
      <c r="C13" s="1">
        <v>8.6154261697758905</v>
      </c>
      <c r="D13" s="1">
        <v>9.8919139234109856</v>
      </c>
      <c r="E13" s="1">
        <v>1.1926337328266588E-2</v>
      </c>
      <c r="F13" s="1">
        <v>2.7197995184620956</v>
      </c>
      <c r="G13" s="1">
        <v>94.93244290822652</v>
      </c>
      <c r="H13" s="1">
        <v>9.8642695233278612</v>
      </c>
      <c r="I13" s="1">
        <v>58.427070654417754</v>
      </c>
      <c r="J13" s="1">
        <v>134.64588977665352</v>
      </c>
      <c r="K13" s="1">
        <v>1921.0211975657726</v>
      </c>
      <c r="L13" s="1">
        <v>0.48394180341217358</v>
      </c>
      <c r="M13" s="1">
        <v>54.338185420105305</v>
      </c>
      <c r="N13" s="1">
        <v>42.79405149445801</v>
      </c>
      <c r="O13" s="1">
        <v>0.88107688560320951</v>
      </c>
      <c r="P13" s="1">
        <v>110.2902109399171</v>
      </c>
      <c r="Q13" s="1">
        <v>27.806644761245892</v>
      </c>
      <c r="R13" s="1">
        <v>60.013060146803198</v>
      </c>
      <c r="S13" s="1">
        <v>18.005781552020441</v>
      </c>
      <c r="T13" s="1">
        <v>4.4866282427983659</v>
      </c>
      <c r="U13" s="1">
        <v>1.1362998887895097</v>
      </c>
      <c r="V13" s="1">
        <v>18.127030638295349</v>
      </c>
      <c r="W13" s="1">
        <v>16.439444210877415</v>
      </c>
      <c r="X13" s="1">
        <v>30.854021795906451</v>
      </c>
      <c r="Y13" s="1">
        <v>48.033164230695505</v>
      </c>
      <c r="Z13" s="1">
        <v>4.2118641316993761</v>
      </c>
      <c r="AA13" s="1">
        <v>39.405615918562006</v>
      </c>
      <c r="AB13" s="1">
        <v>225.48386148839472</v>
      </c>
      <c r="AC13" s="1">
        <v>894.51438239833237</v>
      </c>
      <c r="AD13" s="1">
        <v>139.43808368458195</v>
      </c>
      <c r="AE13" s="1">
        <v>19.709161967378883</v>
      </c>
      <c r="AF13" s="1">
        <v>0</v>
      </c>
      <c r="AG13" s="1">
        <v>774.18660914322254</v>
      </c>
      <c r="AH13" s="1">
        <v>57.76135766758189</v>
      </c>
      <c r="AI13" s="1">
        <v>3947.737300391494</v>
      </c>
      <c r="AJ13" s="1">
        <v>150.61168556232036</v>
      </c>
      <c r="AK13" s="1">
        <v>537.61187747973361</v>
      </c>
      <c r="AL13" s="1">
        <v>1764.340898222757</v>
      </c>
      <c r="AM13" s="1">
        <v>330.71943846078528</v>
      </c>
      <c r="AN13" s="1">
        <v>28.926744563888224</v>
      </c>
      <c r="AO13" s="1">
        <v>14.038489627224225</v>
      </c>
      <c r="AP13" s="1">
        <v>502.26833571173648</v>
      </c>
      <c r="AQ13" s="1">
        <v>0</v>
      </c>
      <c r="AR13" s="1">
        <v>381.45846256795602</v>
      </c>
      <c r="AS13" s="1">
        <v>1346.27971082657</v>
      </c>
      <c r="AT13" s="1">
        <v>642.85274078403665</v>
      </c>
      <c r="AU13" s="1">
        <v>246.26170672767176</v>
      </c>
      <c r="AV13" s="1">
        <v>1106.4505560572902</v>
      </c>
      <c r="AW13" s="1">
        <v>83.068422007318432</v>
      </c>
      <c r="AX13" s="1">
        <v>146.87321548780369</v>
      </c>
      <c r="AY13" s="1">
        <v>216.42056364359004</v>
      </c>
      <c r="AZ13" s="1">
        <v>328.12968814596383</v>
      </c>
      <c r="BA13" s="1">
        <v>537.158440144574</v>
      </c>
      <c r="BB13" s="1">
        <v>276.02450968216556</v>
      </c>
      <c r="BC13" s="1">
        <v>88.21057548838111</v>
      </c>
      <c r="BD13" s="1">
        <v>334.16664806586101</v>
      </c>
      <c r="BE13" s="1">
        <v>137.89402595918074</v>
      </c>
      <c r="BF13" s="1">
        <v>109.45803247219858</v>
      </c>
      <c r="BG13" s="1">
        <v>25.064302721756256</v>
      </c>
      <c r="BH13" s="1">
        <v>1.4432144096861359</v>
      </c>
      <c r="BI13" s="1">
        <v>0</v>
      </c>
      <c r="BJ13" s="1">
        <v>18112</v>
      </c>
      <c r="BK13" s="1"/>
      <c r="BL13" s="1">
        <v>0</v>
      </c>
      <c r="BM13" s="1">
        <v>0</v>
      </c>
      <c r="BN13" s="1">
        <v>0</v>
      </c>
      <c r="BO13" s="1">
        <v>0</v>
      </c>
      <c r="BP13" s="1">
        <v>0</v>
      </c>
      <c r="BQ13" s="1">
        <v>144</v>
      </c>
      <c r="BR13" s="1">
        <v>0</v>
      </c>
      <c r="BS13" s="1">
        <v>20</v>
      </c>
      <c r="BT13" s="1">
        <v>164</v>
      </c>
    </row>
    <row r="14" spans="1:72" ht="12.75" customHeight="1">
      <c r="A14" s="1">
        <v>10</v>
      </c>
      <c r="B14" s="1" t="s">
        <v>423</v>
      </c>
      <c r="C14" s="1">
        <v>381.99084372880577</v>
      </c>
      <c r="D14" s="1">
        <v>184.3462388027053</v>
      </c>
      <c r="E14" s="1">
        <v>47.835285671061605</v>
      </c>
      <c r="F14" s="1">
        <v>221.18876159910138</v>
      </c>
      <c r="G14" s="1">
        <v>119.11504427083503</v>
      </c>
      <c r="H14" s="1">
        <v>9.756244594581581</v>
      </c>
      <c r="I14" s="1">
        <v>116.14007701245603</v>
      </c>
      <c r="J14" s="1">
        <v>242.91912239747478</v>
      </c>
      <c r="K14" s="1">
        <v>2.8805388246779864</v>
      </c>
      <c r="L14" s="1">
        <v>4229.6525736771437</v>
      </c>
      <c r="M14" s="1">
        <v>878.07429519253901</v>
      </c>
      <c r="N14" s="1">
        <v>28.982594279403223</v>
      </c>
      <c r="O14" s="1">
        <v>597.73260803836706</v>
      </c>
      <c r="P14" s="1">
        <v>386.42883914568233</v>
      </c>
      <c r="Q14" s="1">
        <v>107.66790484325313</v>
      </c>
      <c r="R14" s="1">
        <v>19.780783864714895</v>
      </c>
      <c r="S14" s="1">
        <v>33.105354725925608</v>
      </c>
      <c r="T14" s="1">
        <v>151.95431549067501</v>
      </c>
      <c r="U14" s="1">
        <v>112.23306582353486</v>
      </c>
      <c r="V14" s="1">
        <v>12.656875529781054</v>
      </c>
      <c r="W14" s="1">
        <v>32.108418305832807</v>
      </c>
      <c r="X14" s="1">
        <v>74.9100532490435</v>
      </c>
      <c r="Y14" s="1">
        <v>693.60921669864035</v>
      </c>
      <c r="Z14" s="1">
        <v>39.135302998558956</v>
      </c>
      <c r="AA14" s="1">
        <v>277.950303071218</v>
      </c>
      <c r="AB14" s="1">
        <v>1427.1295412608686</v>
      </c>
      <c r="AC14" s="1">
        <v>691.58840925569439</v>
      </c>
      <c r="AD14" s="1">
        <v>3070.1306015058558</v>
      </c>
      <c r="AE14" s="1">
        <v>539.27212489872272</v>
      </c>
      <c r="AF14" s="1">
        <v>85.634129311548676</v>
      </c>
      <c r="AG14" s="1">
        <v>618.14932289728245</v>
      </c>
      <c r="AH14" s="1">
        <v>61.017943094024574</v>
      </c>
      <c r="AI14" s="1">
        <v>25.103160547417154</v>
      </c>
      <c r="AJ14" s="1">
        <v>13.821154765062573</v>
      </c>
      <c r="AK14" s="1">
        <v>51.949371140156082</v>
      </c>
      <c r="AL14" s="1">
        <v>73.291382988263095</v>
      </c>
      <c r="AM14" s="1">
        <v>15.842847351414864</v>
      </c>
      <c r="AN14" s="1">
        <v>2.0400875280502158</v>
      </c>
      <c r="AO14" s="1">
        <v>3.276083550971375</v>
      </c>
      <c r="AP14" s="1">
        <v>300.66085775917497</v>
      </c>
      <c r="AQ14" s="1">
        <v>0</v>
      </c>
      <c r="AR14" s="1">
        <v>164.16108049707574</v>
      </c>
      <c r="AS14" s="1">
        <v>151.57477038336907</v>
      </c>
      <c r="AT14" s="1">
        <v>16.107544835257631</v>
      </c>
      <c r="AU14" s="1">
        <v>25.38952287613423</v>
      </c>
      <c r="AV14" s="1">
        <v>107.74639429400239</v>
      </c>
      <c r="AW14" s="1">
        <v>58.532158705077322</v>
      </c>
      <c r="AX14" s="1">
        <v>11.65497644121616</v>
      </c>
      <c r="AY14" s="1">
        <v>84.884999348915201</v>
      </c>
      <c r="AZ14" s="1">
        <v>160.34372122361827</v>
      </c>
      <c r="BA14" s="1">
        <v>53.702755523610001</v>
      </c>
      <c r="BB14" s="1">
        <v>83.743459211801948</v>
      </c>
      <c r="BC14" s="1">
        <v>96.643276542347877</v>
      </c>
      <c r="BD14" s="1">
        <v>26.80520755461411</v>
      </c>
      <c r="BE14" s="1">
        <v>35.510319650637484</v>
      </c>
      <c r="BF14" s="1">
        <v>47.562472161113867</v>
      </c>
      <c r="BG14" s="1">
        <v>1.9847753514487116</v>
      </c>
      <c r="BH14" s="1">
        <v>27.590885709239029</v>
      </c>
      <c r="BI14" s="1">
        <v>0</v>
      </c>
      <c r="BJ14" s="1">
        <v>17135</v>
      </c>
      <c r="BK14" s="1"/>
      <c r="BL14" s="1">
        <v>3179</v>
      </c>
      <c r="BM14" s="1">
        <v>0</v>
      </c>
      <c r="BN14" s="1">
        <v>0</v>
      </c>
      <c r="BO14" s="1">
        <v>0</v>
      </c>
      <c r="BP14" s="1">
        <v>0</v>
      </c>
      <c r="BQ14" s="1">
        <v>428</v>
      </c>
      <c r="BR14" s="1">
        <v>0</v>
      </c>
      <c r="BS14" s="1">
        <v>51981</v>
      </c>
      <c r="BT14" s="1">
        <v>55588</v>
      </c>
    </row>
    <row r="15" spans="1:72" ht="12.75" customHeight="1">
      <c r="A15" s="1">
        <v>11</v>
      </c>
      <c r="B15" s="1" t="s">
        <v>664</v>
      </c>
      <c r="C15" s="1">
        <v>375.39094584462146</v>
      </c>
      <c r="D15" s="1">
        <v>40.489729804900051</v>
      </c>
      <c r="E15" s="1">
        <v>9.986638426915972</v>
      </c>
      <c r="F15" s="1">
        <v>69.221924992353351</v>
      </c>
      <c r="G15" s="1">
        <v>393.44945432104197</v>
      </c>
      <c r="H15" s="1">
        <v>145.77927080169658</v>
      </c>
      <c r="I15" s="1">
        <v>154.88056679387765</v>
      </c>
      <c r="J15" s="1">
        <v>888.68857920048617</v>
      </c>
      <c r="K15" s="1">
        <v>196.87190272422208</v>
      </c>
      <c r="L15" s="1">
        <v>122.37352104501527</v>
      </c>
      <c r="M15" s="1">
        <v>3088.8655834909378</v>
      </c>
      <c r="N15" s="1">
        <v>824.31224015728594</v>
      </c>
      <c r="O15" s="1">
        <v>100.43903300336142</v>
      </c>
      <c r="P15" s="1">
        <v>227.90943772607068</v>
      </c>
      <c r="Q15" s="1">
        <v>300.11667456454495</v>
      </c>
      <c r="R15" s="1">
        <v>107.01184296654685</v>
      </c>
      <c r="S15" s="1">
        <v>234.54686391688136</v>
      </c>
      <c r="T15" s="1">
        <v>133.73431137707064</v>
      </c>
      <c r="U15" s="1">
        <v>760.97623714212477</v>
      </c>
      <c r="V15" s="1">
        <v>13.389638491798094</v>
      </c>
      <c r="W15" s="1">
        <v>221.647223287245</v>
      </c>
      <c r="X15" s="1">
        <v>60.793357367281395</v>
      </c>
      <c r="Y15" s="1">
        <v>462.11040549632526</v>
      </c>
      <c r="Z15" s="1">
        <v>230.8107656996157</v>
      </c>
      <c r="AA15" s="1">
        <v>40.770998163555099</v>
      </c>
      <c r="AB15" s="1">
        <v>842.9062473367095</v>
      </c>
      <c r="AC15" s="1">
        <v>875.15360106472065</v>
      </c>
      <c r="AD15" s="1">
        <v>254.97147373061122</v>
      </c>
      <c r="AE15" s="1">
        <v>8.5283883099055497</v>
      </c>
      <c r="AF15" s="1">
        <v>0.93080575338639859</v>
      </c>
      <c r="AG15" s="1">
        <v>71.26001494580791</v>
      </c>
      <c r="AH15" s="1">
        <v>25.494689458068141</v>
      </c>
      <c r="AI15" s="1">
        <v>35.222034532011328</v>
      </c>
      <c r="AJ15" s="1">
        <v>6.9582519927257129</v>
      </c>
      <c r="AK15" s="1">
        <v>14.425888235381839</v>
      </c>
      <c r="AL15" s="1">
        <v>73.843698920297896</v>
      </c>
      <c r="AM15" s="1">
        <v>0</v>
      </c>
      <c r="AN15" s="1">
        <v>7.0341992985904794E-2</v>
      </c>
      <c r="AO15" s="1">
        <v>0.1295852493386391</v>
      </c>
      <c r="AP15" s="1">
        <v>201.80704516865998</v>
      </c>
      <c r="AQ15" s="1">
        <v>1</v>
      </c>
      <c r="AR15" s="1">
        <v>141.44014620742615</v>
      </c>
      <c r="AS15" s="1">
        <v>496.27207850345224</v>
      </c>
      <c r="AT15" s="1">
        <v>6.2877865786501639</v>
      </c>
      <c r="AU15" s="1">
        <v>20.179047218398079</v>
      </c>
      <c r="AV15" s="1">
        <v>491.8903839969048</v>
      </c>
      <c r="AW15" s="1">
        <v>16.912969917329921</v>
      </c>
      <c r="AX15" s="1">
        <v>0.68204718484270788</v>
      </c>
      <c r="AY15" s="1">
        <v>45.419346474984444</v>
      </c>
      <c r="AZ15" s="1">
        <v>42.683052481747637</v>
      </c>
      <c r="BA15" s="1">
        <v>73.753262601893397</v>
      </c>
      <c r="BB15" s="1">
        <v>587.49630136472751</v>
      </c>
      <c r="BC15" s="1">
        <v>22.038824884624894</v>
      </c>
      <c r="BD15" s="1">
        <v>22.338488827915487</v>
      </c>
      <c r="BE15" s="1">
        <v>37.767750070981421</v>
      </c>
      <c r="BF15" s="1">
        <v>41.858164293541599</v>
      </c>
      <c r="BG15" s="1">
        <v>6.7354078899729055</v>
      </c>
      <c r="BH15" s="1">
        <v>69.975728006220706</v>
      </c>
      <c r="BI15" s="1">
        <v>0</v>
      </c>
      <c r="BJ15" s="1">
        <v>13741.000000000002</v>
      </c>
      <c r="BK15" s="1"/>
      <c r="BL15" s="1">
        <v>1134</v>
      </c>
      <c r="BM15" s="1">
        <v>0</v>
      </c>
      <c r="BN15" s="1">
        <v>56</v>
      </c>
      <c r="BO15" s="1">
        <v>0</v>
      </c>
      <c r="BP15" s="1">
        <v>0</v>
      </c>
      <c r="BQ15" s="1">
        <v>28</v>
      </c>
      <c r="BR15" s="1">
        <v>0</v>
      </c>
      <c r="BS15" s="1">
        <v>110439</v>
      </c>
      <c r="BT15" s="1">
        <v>111657</v>
      </c>
    </row>
    <row r="16" spans="1:72" ht="12.75" customHeight="1">
      <c r="A16" s="1">
        <v>12</v>
      </c>
      <c r="B16" s="1" t="s">
        <v>428</v>
      </c>
      <c r="C16" s="1">
        <v>8.6838743791664523</v>
      </c>
      <c r="D16" s="1">
        <v>2.7250006753231992</v>
      </c>
      <c r="E16" s="1">
        <v>6.367265137412371</v>
      </c>
      <c r="F16" s="1">
        <v>75.697873115812797</v>
      </c>
      <c r="G16" s="1">
        <v>900.41782611837277</v>
      </c>
      <c r="H16" s="1">
        <v>111.25200805215113</v>
      </c>
      <c r="I16" s="1">
        <v>171.24712251276131</v>
      </c>
      <c r="J16" s="1">
        <v>112.89073721073869</v>
      </c>
      <c r="K16" s="1">
        <v>73.785550223886545</v>
      </c>
      <c r="L16" s="1">
        <v>53.463465296977233</v>
      </c>
      <c r="M16" s="1">
        <v>711.48840201748249</v>
      </c>
      <c r="N16" s="1">
        <v>558.7080961031678</v>
      </c>
      <c r="O16" s="1">
        <v>291.74028113874289</v>
      </c>
      <c r="P16" s="1">
        <v>36.672963597394428</v>
      </c>
      <c r="Q16" s="1">
        <v>234.99158955995586</v>
      </c>
      <c r="R16" s="1">
        <v>114.02930473747053</v>
      </c>
      <c r="S16" s="1">
        <v>156.07234817927412</v>
      </c>
      <c r="T16" s="1">
        <v>496.53758363206606</v>
      </c>
      <c r="U16" s="1">
        <v>804.11557737487271</v>
      </c>
      <c r="V16" s="1">
        <v>27.959066141460646</v>
      </c>
      <c r="W16" s="1">
        <v>334.53345610520404</v>
      </c>
      <c r="X16" s="1">
        <v>83.218571537971641</v>
      </c>
      <c r="Y16" s="1">
        <v>31.010653182203658</v>
      </c>
      <c r="Z16" s="1">
        <v>54.022759616363381</v>
      </c>
      <c r="AA16" s="1">
        <v>217.61045237203246</v>
      </c>
      <c r="AB16" s="1">
        <v>1993.9613363623989</v>
      </c>
      <c r="AC16" s="1">
        <v>792.17001481956538</v>
      </c>
      <c r="AD16" s="1">
        <v>69.675789544421434</v>
      </c>
      <c r="AE16" s="1">
        <v>4.2361456924240546</v>
      </c>
      <c r="AF16" s="1">
        <v>0</v>
      </c>
      <c r="AG16" s="1">
        <v>69.457593936109674</v>
      </c>
      <c r="AH16" s="1">
        <v>279.12497302090406</v>
      </c>
      <c r="AI16" s="1">
        <v>11.972222257870179</v>
      </c>
      <c r="AJ16" s="1">
        <v>13.959392065869539</v>
      </c>
      <c r="AK16" s="1">
        <v>37.132917596510651</v>
      </c>
      <c r="AL16" s="1">
        <v>168.35074864999132</v>
      </c>
      <c r="AM16" s="1">
        <v>39.607118378537159</v>
      </c>
      <c r="AN16" s="1">
        <v>0.26490495230862021</v>
      </c>
      <c r="AO16" s="1">
        <v>2.3430503682758426</v>
      </c>
      <c r="AP16" s="1">
        <v>195.48296146492831</v>
      </c>
      <c r="AQ16" s="1">
        <v>144</v>
      </c>
      <c r="AR16" s="1">
        <v>214.04714520946675</v>
      </c>
      <c r="AS16" s="1">
        <v>499.45842326202455</v>
      </c>
      <c r="AT16" s="1">
        <v>54.008143853991655</v>
      </c>
      <c r="AU16" s="1">
        <v>65.98730348827381</v>
      </c>
      <c r="AV16" s="1">
        <v>180.23941876324912</v>
      </c>
      <c r="AW16" s="1">
        <v>36.652721416166152</v>
      </c>
      <c r="AX16" s="1">
        <v>1.1287854052610917</v>
      </c>
      <c r="AY16" s="1">
        <v>107.62714019727139</v>
      </c>
      <c r="AZ16" s="1">
        <v>153.05119140536112</v>
      </c>
      <c r="BA16" s="1">
        <v>113.34123801847984</v>
      </c>
      <c r="BB16" s="1">
        <v>579.61727139579295</v>
      </c>
      <c r="BC16" s="1">
        <v>35.35118005852577</v>
      </c>
      <c r="BD16" s="1">
        <v>26.48348294563716</v>
      </c>
      <c r="BE16" s="1">
        <v>33.5768369352744</v>
      </c>
      <c r="BF16" s="1">
        <v>24.74772013020684</v>
      </c>
      <c r="BG16" s="1">
        <v>29.911425488076262</v>
      </c>
      <c r="BH16" s="1">
        <v>38.789574898561185</v>
      </c>
      <c r="BI16" s="1">
        <v>0</v>
      </c>
      <c r="BJ16" s="1">
        <v>11684.999999999996</v>
      </c>
      <c r="BK16" s="1"/>
      <c r="BL16" s="1">
        <v>881</v>
      </c>
      <c r="BM16" s="1">
        <v>0</v>
      </c>
      <c r="BN16" s="1">
        <v>81</v>
      </c>
      <c r="BO16" s="1">
        <v>0</v>
      </c>
      <c r="BP16" s="1">
        <v>0</v>
      </c>
      <c r="BQ16" s="1">
        <v>126</v>
      </c>
      <c r="BR16" s="1">
        <v>0</v>
      </c>
      <c r="BS16" s="1">
        <v>27627</v>
      </c>
      <c r="BT16" s="1">
        <v>28715</v>
      </c>
    </row>
    <row r="17" spans="1:72" ht="12.75" customHeight="1">
      <c r="A17" s="1">
        <v>13</v>
      </c>
      <c r="B17" s="1" t="s">
        <v>430</v>
      </c>
      <c r="C17" s="1">
        <v>244.44596184564614</v>
      </c>
      <c r="D17" s="1">
        <v>3.66531863041175</v>
      </c>
      <c r="E17" s="1">
        <v>6.3607132417421802E-2</v>
      </c>
      <c r="F17" s="1">
        <v>617.2714052120067</v>
      </c>
      <c r="G17" s="1">
        <v>303.43219698030617</v>
      </c>
      <c r="H17" s="1">
        <v>21.105637610367069</v>
      </c>
      <c r="I17" s="1">
        <v>589.86529318679584</v>
      </c>
      <c r="J17" s="1">
        <v>123.28491773787016</v>
      </c>
      <c r="K17" s="1">
        <v>6.9595614964316724E-2</v>
      </c>
      <c r="L17" s="1">
        <v>16.307761748730936</v>
      </c>
      <c r="M17" s="1">
        <v>118.34737588135161</v>
      </c>
      <c r="N17" s="1">
        <v>54.411535894511267</v>
      </c>
      <c r="O17" s="1">
        <v>2368.5578235778808</v>
      </c>
      <c r="P17" s="1">
        <v>301.51205123803584</v>
      </c>
      <c r="Q17" s="1">
        <v>447.7557183181388</v>
      </c>
      <c r="R17" s="1">
        <v>30.107907608046229</v>
      </c>
      <c r="S17" s="1">
        <v>39.345845550403979</v>
      </c>
      <c r="T17" s="1">
        <v>200.10056287224475</v>
      </c>
      <c r="U17" s="1">
        <v>229.79122447382537</v>
      </c>
      <c r="V17" s="1">
        <v>42.342018941808334</v>
      </c>
      <c r="W17" s="1">
        <v>91.051452773553336</v>
      </c>
      <c r="X17" s="1">
        <v>58.034244894479258</v>
      </c>
      <c r="Y17" s="1">
        <v>154.34375613912431</v>
      </c>
      <c r="Z17" s="1">
        <v>122.06077498883123</v>
      </c>
      <c r="AA17" s="1">
        <v>105.05035264193893</v>
      </c>
      <c r="AB17" s="1">
        <v>19195.204213114685</v>
      </c>
      <c r="AC17" s="1">
        <v>363.23347310843451</v>
      </c>
      <c r="AD17" s="1">
        <v>189.31121305913675</v>
      </c>
      <c r="AE17" s="1">
        <v>3.7397950038294196E-3</v>
      </c>
      <c r="AF17" s="1">
        <v>0</v>
      </c>
      <c r="AG17" s="1">
        <v>126.73244758152215</v>
      </c>
      <c r="AH17" s="1">
        <v>67.949410339055575</v>
      </c>
      <c r="AI17" s="1">
        <v>10.662146093942255</v>
      </c>
      <c r="AJ17" s="1">
        <v>2.4053624103800519</v>
      </c>
      <c r="AK17" s="1">
        <v>3.089584728704772</v>
      </c>
      <c r="AL17" s="1">
        <v>47.090544631182098</v>
      </c>
      <c r="AM17" s="1">
        <v>0</v>
      </c>
      <c r="AN17" s="1">
        <v>1.346974333772645E-2</v>
      </c>
      <c r="AO17" s="1">
        <v>2.4814196681867063E-2</v>
      </c>
      <c r="AP17" s="1">
        <v>749.23825189472723</v>
      </c>
      <c r="AQ17" s="1">
        <v>862</v>
      </c>
      <c r="AR17" s="1">
        <v>76.941092128295296</v>
      </c>
      <c r="AS17" s="1">
        <v>596.06205569820656</v>
      </c>
      <c r="AT17" s="1">
        <v>0.52485431858668219</v>
      </c>
      <c r="AU17" s="1">
        <v>7.7194635716429465</v>
      </c>
      <c r="AV17" s="1">
        <v>131.91693363967602</v>
      </c>
      <c r="AW17" s="1">
        <v>10.677976550983548</v>
      </c>
      <c r="AX17" s="1">
        <v>1.5513021646229187E-2</v>
      </c>
      <c r="AY17" s="1">
        <v>117.65263920343884</v>
      </c>
      <c r="AZ17" s="1">
        <v>12.395303708935508</v>
      </c>
      <c r="BA17" s="1">
        <v>9.3344205282560146</v>
      </c>
      <c r="BB17" s="1">
        <v>196.88772240163576</v>
      </c>
      <c r="BC17" s="1">
        <v>5.4708842391470647</v>
      </c>
      <c r="BD17" s="1">
        <v>17.59445742595241</v>
      </c>
      <c r="BE17" s="1">
        <v>7.9155084634463995</v>
      </c>
      <c r="BF17" s="1">
        <v>1.5807347595546016E-3</v>
      </c>
      <c r="BG17" s="1">
        <v>17.260638947016506</v>
      </c>
      <c r="BH17" s="1">
        <v>141.34594322789442</v>
      </c>
      <c r="BI17" s="1">
        <v>0</v>
      </c>
      <c r="BJ17" s="1">
        <v>29249.000000000004</v>
      </c>
      <c r="BK17" s="1"/>
      <c r="BL17" s="1">
        <v>456</v>
      </c>
      <c r="BM17" s="1">
        <v>0</v>
      </c>
      <c r="BN17" s="1">
        <v>0</v>
      </c>
      <c r="BO17" s="1">
        <v>0</v>
      </c>
      <c r="BP17" s="1">
        <v>0</v>
      </c>
      <c r="BQ17" s="1">
        <v>-650</v>
      </c>
      <c r="BR17" s="1">
        <v>0</v>
      </c>
      <c r="BS17" s="1">
        <v>8010</v>
      </c>
      <c r="BT17" s="1">
        <v>7816</v>
      </c>
    </row>
    <row r="18" spans="1:72" ht="12.75" customHeight="1">
      <c r="A18" s="1">
        <v>14</v>
      </c>
      <c r="B18" s="1" t="s">
        <v>432</v>
      </c>
      <c r="C18" s="1">
        <v>133.03937398433726</v>
      </c>
      <c r="D18" s="1">
        <v>0.30885345706949613</v>
      </c>
      <c r="E18" s="1">
        <v>0</v>
      </c>
      <c r="F18" s="1">
        <v>96.473874045627213</v>
      </c>
      <c r="G18" s="1">
        <v>3.387079188641045</v>
      </c>
      <c r="H18" s="1">
        <v>50.586635062585714</v>
      </c>
      <c r="I18" s="1">
        <v>190.69140182097357</v>
      </c>
      <c r="J18" s="1">
        <v>34.244639929165338</v>
      </c>
      <c r="K18" s="1">
        <v>10.457671674026066</v>
      </c>
      <c r="L18" s="1">
        <v>18.151446189446414</v>
      </c>
      <c r="M18" s="1">
        <v>408.91779512992599</v>
      </c>
      <c r="N18" s="1">
        <v>291.77131444421184</v>
      </c>
      <c r="O18" s="1">
        <v>287.4434561265349</v>
      </c>
      <c r="P18" s="1">
        <v>7875.1430044298886</v>
      </c>
      <c r="Q18" s="1">
        <v>4326.220699584379</v>
      </c>
      <c r="R18" s="1">
        <v>301.40372703964044</v>
      </c>
      <c r="S18" s="1">
        <v>1892.6132907537865</v>
      </c>
      <c r="T18" s="1">
        <v>3597.1397237717438</v>
      </c>
      <c r="U18" s="1">
        <v>5901.4830768214142</v>
      </c>
      <c r="V18" s="1">
        <v>92.292717976903248</v>
      </c>
      <c r="W18" s="1">
        <v>780.661071069586</v>
      </c>
      <c r="X18" s="1">
        <v>753.82066718406611</v>
      </c>
      <c r="Y18" s="1">
        <v>132.66397425890258</v>
      </c>
      <c r="Z18" s="1">
        <v>102.15546187994993</v>
      </c>
      <c r="AA18" s="1">
        <v>189.60967128866071</v>
      </c>
      <c r="AB18" s="1">
        <v>2942.3218811314869</v>
      </c>
      <c r="AC18" s="1">
        <v>2344.1465465523625</v>
      </c>
      <c r="AD18" s="1">
        <v>24.683188597282033</v>
      </c>
      <c r="AE18" s="1">
        <v>2.5102731374222653</v>
      </c>
      <c r="AF18" s="1">
        <v>0</v>
      </c>
      <c r="AG18" s="1">
        <v>104.60118914526507</v>
      </c>
      <c r="AH18" s="1">
        <v>6.0656530711945145</v>
      </c>
      <c r="AI18" s="1">
        <v>43.686115968088991</v>
      </c>
      <c r="AJ18" s="1">
        <v>1.3012093763754828</v>
      </c>
      <c r="AK18" s="1">
        <v>40.358816753407062</v>
      </c>
      <c r="AL18" s="1">
        <v>288.39334901592326</v>
      </c>
      <c r="AM18" s="1">
        <v>0</v>
      </c>
      <c r="AN18" s="1">
        <v>4.4899144459088172E-2</v>
      </c>
      <c r="AO18" s="1">
        <v>8.2713988939556879E-2</v>
      </c>
      <c r="AP18" s="1">
        <v>214.80313264069989</v>
      </c>
      <c r="AQ18" s="1">
        <v>48</v>
      </c>
      <c r="AR18" s="1">
        <v>409.61045794936581</v>
      </c>
      <c r="AS18" s="1">
        <v>1849.7877892791457</v>
      </c>
      <c r="AT18" s="1">
        <v>1.2650118586004921</v>
      </c>
      <c r="AU18" s="1">
        <v>10.558832324396279</v>
      </c>
      <c r="AV18" s="1">
        <v>337.70113570483488</v>
      </c>
      <c r="AW18" s="1">
        <v>17.344164741739235</v>
      </c>
      <c r="AX18" s="1">
        <v>3.0382911502224427E-2</v>
      </c>
      <c r="AY18" s="1">
        <v>50.69720332508615</v>
      </c>
      <c r="AZ18" s="1">
        <v>29.369037800090346</v>
      </c>
      <c r="BA18" s="1">
        <v>26.719716761124523</v>
      </c>
      <c r="BB18" s="1">
        <v>0.20283290656861261</v>
      </c>
      <c r="BC18" s="1">
        <v>0.48921731817037034</v>
      </c>
      <c r="BD18" s="1">
        <v>5.0203410067770173</v>
      </c>
      <c r="BE18" s="1">
        <v>3.6044074804227266</v>
      </c>
      <c r="BF18" s="1">
        <v>1.9065234698051965</v>
      </c>
      <c r="BG18" s="1">
        <v>36.379326071992814</v>
      </c>
      <c r="BH18" s="1">
        <v>10.634023456003224</v>
      </c>
      <c r="BI18" s="1">
        <v>0</v>
      </c>
      <c r="BJ18" s="1">
        <v>36322.999999999993</v>
      </c>
      <c r="BK18" s="1"/>
      <c r="BL18" s="1">
        <v>11</v>
      </c>
      <c r="BM18" s="1">
        <v>0</v>
      </c>
      <c r="BN18" s="1">
        <v>0</v>
      </c>
      <c r="BO18" s="1">
        <v>0</v>
      </c>
      <c r="BP18" s="1">
        <v>0</v>
      </c>
      <c r="BQ18" s="1">
        <v>-430</v>
      </c>
      <c r="BR18" s="1">
        <v>0</v>
      </c>
      <c r="BS18" s="1">
        <v>73035</v>
      </c>
      <c r="BT18" s="1">
        <v>72616</v>
      </c>
    </row>
    <row r="19" spans="1:72" ht="12.75" customHeight="1">
      <c r="A19" s="1">
        <v>15</v>
      </c>
      <c r="B19" s="1" t="s">
        <v>434</v>
      </c>
      <c r="C19" s="1">
        <v>14.341752900186592</v>
      </c>
      <c r="D19" s="1">
        <v>12.619679010613575</v>
      </c>
      <c r="E19" s="1">
        <v>5.1503493216134952</v>
      </c>
      <c r="F19" s="1">
        <v>538.20704953059123</v>
      </c>
      <c r="G19" s="1">
        <v>556.11664486820473</v>
      </c>
      <c r="H19" s="1">
        <v>60.43517766894449</v>
      </c>
      <c r="I19" s="1">
        <v>496.78111986473141</v>
      </c>
      <c r="J19" s="1">
        <v>56.210877309866284</v>
      </c>
      <c r="K19" s="1">
        <v>2.9113795078943094</v>
      </c>
      <c r="L19" s="1">
        <v>12.795255409192535</v>
      </c>
      <c r="M19" s="1">
        <v>284.63841741712804</v>
      </c>
      <c r="N19" s="1">
        <v>260.45998545138696</v>
      </c>
      <c r="O19" s="1">
        <v>373.27756998535062</v>
      </c>
      <c r="P19" s="1">
        <v>2292.9393394789545</v>
      </c>
      <c r="Q19" s="1">
        <v>13547.545303564202</v>
      </c>
      <c r="R19" s="1">
        <v>711.53822212046259</v>
      </c>
      <c r="S19" s="1">
        <v>3097.1119580303989</v>
      </c>
      <c r="T19" s="1">
        <v>8958.9030908385776</v>
      </c>
      <c r="U19" s="1">
        <v>5069.907569516713</v>
      </c>
      <c r="V19" s="1">
        <v>1190.2928900184816</v>
      </c>
      <c r="W19" s="1">
        <v>821.97217035279004</v>
      </c>
      <c r="X19" s="1">
        <v>1865.5994976660031</v>
      </c>
      <c r="Y19" s="1">
        <v>227.41643173313093</v>
      </c>
      <c r="Z19" s="1">
        <v>1366.2143811783592</v>
      </c>
      <c r="AA19" s="1">
        <v>716.46891325208787</v>
      </c>
      <c r="AB19" s="1">
        <v>10493.734545456606</v>
      </c>
      <c r="AC19" s="1">
        <v>3201.0797321066248</v>
      </c>
      <c r="AD19" s="1">
        <v>291.01624943048176</v>
      </c>
      <c r="AE19" s="1">
        <v>100.2585502701173</v>
      </c>
      <c r="AF19" s="1">
        <v>0</v>
      </c>
      <c r="AG19" s="1">
        <v>421.05555134508012</v>
      </c>
      <c r="AH19" s="1">
        <v>37.014929060048118</v>
      </c>
      <c r="AI19" s="1">
        <v>34.787910365402354</v>
      </c>
      <c r="AJ19" s="1">
        <v>87.024177872915871</v>
      </c>
      <c r="AK19" s="1">
        <v>660.67035133378988</v>
      </c>
      <c r="AL19" s="1">
        <v>471.54411935414112</v>
      </c>
      <c r="AM19" s="1">
        <v>4.9508897973171448</v>
      </c>
      <c r="AN19" s="1">
        <v>2.5861907208434785</v>
      </c>
      <c r="AO19" s="1">
        <v>4.7643257629184763</v>
      </c>
      <c r="AP19" s="1">
        <v>1127.3657391283423</v>
      </c>
      <c r="AQ19" s="1">
        <v>87</v>
      </c>
      <c r="AR19" s="1">
        <v>1073.8738726508554</v>
      </c>
      <c r="AS19" s="1">
        <v>3823.3029875768043</v>
      </c>
      <c r="AT19" s="1">
        <v>44.657564864515265</v>
      </c>
      <c r="AU19" s="1">
        <v>94.262308688482079</v>
      </c>
      <c r="AV19" s="1">
        <v>535.89280060675378</v>
      </c>
      <c r="AW19" s="1">
        <v>102.05905666055949</v>
      </c>
      <c r="AX19" s="1">
        <v>2.2958679790614354</v>
      </c>
      <c r="AY19" s="1">
        <v>247.02847839931383</v>
      </c>
      <c r="AZ19" s="1">
        <v>1464.2060654454926</v>
      </c>
      <c r="BA19" s="1">
        <v>194.06834116938501</v>
      </c>
      <c r="BB19" s="1">
        <v>32.885096214400356</v>
      </c>
      <c r="BC19" s="1">
        <v>10.204226778235913</v>
      </c>
      <c r="BD19" s="1">
        <v>31.524339911160144</v>
      </c>
      <c r="BE19" s="1">
        <v>74.507730801847373</v>
      </c>
      <c r="BF19" s="1">
        <v>130.34340703505873</v>
      </c>
      <c r="BG19" s="1">
        <v>32.492868846214328</v>
      </c>
      <c r="BH19" s="1">
        <v>126.68669837136368</v>
      </c>
      <c r="BI19" s="1">
        <v>0</v>
      </c>
      <c r="BJ19" s="1">
        <v>67585.000000000029</v>
      </c>
      <c r="BK19" s="1"/>
      <c r="BL19" s="1">
        <v>1588</v>
      </c>
      <c r="BM19" s="1">
        <v>0</v>
      </c>
      <c r="BN19" s="1">
        <v>0</v>
      </c>
      <c r="BO19" s="1">
        <v>12524</v>
      </c>
      <c r="BP19" s="1">
        <v>1387</v>
      </c>
      <c r="BQ19" s="1">
        <v>1825</v>
      </c>
      <c r="BR19" s="1">
        <v>0</v>
      </c>
      <c r="BS19" s="1">
        <v>36099</v>
      </c>
      <c r="BT19" s="1">
        <v>53423</v>
      </c>
    </row>
    <row r="20" spans="1:72" ht="12.75" customHeight="1">
      <c r="A20" s="1">
        <v>16</v>
      </c>
      <c r="B20" s="1" t="s">
        <v>436</v>
      </c>
      <c r="C20" s="1">
        <v>0.95506838413634076</v>
      </c>
      <c r="D20" s="1">
        <v>2.0781242022171971E-2</v>
      </c>
      <c r="E20" s="1">
        <v>0</v>
      </c>
      <c r="F20" s="1">
        <v>1.1903420508634539</v>
      </c>
      <c r="G20" s="1">
        <v>0.70284736640777856</v>
      </c>
      <c r="H20" s="1">
        <v>1.2829230673926697</v>
      </c>
      <c r="I20" s="1">
        <v>1.8540444074350442</v>
      </c>
      <c r="J20" s="1">
        <v>2.9365983613984885</v>
      </c>
      <c r="K20" s="1">
        <v>14.265839484811973</v>
      </c>
      <c r="L20" s="1">
        <v>6.73615373005228E-2</v>
      </c>
      <c r="M20" s="1">
        <v>43.387116380947404</v>
      </c>
      <c r="N20" s="1">
        <v>17.948662762325014</v>
      </c>
      <c r="O20" s="1">
        <v>8.882978175546965</v>
      </c>
      <c r="P20" s="1">
        <v>2.2587526918138607</v>
      </c>
      <c r="Q20" s="1">
        <v>70.842842943547168</v>
      </c>
      <c r="R20" s="1">
        <v>1348.414059404334</v>
      </c>
      <c r="S20" s="1">
        <v>494.92266275161347</v>
      </c>
      <c r="T20" s="1">
        <v>262.54556422880995</v>
      </c>
      <c r="U20" s="1">
        <v>306.49091722196982</v>
      </c>
      <c r="V20" s="1">
        <v>358.81600056924833</v>
      </c>
      <c r="W20" s="1">
        <v>180.0057406189882</v>
      </c>
      <c r="X20" s="1">
        <v>153.10646858429067</v>
      </c>
      <c r="Y20" s="1">
        <v>21.295809971396785</v>
      </c>
      <c r="Z20" s="1">
        <v>15.728162006638588</v>
      </c>
      <c r="AA20" s="1">
        <v>4.1513332785478738</v>
      </c>
      <c r="AB20" s="1">
        <v>115.42908760050297</v>
      </c>
      <c r="AC20" s="1">
        <v>431.03098294267949</v>
      </c>
      <c r="AD20" s="1">
        <v>5.1081216012693087</v>
      </c>
      <c r="AE20" s="1">
        <v>0</v>
      </c>
      <c r="AF20" s="1">
        <v>0</v>
      </c>
      <c r="AG20" s="1">
        <v>1.8787464080707019</v>
      </c>
      <c r="AH20" s="1">
        <v>2.5088160923922</v>
      </c>
      <c r="AI20" s="1">
        <v>29.435313477535413</v>
      </c>
      <c r="AJ20" s="1">
        <v>4.0884256560008687</v>
      </c>
      <c r="AK20" s="1">
        <v>69.175091401561659</v>
      </c>
      <c r="AL20" s="1">
        <v>116.09393906268987</v>
      </c>
      <c r="AM20" s="1">
        <v>2.9705338783902873</v>
      </c>
      <c r="AN20" s="1">
        <v>0.95494000455943018</v>
      </c>
      <c r="AO20" s="1">
        <v>0.12682811637398722</v>
      </c>
      <c r="AP20" s="1">
        <v>19.557686327298711</v>
      </c>
      <c r="AQ20" s="1">
        <v>0</v>
      </c>
      <c r="AR20" s="1">
        <v>45.119139828200623</v>
      </c>
      <c r="AS20" s="1">
        <v>610.41995487667077</v>
      </c>
      <c r="AT20" s="1">
        <v>3.2445887980035319</v>
      </c>
      <c r="AU20" s="1">
        <v>29.310467183308184</v>
      </c>
      <c r="AV20" s="1">
        <v>56.786333450750192</v>
      </c>
      <c r="AW20" s="1">
        <v>8.5226594469873032</v>
      </c>
      <c r="AX20" s="1">
        <v>4.7762365555374187</v>
      </c>
      <c r="AY20" s="1">
        <v>83.456738265160311</v>
      </c>
      <c r="AZ20" s="1">
        <v>39.771371738485286</v>
      </c>
      <c r="BA20" s="1">
        <v>31.87727239654108</v>
      </c>
      <c r="BB20" s="1">
        <v>311.10656531622732</v>
      </c>
      <c r="BC20" s="1">
        <v>25.151875580074915</v>
      </c>
      <c r="BD20" s="1">
        <v>6.6072453646484099</v>
      </c>
      <c r="BE20" s="1">
        <v>3.6109307438095448</v>
      </c>
      <c r="BF20" s="1">
        <v>6.6630396042019697</v>
      </c>
      <c r="BG20" s="1">
        <v>70.836488654255206</v>
      </c>
      <c r="BH20" s="1">
        <v>3.3077021360266792</v>
      </c>
      <c r="BI20" s="1">
        <v>0</v>
      </c>
      <c r="BJ20" s="1">
        <v>5451.0000000000018</v>
      </c>
      <c r="BK20" s="1"/>
      <c r="BL20" s="1">
        <v>523</v>
      </c>
      <c r="BM20" s="1">
        <v>0</v>
      </c>
      <c r="BN20" s="1">
        <v>0</v>
      </c>
      <c r="BO20" s="1">
        <v>2173</v>
      </c>
      <c r="BP20" s="1">
        <v>455</v>
      </c>
      <c r="BQ20" s="1">
        <v>-1109</v>
      </c>
      <c r="BR20" s="1">
        <v>0</v>
      </c>
      <c r="BS20" s="1">
        <v>35390</v>
      </c>
      <c r="BT20" s="1">
        <v>37432</v>
      </c>
    </row>
    <row r="21" spans="1:72" ht="12.75" customHeight="1">
      <c r="A21" s="1">
        <v>17</v>
      </c>
      <c r="B21" s="1" t="s">
        <v>438</v>
      </c>
      <c r="C21" s="1">
        <v>0.95204904009764268</v>
      </c>
      <c r="D21" s="1">
        <v>9.0618077803584267</v>
      </c>
      <c r="E21" s="1">
        <v>0.99627857522594365</v>
      </c>
      <c r="F21" s="1">
        <v>16.357464812986365</v>
      </c>
      <c r="G21" s="1">
        <v>1.0939343321657888</v>
      </c>
      <c r="H21" s="1">
        <v>5.4895456488981589</v>
      </c>
      <c r="I21" s="1">
        <v>49.065972965872398</v>
      </c>
      <c r="J21" s="1">
        <v>9.1163967658052005</v>
      </c>
      <c r="K21" s="1">
        <v>0.15507438292448064</v>
      </c>
      <c r="L21" s="1">
        <v>0.33554858036459234</v>
      </c>
      <c r="M21" s="1">
        <v>13.942510890261293</v>
      </c>
      <c r="N21" s="1">
        <v>20.546347067597402</v>
      </c>
      <c r="O21" s="1">
        <v>4.8151351794261696</v>
      </c>
      <c r="P21" s="1">
        <v>112.77561510565276</v>
      </c>
      <c r="Q21" s="1">
        <v>144.02274929856259</v>
      </c>
      <c r="R21" s="1">
        <v>459.52091147408396</v>
      </c>
      <c r="S21" s="1">
        <v>835.06570155558529</v>
      </c>
      <c r="T21" s="1">
        <v>771.65158368438097</v>
      </c>
      <c r="U21" s="1">
        <v>499.13355259686409</v>
      </c>
      <c r="V21" s="1">
        <v>288.68782266995538</v>
      </c>
      <c r="W21" s="1">
        <v>186.81076033815796</v>
      </c>
      <c r="X21" s="1">
        <v>339.38436180112274</v>
      </c>
      <c r="Y21" s="1">
        <v>78.900830105407465</v>
      </c>
      <c r="Z21" s="1">
        <v>17.578875242576061</v>
      </c>
      <c r="AA21" s="1">
        <v>5.8316965696882583</v>
      </c>
      <c r="AB21" s="1">
        <v>758.82205635674291</v>
      </c>
      <c r="AC21" s="1">
        <v>359.36931058328128</v>
      </c>
      <c r="AD21" s="1">
        <v>7.6442916523248119</v>
      </c>
      <c r="AE21" s="1">
        <v>3.3619900299116714</v>
      </c>
      <c r="AF21" s="1">
        <v>0</v>
      </c>
      <c r="AG21" s="1">
        <v>54.301247801618217</v>
      </c>
      <c r="AH21" s="1">
        <v>26.880916466487779</v>
      </c>
      <c r="AI21" s="1">
        <v>10.127407049692934</v>
      </c>
      <c r="AJ21" s="1">
        <v>9.8178648657266276E-2</v>
      </c>
      <c r="AK21" s="1">
        <v>36.635556861905783</v>
      </c>
      <c r="AL21" s="1">
        <v>93.179270022480182</v>
      </c>
      <c r="AM21" s="1">
        <v>3.9607118378537161</v>
      </c>
      <c r="AN21" s="1">
        <v>0.94895345196488501</v>
      </c>
      <c r="AO21" s="1">
        <v>0.11579958451537962</v>
      </c>
      <c r="AP21" s="1">
        <v>66.686564566921191</v>
      </c>
      <c r="AQ21" s="1">
        <v>13</v>
      </c>
      <c r="AR21" s="1">
        <v>58.10346408814587</v>
      </c>
      <c r="AS21" s="1">
        <v>540.70136514088176</v>
      </c>
      <c r="AT21" s="1">
        <v>8.8462831136543105</v>
      </c>
      <c r="AU21" s="1">
        <v>3.0735694078662297</v>
      </c>
      <c r="AV21" s="1">
        <v>68.932758536264501</v>
      </c>
      <c r="AW21" s="1">
        <v>4.3639694537356997</v>
      </c>
      <c r="AX21" s="1">
        <v>4.7059466055411774E-2</v>
      </c>
      <c r="AY21" s="1">
        <v>11.901467624895281</v>
      </c>
      <c r="AZ21" s="1">
        <v>37.489380643735281</v>
      </c>
      <c r="BA21" s="1">
        <v>17.270281961515359</v>
      </c>
      <c r="BB21" s="1">
        <v>38.028538359524717</v>
      </c>
      <c r="BC21" s="1">
        <v>3.4199184273727212</v>
      </c>
      <c r="BD21" s="1">
        <v>10.330285687310507</v>
      </c>
      <c r="BE21" s="1">
        <v>3.6247221722265102</v>
      </c>
      <c r="BF21" s="1">
        <v>0.95433930363286013</v>
      </c>
      <c r="BG21" s="1">
        <v>41.662449910982552</v>
      </c>
      <c r="BH21" s="1">
        <v>6.8253653238208534</v>
      </c>
      <c r="BI21" s="1">
        <v>0</v>
      </c>
      <c r="BJ21" s="1">
        <v>6162</v>
      </c>
      <c r="BK21" s="1"/>
      <c r="BL21" s="1">
        <v>319</v>
      </c>
      <c r="BM21" s="1">
        <v>0</v>
      </c>
      <c r="BN21" s="1">
        <v>0</v>
      </c>
      <c r="BO21" s="1">
        <v>3769</v>
      </c>
      <c r="BP21" s="1">
        <v>43</v>
      </c>
      <c r="BQ21" s="1">
        <v>-365</v>
      </c>
      <c r="BR21" s="1">
        <v>0</v>
      </c>
      <c r="BS21" s="1">
        <v>39153</v>
      </c>
      <c r="BT21" s="1">
        <v>42919</v>
      </c>
    </row>
    <row r="22" spans="1:72" ht="12.75" customHeight="1">
      <c r="A22" s="1">
        <v>18</v>
      </c>
      <c r="B22" s="1" t="s">
        <v>440</v>
      </c>
      <c r="C22" s="1">
        <v>224.21536911575959</v>
      </c>
      <c r="D22" s="1">
        <v>86.274419331863967</v>
      </c>
      <c r="E22" s="1">
        <v>3.9754457760888626E-3</v>
      </c>
      <c r="F22" s="1">
        <v>59.647295606939437</v>
      </c>
      <c r="G22" s="1">
        <v>44.988228514772011</v>
      </c>
      <c r="H22" s="1">
        <v>1.2643772105851734</v>
      </c>
      <c r="I22" s="1">
        <v>72.964042625550633</v>
      </c>
      <c r="J22" s="1">
        <v>198.90765261504964</v>
      </c>
      <c r="K22" s="1">
        <v>5.7488985414620313</v>
      </c>
      <c r="L22" s="1">
        <v>23.970379440629308</v>
      </c>
      <c r="M22" s="1">
        <v>22.371895208658522</v>
      </c>
      <c r="N22" s="1">
        <v>47.628132037809351</v>
      </c>
      <c r="O22" s="1">
        <v>17.85448970924439</v>
      </c>
      <c r="P22" s="1">
        <v>45.130667203612383</v>
      </c>
      <c r="Q22" s="1">
        <v>81.86645236490088</v>
      </c>
      <c r="R22" s="1">
        <v>61.071785716508444</v>
      </c>
      <c r="S22" s="1">
        <v>94.157756694224958</v>
      </c>
      <c r="T22" s="1">
        <v>2115.3667258391188</v>
      </c>
      <c r="U22" s="1">
        <v>941.56475859559714</v>
      </c>
      <c r="V22" s="1">
        <v>40.194618225512713</v>
      </c>
      <c r="W22" s="1">
        <v>19.910851608347492</v>
      </c>
      <c r="X22" s="1">
        <v>310.04862981582045</v>
      </c>
      <c r="Y22" s="1">
        <v>191.39250717183108</v>
      </c>
      <c r="Z22" s="1">
        <v>35.114334989984059</v>
      </c>
      <c r="AA22" s="1">
        <v>28.418757709397482</v>
      </c>
      <c r="AB22" s="1">
        <v>335.36428830385256</v>
      </c>
      <c r="AC22" s="1">
        <v>553.15264094019642</v>
      </c>
      <c r="AD22" s="1">
        <v>38.569801456840722</v>
      </c>
      <c r="AE22" s="1">
        <v>5.1065615599326071</v>
      </c>
      <c r="AF22" s="1">
        <v>0</v>
      </c>
      <c r="AG22" s="1">
        <v>108.31498568931791</v>
      </c>
      <c r="AH22" s="1">
        <v>2.6278127955035702</v>
      </c>
      <c r="AI22" s="1">
        <v>24.821577949613239</v>
      </c>
      <c r="AJ22" s="1">
        <v>0.14742339874442179</v>
      </c>
      <c r="AK22" s="1">
        <v>63.666160630109538</v>
      </c>
      <c r="AL22" s="1">
        <v>28.83168253696034</v>
      </c>
      <c r="AM22" s="1">
        <v>3.9607118378537161</v>
      </c>
      <c r="AN22" s="1">
        <v>8.6805012620903801E-2</v>
      </c>
      <c r="AO22" s="1">
        <v>0.15991371194980997</v>
      </c>
      <c r="AP22" s="1">
        <v>38.470607124961809</v>
      </c>
      <c r="AQ22" s="1">
        <v>0</v>
      </c>
      <c r="AR22" s="1">
        <v>97.067191180628484</v>
      </c>
      <c r="AS22" s="1">
        <v>323.55736916068497</v>
      </c>
      <c r="AT22" s="1">
        <v>2.8970589220767682</v>
      </c>
      <c r="AU22" s="1">
        <v>8.5301695257615968</v>
      </c>
      <c r="AV22" s="1">
        <v>437.65306554437439</v>
      </c>
      <c r="AW22" s="1">
        <v>5.2783552724859639</v>
      </c>
      <c r="AX22" s="1">
        <v>0.1428614646115943</v>
      </c>
      <c r="AY22" s="1">
        <v>12.327323027217513</v>
      </c>
      <c r="AZ22" s="1">
        <v>52.586239994727912</v>
      </c>
      <c r="BA22" s="1">
        <v>44.993897540294824</v>
      </c>
      <c r="BB22" s="1">
        <v>11.98211201385406</v>
      </c>
      <c r="BC22" s="1">
        <v>9.7134938348935851</v>
      </c>
      <c r="BD22" s="1">
        <v>4.9562114809032298</v>
      </c>
      <c r="BE22" s="1">
        <v>9.9244868853447077</v>
      </c>
      <c r="BF22" s="1">
        <v>24.734962938493624</v>
      </c>
      <c r="BG22" s="1">
        <v>8.5045440949971258</v>
      </c>
      <c r="BH22" s="1">
        <v>8.7926828312359913</v>
      </c>
      <c r="BI22" s="1">
        <v>0</v>
      </c>
      <c r="BJ22" s="1">
        <v>7037.0000000000009</v>
      </c>
      <c r="BK22" s="1"/>
      <c r="BL22" s="1">
        <v>238</v>
      </c>
      <c r="BM22" s="1">
        <v>0</v>
      </c>
      <c r="BN22" s="1">
        <v>0</v>
      </c>
      <c r="BO22" s="1">
        <v>22424</v>
      </c>
      <c r="BP22" s="1">
        <v>968</v>
      </c>
      <c r="BQ22" s="1">
        <v>729</v>
      </c>
      <c r="BR22" s="1">
        <v>0</v>
      </c>
      <c r="BS22" s="1">
        <v>131006</v>
      </c>
      <c r="BT22" s="1">
        <v>155365</v>
      </c>
    </row>
    <row r="23" spans="1:72" ht="12.75" customHeight="1">
      <c r="A23" s="1">
        <v>19</v>
      </c>
      <c r="B23" s="1" t="s">
        <v>442</v>
      </c>
      <c r="C23" s="1">
        <v>0</v>
      </c>
      <c r="D23" s="1">
        <v>0</v>
      </c>
      <c r="E23" s="1">
        <v>0</v>
      </c>
      <c r="F23" s="1">
        <v>7.8548621751347341</v>
      </c>
      <c r="G23" s="1">
        <v>1.179465694975367</v>
      </c>
      <c r="H23" s="1">
        <v>1.5984291701283995</v>
      </c>
      <c r="I23" s="1">
        <v>0.32684630006997673</v>
      </c>
      <c r="J23" s="1">
        <v>5.5023584914849093E-2</v>
      </c>
      <c r="K23" s="1">
        <v>2.4280747800899161E-2</v>
      </c>
      <c r="L23" s="1">
        <v>0.18663645649642899</v>
      </c>
      <c r="M23" s="1">
        <v>1.5952477198899888</v>
      </c>
      <c r="N23" s="1">
        <v>18.039435025823902</v>
      </c>
      <c r="O23" s="1">
        <v>2.3508948446946785</v>
      </c>
      <c r="P23" s="1">
        <v>21.663635692850868</v>
      </c>
      <c r="Q23" s="1">
        <v>214.55964918895117</v>
      </c>
      <c r="R23" s="1">
        <v>256.02412455123192</v>
      </c>
      <c r="S23" s="1">
        <v>71.237453498513318</v>
      </c>
      <c r="T23" s="1">
        <v>4068.7904918972617</v>
      </c>
      <c r="U23" s="1">
        <v>18018.792174797767</v>
      </c>
      <c r="V23" s="1">
        <v>42.037693762966782</v>
      </c>
      <c r="W23" s="1">
        <v>3.5048110721821129</v>
      </c>
      <c r="X23" s="1">
        <v>192.85184621225042</v>
      </c>
      <c r="Y23" s="1">
        <v>0.89900199014224791</v>
      </c>
      <c r="Z23" s="1">
        <v>0.46219570082050587</v>
      </c>
      <c r="AA23" s="1">
        <v>55.251227045292865</v>
      </c>
      <c r="AB23" s="1">
        <v>13.024169171109643</v>
      </c>
      <c r="AC23" s="1">
        <v>6225.3513114488223</v>
      </c>
      <c r="AD23" s="1">
        <v>230.60090038677805</v>
      </c>
      <c r="AE23" s="1">
        <v>0</v>
      </c>
      <c r="AF23" s="1">
        <v>0</v>
      </c>
      <c r="AG23" s="1">
        <v>35.053955360236657</v>
      </c>
      <c r="AH23" s="1">
        <v>3.2071630308394479</v>
      </c>
      <c r="AI23" s="1">
        <v>0.12355819867992325</v>
      </c>
      <c r="AJ23" s="1">
        <v>1.1091625826858582</v>
      </c>
      <c r="AK23" s="1">
        <v>2.9814690264733801</v>
      </c>
      <c r="AL23" s="1">
        <v>89.271270888861508</v>
      </c>
      <c r="AM23" s="1">
        <v>0</v>
      </c>
      <c r="AN23" s="1">
        <v>0</v>
      </c>
      <c r="AO23" s="1">
        <v>0</v>
      </c>
      <c r="AP23" s="1">
        <v>172.61595674802302</v>
      </c>
      <c r="AQ23" s="1">
        <v>0</v>
      </c>
      <c r="AR23" s="1">
        <v>387.55234433266946</v>
      </c>
      <c r="AS23" s="1">
        <v>2232.932039163547</v>
      </c>
      <c r="AT23" s="1">
        <v>0.36546440486305798</v>
      </c>
      <c r="AU23" s="1">
        <v>6.1620143482547678E-2</v>
      </c>
      <c r="AV23" s="1">
        <v>1001.9020571563403</v>
      </c>
      <c r="AW23" s="1">
        <v>4.0772425386147937</v>
      </c>
      <c r="AX23" s="1">
        <v>0.20438166070503144</v>
      </c>
      <c r="AY23" s="1">
        <v>34.240892375886617</v>
      </c>
      <c r="AZ23" s="1">
        <v>0.11179676534186468</v>
      </c>
      <c r="BA23" s="1">
        <v>5.0251349083766597</v>
      </c>
      <c r="BB23" s="1">
        <v>41.492206466973585</v>
      </c>
      <c r="BC23" s="1">
        <v>0.20374205491978359</v>
      </c>
      <c r="BD23" s="1">
        <v>0.13568609202701443</v>
      </c>
      <c r="BE23" s="1">
        <v>8.1791618442155514</v>
      </c>
      <c r="BF23" s="1">
        <v>0</v>
      </c>
      <c r="BG23" s="1">
        <v>0.75689627583352348</v>
      </c>
      <c r="BH23" s="1">
        <v>0.1349898435387436</v>
      </c>
      <c r="BI23" s="1">
        <v>0</v>
      </c>
      <c r="BJ23" s="1">
        <v>33469.999999999993</v>
      </c>
      <c r="BK23" s="1"/>
      <c r="BL23" s="1">
        <v>8333</v>
      </c>
      <c r="BM23" s="1">
        <v>0</v>
      </c>
      <c r="BN23" s="1">
        <v>0</v>
      </c>
      <c r="BO23" s="1">
        <v>10277</v>
      </c>
      <c r="BP23" s="1">
        <v>303</v>
      </c>
      <c r="BQ23" s="1">
        <v>4836</v>
      </c>
      <c r="BR23" s="1">
        <v>0</v>
      </c>
      <c r="BS23" s="1">
        <v>153450</v>
      </c>
      <c r="BT23" s="1">
        <v>177199</v>
      </c>
    </row>
    <row r="24" spans="1:72" ht="12.75" customHeight="1">
      <c r="A24" s="1">
        <v>20</v>
      </c>
      <c r="B24" s="1" t="s">
        <v>444</v>
      </c>
      <c r="C24" s="1">
        <v>0</v>
      </c>
      <c r="D24" s="1">
        <v>0.15189760314517389</v>
      </c>
      <c r="E24" s="1">
        <v>28.892078681552366</v>
      </c>
      <c r="F24" s="1">
        <v>0.24852996479562081</v>
      </c>
      <c r="G24" s="1">
        <v>0.38222691883123061</v>
      </c>
      <c r="H24" s="1">
        <v>0.13154570641231156</v>
      </c>
      <c r="I24" s="1">
        <v>0.70852243622670752</v>
      </c>
      <c r="J24" s="1">
        <v>7.6950612777274774E-2</v>
      </c>
      <c r="K24" s="1">
        <v>1.0010338757194082E-2</v>
      </c>
      <c r="L24" s="1">
        <v>4.0977699192624962E-3</v>
      </c>
      <c r="M24" s="1">
        <v>1.4029032623559439</v>
      </c>
      <c r="N24" s="1">
        <v>0.89880108957039173</v>
      </c>
      <c r="O24" s="1">
        <v>0.1385041215845757</v>
      </c>
      <c r="P24" s="1">
        <v>1.0552715292801791</v>
      </c>
      <c r="Q24" s="1">
        <v>10.9455309054885</v>
      </c>
      <c r="R24" s="1">
        <v>16.020741248153726</v>
      </c>
      <c r="S24" s="1">
        <v>0.65697464888311807</v>
      </c>
      <c r="T24" s="1">
        <v>28.050476401543779</v>
      </c>
      <c r="U24" s="1">
        <v>19.811206610115512</v>
      </c>
      <c r="V24" s="1">
        <v>883.84831005052183</v>
      </c>
      <c r="W24" s="1">
        <v>3.8111510577382575</v>
      </c>
      <c r="X24" s="1">
        <v>420.71247574348928</v>
      </c>
      <c r="Y24" s="1">
        <v>1.1929555277258597</v>
      </c>
      <c r="Z24" s="1">
        <v>0</v>
      </c>
      <c r="AA24" s="1">
        <v>0.53004754845389979</v>
      </c>
      <c r="AB24" s="1">
        <v>13.665615831150982</v>
      </c>
      <c r="AC24" s="1">
        <v>67.178419276565023</v>
      </c>
      <c r="AD24" s="1">
        <v>968.81691116271759</v>
      </c>
      <c r="AE24" s="1">
        <v>824.2138263769848</v>
      </c>
      <c r="AF24" s="1">
        <v>0</v>
      </c>
      <c r="AG24" s="1">
        <v>21.179717065511081</v>
      </c>
      <c r="AH24" s="1">
        <v>46.131490322708018</v>
      </c>
      <c r="AI24" s="1">
        <v>0.82643641215997565</v>
      </c>
      <c r="AJ24" s="1">
        <v>7.2450950296066213E-2</v>
      </c>
      <c r="AK24" s="1">
        <v>1.7427537451292698E-2</v>
      </c>
      <c r="AL24" s="1">
        <v>27.390918838538791</v>
      </c>
      <c r="AM24" s="1">
        <v>0</v>
      </c>
      <c r="AN24" s="1">
        <v>0.52382335202269537</v>
      </c>
      <c r="AO24" s="1">
        <v>0.96499653762816362</v>
      </c>
      <c r="AP24" s="1">
        <v>54.406753343127868</v>
      </c>
      <c r="AQ24" s="1">
        <v>0</v>
      </c>
      <c r="AR24" s="1">
        <v>43.723563130965879</v>
      </c>
      <c r="AS24" s="1">
        <v>426.21940991514805</v>
      </c>
      <c r="AT24" s="1">
        <v>0.72265849264371251</v>
      </c>
      <c r="AU24" s="1">
        <v>0.14570952527150891</v>
      </c>
      <c r="AV24" s="1">
        <v>42.814882358799018</v>
      </c>
      <c r="AW24" s="1">
        <v>44.482339814006217</v>
      </c>
      <c r="AX24" s="1">
        <v>6.706965338349212</v>
      </c>
      <c r="AY24" s="1">
        <v>7.8591651442368802</v>
      </c>
      <c r="AZ24" s="1">
        <v>295.8623179092138</v>
      </c>
      <c r="BA24" s="1">
        <v>3.2075316967308609</v>
      </c>
      <c r="BB24" s="1">
        <v>421.01304169563605</v>
      </c>
      <c r="BC24" s="1">
        <v>42.144451468802636</v>
      </c>
      <c r="BD24" s="1">
        <v>2.9425354500193608</v>
      </c>
      <c r="BE24" s="1">
        <v>9.3830073598308434</v>
      </c>
      <c r="BF24" s="1">
        <v>4.4675765630933497E-3</v>
      </c>
      <c r="BG24" s="1">
        <v>5.2025378317624008E-2</v>
      </c>
      <c r="BH24" s="1">
        <v>2.6459309612807176</v>
      </c>
      <c r="BI24" s="1">
        <v>0</v>
      </c>
      <c r="BJ24" s="1">
        <v>4795</v>
      </c>
      <c r="BK24" s="1"/>
      <c r="BL24" s="1">
        <v>1127</v>
      </c>
      <c r="BM24" s="1">
        <v>0</v>
      </c>
      <c r="BN24" s="1">
        <v>0</v>
      </c>
      <c r="BO24" s="1">
        <v>2226</v>
      </c>
      <c r="BP24" s="1">
        <v>3147</v>
      </c>
      <c r="BQ24" s="1">
        <v>5560</v>
      </c>
      <c r="BR24" s="1">
        <v>0</v>
      </c>
      <c r="BS24" s="1">
        <v>13816</v>
      </c>
      <c r="BT24" s="1">
        <v>25876</v>
      </c>
    </row>
    <row r="25" spans="1:72" ht="12.75" customHeight="1">
      <c r="A25" s="1">
        <v>21</v>
      </c>
      <c r="B25" s="1" t="s">
        <v>665</v>
      </c>
      <c r="C25" s="1">
        <v>9.5453453680237211E-3</v>
      </c>
      <c r="D25" s="1">
        <v>5.7530333451228287E-2</v>
      </c>
      <c r="E25" s="1">
        <v>0</v>
      </c>
      <c r="F25" s="1">
        <v>11.292713437752301</v>
      </c>
      <c r="G25" s="1">
        <v>3.8139456659253979</v>
      </c>
      <c r="H25" s="1">
        <v>6.3538227927932969</v>
      </c>
      <c r="I25" s="1">
        <v>13.023559876869262</v>
      </c>
      <c r="J25" s="1">
        <v>6.4776440623580317E-2</v>
      </c>
      <c r="K25" s="1">
        <v>6.5757574410787917E-2</v>
      </c>
      <c r="L25" s="1">
        <v>6.2540676905835785E-2</v>
      </c>
      <c r="M25" s="1">
        <v>28.051686625416799</v>
      </c>
      <c r="N25" s="1">
        <v>5.5690620092267142</v>
      </c>
      <c r="O25" s="1">
        <v>2.4338781748227127</v>
      </c>
      <c r="P25" s="1">
        <v>5.5058949943061561</v>
      </c>
      <c r="Q25" s="1">
        <v>14.48312529160809</v>
      </c>
      <c r="R25" s="1">
        <v>36.694943871254203</v>
      </c>
      <c r="S25" s="1">
        <v>3.1238270697046082</v>
      </c>
      <c r="T25" s="1">
        <v>10.168333267790366</v>
      </c>
      <c r="U25" s="1">
        <v>15.08963448237896</v>
      </c>
      <c r="V25" s="1">
        <v>1.3354542488022239</v>
      </c>
      <c r="W25" s="1">
        <v>505.78821494947164</v>
      </c>
      <c r="X25" s="1">
        <v>29.019297341007341</v>
      </c>
      <c r="Y25" s="1">
        <v>8.7050912479024772E-2</v>
      </c>
      <c r="Z25" s="1">
        <v>1.1535799430900561E-4</v>
      </c>
      <c r="AA25" s="1">
        <v>0.20562618471139293</v>
      </c>
      <c r="AB25" s="1">
        <v>1344.2056336135038</v>
      </c>
      <c r="AC25" s="1">
        <v>93.546079468436986</v>
      </c>
      <c r="AD25" s="1">
        <v>0.87529064143294699</v>
      </c>
      <c r="AE25" s="1">
        <v>1.673515424948177</v>
      </c>
      <c r="AF25" s="1">
        <v>0</v>
      </c>
      <c r="AG25" s="1">
        <v>4.4297027614454576</v>
      </c>
      <c r="AH25" s="1">
        <v>49.45479117958611</v>
      </c>
      <c r="AI25" s="1">
        <v>9.2980954708841104</v>
      </c>
      <c r="AJ25" s="1">
        <v>9.9949386020074211</v>
      </c>
      <c r="AK25" s="1">
        <v>0.1412734860150355</v>
      </c>
      <c r="AL25" s="1">
        <v>14.451993631580891</v>
      </c>
      <c r="AM25" s="1">
        <v>2.9705338783902873</v>
      </c>
      <c r="AN25" s="1">
        <v>0.14816717671499094</v>
      </c>
      <c r="AO25" s="1">
        <v>0.2729561635005377</v>
      </c>
      <c r="AP25" s="1">
        <v>49.508662045612503</v>
      </c>
      <c r="AQ25" s="1">
        <v>0</v>
      </c>
      <c r="AR25" s="1">
        <v>39.900416700449341</v>
      </c>
      <c r="AS25" s="1">
        <v>89.717891314240319</v>
      </c>
      <c r="AT25" s="1">
        <v>5.1421840323349368</v>
      </c>
      <c r="AU25" s="1">
        <v>39.269390978053245</v>
      </c>
      <c r="AV25" s="1">
        <v>23.055370676496565</v>
      </c>
      <c r="AW25" s="1">
        <v>1.4357575598706214</v>
      </c>
      <c r="AX25" s="1">
        <v>1.2078159543877498</v>
      </c>
      <c r="AY25" s="1">
        <v>3.5430614477851892</v>
      </c>
      <c r="AZ25" s="1">
        <v>90.20034322528457</v>
      </c>
      <c r="BA25" s="1">
        <v>78.510891941597919</v>
      </c>
      <c r="BB25" s="1">
        <v>2345.7825560246724</v>
      </c>
      <c r="BC25" s="1">
        <v>100.11616469435862</v>
      </c>
      <c r="BD25" s="1">
        <v>39.659577512347923</v>
      </c>
      <c r="BE25" s="1">
        <v>24.481566137660504</v>
      </c>
      <c r="BF25" s="1">
        <v>24.741023954672094</v>
      </c>
      <c r="BG25" s="1">
        <v>6.6776518387464465</v>
      </c>
      <c r="BH25" s="1">
        <v>11.286365537908253</v>
      </c>
      <c r="BI25" s="1">
        <v>0</v>
      </c>
      <c r="BJ25" s="1">
        <v>5198</v>
      </c>
      <c r="BK25" s="1"/>
      <c r="BL25" s="1">
        <v>4740</v>
      </c>
      <c r="BM25" s="1">
        <v>0</v>
      </c>
      <c r="BN25" s="1">
        <v>24</v>
      </c>
      <c r="BO25" s="1">
        <v>2143</v>
      </c>
      <c r="BP25" s="1">
        <v>1167</v>
      </c>
      <c r="BQ25" s="1">
        <v>1398</v>
      </c>
      <c r="BR25" s="1">
        <v>0</v>
      </c>
      <c r="BS25" s="1">
        <v>29963</v>
      </c>
      <c r="BT25" s="1">
        <v>39435</v>
      </c>
    </row>
    <row r="26" spans="1:72" ht="12.75" customHeight="1">
      <c r="A26" s="1">
        <v>22</v>
      </c>
      <c r="B26" s="1" t="s">
        <v>449</v>
      </c>
      <c r="C26" s="1">
        <v>1460.3244636276347</v>
      </c>
      <c r="D26" s="1">
        <v>661.99995494782149</v>
      </c>
      <c r="E26" s="1">
        <v>76.812836436799884</v>
      </c>
      <c r="F26" s="1">
        <v>1376.4026871343008</v>
      </c>
      <c r="G26" s="1">
        <v>591.10416369470477</v>
      </c>
      <c r="H26" s="1">
        <v>108.98891372573794</v>
      </c>
      <c r="I26" s="1">
        <v>568.36344059225542</v>
      </c>
      <c r="J26" s="1">
        <v>366.68966715099441</v>
      </c>
      <c r="K26" s="1">
        <v>173.81049798052692</v>
      </c>
      <c r="L26" s="1">
        <v>114.50218219633467</v>
      </c>
      <c r="M26" s="1">
        <v>407.96665652420546</v>
      </c>
      <c r="N26" s="1">
        <v>112.38216277587064</v>
      </c>
      <c r="O26" s="1">
        <v>570.01595170757957</v>
      </c>
      <c r="P26" s="1">
        <v>704.91705462219443</v>
      </c>
      <c r="Q26" s="1">
        <v>1288.2785903976901</v>
      </c>
      <c r="R26" s="1">
        <v>240.42642842564743</v>
      </c>
      <c r="S26" s="1">
        <v>396.99497175304856</v>
      </c>
      <c r="T26" s="1">
        <v>1622.2723173753348</v>
      </c>
      <c r="U26" s="1">
        <v>145.67877728445373</v>
      </c>
      <c r="V26" s="1">
        <v>827.34976828466176</v>
      </c>
      <c r="W26" s="1">
        <v>161.21776448623214</v>
      </c>
      <c r="X26" s="1">
        <v>2113.6784820170146</v>
      </c>
      <c r="Y26" s="1">
        <v>1557.1147751128019</v>
      </c>
      <c r="Z26" s="1">
        <v>366.18642930128937</v>
      </c>
      <c r="AA26" s="1">
        <v>337.29547001307537</v>
      </c>
      <c r="AB26" s="1">
        <v>4009.534730343451</v>
      </c>
      <c r="AC26" s="1">
        <v>1837.0800468660041</v>
      </c>
      <c r="AD26" s="1">
        <v>4749.6403403448139</v>
      </c>
      <c r="AE26" s="1">
        <v>1995.9588482609997</v>
      </c>
      <c r="AF26" s="1">
        <v>13.962086300795979</v>
      </c>
      <c r="AG26" s="1">
        <v>1017.6634021720124</v>
      </c>
      <c r="AH26" s="1">
        <v>445.77111457773754</v>
      </c>
      <c r="AI26" s="1">
        <v>56.855770711213466</v>
      </c>
      <c r="AJ26" s="1">
        <v>12.240560490032092</v>
      </c>
      <c r="AK26" s="1">
        <v>454.50158185599372</v>
      </c>
      <c r="AL26" s="1">
        <v>456.93994212040934</v>
      </c>
      <c r="AM26" s="1">
        <v>30.695516743366298</v>
      </c>
      <c r="AN26" s="1">
        <v>9.0030422556125735</v>
      </c>
      <c r="AO26" s="1">
        <v>1.8941503467158525</v>
      </c>
      <c r="AP26" s="1">
        <v>282.6506860871142</v>
      </c>
      <c r="AQ26" s="1">
        <v>6</v>
      </c>
      <c r="AR26" s="1">
        <v>447.26474050777767</v>
      </c>
      <c r="AS26" s="1">
        <v>1058.2264133497449</v>
      </c>
      <c r="AT26" s="1">
        <v>30.491923724507938</v>
      </c>
      <c r="AU26" s="1">
        <v>45.360763607022534</v>
      </c>
      <c r="AV26" s="1">
        <v>1564.0758008005309</v>
      </c>
      <c r="AW26" s="1">
        <v>133.96548239161427</v>
      </c>
      <c r="AX26" s="1">
        <v>37.291671826718328</v>
      </c>
      <c r="AY26" s="1">
        <v>102.30428773762901</v>
      </c>
      <c r="AZ26" s="1">
        <v>606.98040611994804</v>
      </c>
      <c r="BA26" s="1">
        <v>241.1885869705707</v>
      </c>
      <c r="BB26" s="1">
        <v>328.14934586396083</v>
      </c>
      <c r="BC26" s="1">
        <v>38.112437995235112</v>
      </c>
      <c r="BD26" s="1">
        <v>103.70954793821733</v>
      </c>
      <c r="BE26" s="1">
        <v>116.75516996896448</v>
      </c>
      <c r="BF26" s="1">
        <v>53.305457002101683</v>
      </c>
      <c r="BG26" s="1">
        <v>35.218490506169438</v>
      </c>
      <c r="BH26" s="1">
        <v>123.43324664480313</v>
      </c>
      <c r="BI26" s="1">
        <v>0</v>
      </c>
      <c r="BJ26" s="1">
        <v>36797</v>
      </c>
      <c r="BK26" s="1"/>
      <c r="BL26" s="1">
        <v>710</v>
      </c>
      <c r="BM26" s="1">
        <v>0</v>
      </c>
      <c r="BN26" s="1">
        <v>0</v>
      </c>
      <c r="BO26" s="1">
        <v>3749</v>
      </c>
      <c r="BP26" s="1">
        <v>0</v>
      </c>
      <c r="BQ26" s="1">
        <v>135</v>
      </c>
      <c r="BR26" s="1">
        <v>0</v>
      </c>
      <c r="BS26" s="1">
        <v>2376</v>
      </c>
      <c r="BT26" s="1">
        <v>6970</v>
      </c>
    </row>
    <row r="27" spans="1:72" ht="12.75" customHeight="1">
      <c r="A27" s="1">
        <v>23</v>
      </c>
      <c r="B27" s="1" t="s">
        <v>451</v>
      </c>
      <c r="C27" s="1">
        <v>821.15088628658566</v>
      </c>
      <c r="D27" s="1">
        <v>303.82658069664609</v>
      </c>
      <c r="E27" s="1">
        <v>0.38760596316866408</v>
      </c>
      <c r="F27" s="1">
        <v>770.1194020402213</v>
      </c>
      <c r="G27" s="1">
        <v>1621.9915621762318</v>
      </c>
      <c r="H27" s="1">
        <v>141.71718753441473</v>
      </c>
      <c r="I27" s="1">
        <v>1921.4201483266459</v>
      </c>
      <c r="J27" s="1">
        <v>4535.138794518778</v>
      </c>
      <c r="K27" s="1">
        <v>102.29168273214839</v>
      </c>
      <c r="L27" s="1">
        <v>294.80101314873104</v>
      </c>
      <c r="M27" s="1">
        <v>3401.1826991756252</v>
      </c>
      <c r="N27" s="1">
        <v>408.3444192056636</v>
      </c>
      <c r="O27" s="1">
        <v>459.21061153170916</v>
      </c>
      <c r="P27" s="1">
        <v>1990.0904260488112</v>
      </c>
      <c r="Q27" s="1">
        <v>1086.0637308538273</v>
      </c>
      <c r="R27" s="1">
        <v>239.61161546880911</v>
      </c>
      <c r="S27" s="1">
        <v>198.59918318337935</v>
      </c>
      <c r="T27" s="1">
        <v>554.7869756809132</v>
      </c>
      <c r="U27" s="1">
        <v>599.06926263108312</v>
      </c>
      <c r="V27" s="1">
        <v>106.12072810324212</v>
      </c>
      <c r="W27" s="1">
        <v>238.36686087389359</v>
      </c>
      <c r="X27" s="1">
        <v>214.99655232783397</v>
      </c>
      <c r="Y27" s="1">
        <v>5682.5651698385655</v>
      </c>
      <c r="Z27" s="1">
        <v>440.72966129549064</v>
      </c>
      <c r="AA27" s="1">
        <v>375.55881546673174</v>
      </c>
      <c r="AB27" s="1">
        <v>1035.006255526265</v>
      </c>
      <c r="AC27" s="1">
        <v>2941.9286270267403</v>
      </c>
      <c r="AD27" s="1">
        <v>1021.9488845132569</v>
      </c>
      <c r="AE27" s="1">
        <v>5.9657580424296723</v>
      </c>
      <c r="AF27" s="1">
        <v>50.26351068286553</v>
      </c>
      <c r="AG27" s="1">
        <v>1012.2925156769757</v>
      </c>
      <c r="AH27" s="1">
        <v>1013.5675479882927</v>
      </c>
      <c r="AI27" s="1">
        <v>119.98264774107032</v>
      </c>
      <c r="AJ27" s="1">
        <v>176.75270127545394</v>
      </c>
      <c r="AK27" s="1">
        <v>242.60577880641156</v>
      </c>
      <c r="AL27" s="1">
        <v>391.25776727712662</v>
      </c>
      <c r="AM27" s="1">
        <v>34.65622858122002</v>
      </c>
      <c r="AN27" s="1">
        <v>203.46917630418196</v>
      </c>
      <c r="AO27" s="1">
        <v>8.6993640924416553</v>
      </c>
      <c r="AP27" s="1">
        <v>4677.2313298511017</v>
      </c>
      <c r="AQ27" s="1">
        <v>0</v>
      </c>
      <c r="AR27" s="1">
        <v>698.52108394920674</v>
      </c>
      <c r="AS27" s="1">
        <v>733.03734489008548</v>
      </c>
      <c r="AT27" s="1">
        <v>88.518097233678517</v>
      </c>
      <c r="AU27" s="1">
        <v>31.292137762821255</v>
      </c>
      <c r="AV27" s="1">
        <v>508.18834812947256</v>
      </c>
      <c r="AW27" s="1">
        <v>91.920444948244139</v>
      </c>
      <c r="AX27" s="1">
        <v>69.489474854236661</v>
      </c>
      <c r="AY27" s="1">
        <v>278.274455500795</v>
      </c>
      <c r="AZ27" s="1">
        <v>1856.2390369742907</v>
      </c>
      <c r="BA27" s="1">
        <v>1517.9092106011278</v>
      </c>
      <c r="BB27" s="1">
        <v>1576.3075680393595</v>
      </c>
      <c r="BC27" s="1">
        <v>1110.1430124092562</v>
      </c>
      <c r="BD27" s="1">
        <v>386.44862179710208</v>
      </c>
      <c r="BE27" s="1">
        <v>611.97629815501614</v>
      </c>
      <c r="BF27" s="1">
        <v>668.85309051752915</v>
      </c>
      <c r="BG27" s="1">
        <v>12.751633279481084</v>
      </c>
      <c r="BH27" s="1">
        <v>41.36047246331254</v>
      </c>
      <c r="BI27" s="1">
        <v>0</v>
      </c>
      <c r="BJ27" s="1">
        <v>49725.000000000007</v>
      </c>
      <c r="BK27" s="1"/>
      <c r="BL27" s="1">
        <v>66385</v>
      </c>
      <c r="BM27" s="1">
        <v>0</v>
      </c>
      <c r="BN27" s="1">
        <v>0</v>
      </c>
      <c r="BO27" s="1">
        <v>0</v>
      </c>
      <c r="BP27" s="1">
        <v>0</v>
      </c>
      <c r="BQ27" s="1">
        <v>0</v>
      </c>
      <c r="BR27" s="1">
        <v>0</v>
      </c>
      <c r="BS27" s="1">
        <v>7138</v>
      </c>
      <c r="BT27" s="1">
        <v>73523</v>
      </c>
    </row>
    <row r="28" spans="1:72" ht="12.75" customHeight="1">
      <c r="A28" s="1">
        <v>24</v>
      </c>
      <c r="B28" s="1" t="s">
        <v>453</v>
      </c>
      <c r="C28" s="1">
        <v>4.7388152128677058E-2</v>
      </c>
      <c r="D28" s="1">
        <v>4.9464794836988561</v>
      </c>
      <c r="E28" s="1">
        <v>6.758257819351067E-2</v>
      </c>
      <c r="F28" s="1">
        <v>25.665397302147596</v>
      </c>
      <c r="G28" s="1">
        <v>612.22883416077434</v>
      </c>
      <c r="H28" s="1">
        <v>13.039189930981919</v>
      </c>
      <c r="I28" s="1">
        <v>48.793332354808214</v>
      </c>
      <c r="J28" s="1">
        <v>130.21856474155899</v>
      </c>
      <c r="K28" s="1">
        <v>9.4136036100077991</v>
      </c>
      <c r="L28" s="1">
        <v>20.690870189519504</v>
      </c>
      <c r="M28" s="1">
        <v>248.4889735587945</v>
      </c>
      <c r="N28" s="1">
        <v>17.571266492062691</v>
      </c>
      <c r="O28" s="1">
        <v>59.352180272770674</v>
      </c>
      <c r="P28" s="1">
        <v>116.21534629811647</v>
      </c>
      <c r="Q28" s="1">
        <v>134.59837026806585</v>
      </c>
      <c r="R28" s="1">
        <v>22.517233158557723</v>
      </c>
      <c r="S28" s="1">
        <v>23.007844887514938</v>
      </c>
      <c r="T28" s="1">
        <v>96.171507121227336</v>
      </c>
      <c r="U28" s="1">
        <v>197.92542999036107</v>
      </c>
      <c r="V28" s="1">
        <v>15.94512197277327</v>
      </c>
      <c r="W28" s="1">
        <v>86.164643391941638</v>
      </c>
      <c r="X28" s="1">
        <v>19.230945256168248</v>
      </c>
      <c r="Y28" s="1">
        <v>687.50837692631785</v>
      </c>
      <c r="Z28" s="1">
        <v>18.905026183615163</v>
      </c>
      <c r="AA28" s="1">
        <v>279.80177195181614</v>
      </c>
      <c r="AB28" s="1">
        <v>292.71502627779887</v>
      </c>
      <c r="AC28" s="1">
        <v>432.31666800834046</v>
      </c>
      <c r="AD28" s="1">
        <v>50.330383595780496</v>
      </c>
      <c r="AE28" s="1">
        <v>8.2275490084247227E-2</v>
      </c>
      <c r="AF28" s="1">
        <v>4.6540287669319929</v>
      </c>
      <c r="AG28" s="1">
        <v>403.23144893796558</v>
      </c>
      <c r="AH28" s="1">
        <v>523.9321819761243</v>
      </c>
      <c r="AI28" s="1">
        <v>12.8171469231308</v>
      </c>
      <c r="AJ28" s="1">
        <v>104.85795966982785</v>
      </c>
      <c r="AK28" s="1">
        <v>15.795477792832989</v>
      </c>
      <c r="AL28" s="1">
        <v>91.348978460494024</v>
      </c>
      <c r="AM28" s="1">
        <v>0</v>
      </c>
      <c r="AN28" s="1">
        <v>95.136813132795865</v>
      </c>
      <c r="AO28" s="1">
        <v>2.2305205684033838</v>
      </c>
      <c r="AP28" s="1">
        <v>7323.2338259052776</v>
      </c>
      <c r="AQ28" s="1">
        <v>6760</v>
      </c>
      <c r="AR28" s="1">
        <v>151.0605376791699</v>
      </c>
      <c r="AS28" s="1">
        <v>172.26137079076622</v>
      </c>
      <c r="AT28" s="1">
        <v>8.1883878217471171</v>
      </c>
      <c r="AU28" s="1">
        <v>22.674789196970089</v>
      </c>
      <c r="AV28" s="1">
        <v>90.258086217418025</v>
      </c>
      <c r="AW28" s="1">
        <v>28.418037072429584</v>
      </c>
      <c r="AX28" s="1">
        <v>17.393946488961362</v>
      </c>
      <c r="AY28" s="1">
        <v>327.97403219145684</v>
      </c>
      <c r="AZ28" s="1">
        <v>696.40735385564005</v>
      </c>
      <c r="BA28" s="1">
        <v>233.84888932052814</v>
      </c>
      <c r="BB28" s="1">
        <v>1107.1159449425702</v>
      </c>
      <c r="BC28" s="1">
        <v>221.57398444119758</v>
      </c>
      <c r="BD28" s="1">
        <v>211.35515786786161</v>
      </c>
      <c r="BE28" s="1">
        <v>215.58131778179771</v>
      </c>
      <c r="BF28" s="1">
        <v>208.32366026706407</v>
      </c>
      <c r="BG28" s="1">
        <v>1.758596323079832</v>
      </c>
      <c r="BH28" s="1">
        <v>33.60789200162872</v>
      </c>
      <c r="BI28" s="1">
        <v>0</v>
      </c>
      <c r="BJ28" s="1">
        <v>22749.000000000004</v>
      </c>
      <c r="BK28" s="1"/>
      <c r="BL28" s="1">
        <v>0</v>
      </c>
      <c r="BM28" s="1">
        <v>0</v>
      </c>
      <c r="BN28" s="1">
        <v>0</v>
      </c>
      <c r="BO28" s="1">
        <v>0</v>
      </c>
      <c r="BP28" s="1">
        <v>0</v>
      </c>
      <c r="BQ28" s="1">
        <v>0</v>
      </c>
      <c r="BR28" s="1">
        <v>0</v>
      </c>
      <c r="BS28" s="1">
        <v>0</v>
      </c>
      <c r="BT28" s="1">
        <v>0</v>
      </c>
    </row>
    <row r="29" spans="1:72" ht="12.75" customHeight="1">
      <c r="A29" s="1">
        <v>25</v>
      </c>
      <c r="B29" s="1" t="s">
        <v>666</v>
      </c>
      <c r="C29" s="1">
        <v>127.40161785310117</v>
      </c>
      <c r="D29" s="1">
        <v>135.04946422137439</v>
      </c>
      <c r="E29" s="1">
        <v>3.0544305809832974</v>
      </c>
      <c r="F29" s="1">
        <v>1606.3202370371434</v>
      </c>
      <c r="G29" s="1">
        <v>277.52726546269366</v>
      </c>
      <c r="H29" s="1">
        <v>64.097143835682317</v>
      </c>
      <c r="I29" s="1">
        <v>556.70714960127702</v>
      </c>
      <c r="J29" s="1">
        <v>2207.1912286695087</v>
      </c>
      <c r="K29" s="1">
        <v>57.548229854811204</v>
      </c>
      <c r="L29" s="1">
        <v>200.25084411352964</v>
      </c>
      <c r="M29" s="1">
        <v>389.44865154716439</v>
      </c>
      <c r="N29" s="1">
        <v>381.06077241052793</v>
      </c>
      <c r="O29" s="1">
        <v>198.23302945919505</v>
      </c>
      <c r="P29" s="1">
        <v>8405.6908922863786</v>
      </c>
      <c r="Q29" s="1">
        <v>546.50228775354378</v>
      </c>
      <c r="R29" s="1">
        <v>48.750149012550594</v>
      </c>
      <c r="S29" s="1">
        <v>45.616128009500642</v>
      </c>
      <c r="T29" s="1">
        <v>211.78787624761375</v>
      </c>
      <c r="U29" s="1">
        <v>142.89276425491636</v>
      </c>
      <c r="V29" s="1">
        <v>20.579261003706943</v>
      </c>
      <c r="W29" s="1">
        <v>63.65774711558872</v>
      </c>
      <c r="X29" s="1">
        <v>108.75723735363141</v>
      </c>
      <c r="Y29" s="1">
        <v>710.478959138081</v>
      </c>
      <c r="Z29" s="1">
        <v>668.2552747960159</v>
      </c>
      <c r="AA29" s="1">
        <v>2607.033927054581</v>
      </c>
      <c r="AB29" s="1">
        <v>1391.3760255228008</v>
      </c>
      <c r="AC29" s="1">
        <v>1231.0755177401545</v>
      </c>
      <c r="AD29" s="1">
        <v>340.34538719434602</v>
      </c>
      <c r="AE29" s="1">
        <v>206.51556036931507</v>
      </c>
      <c r="AF29" s="1">
        <v>0</v>
      </c>
      <c r="AG29" s="1">
        <v>328.77982943458068</v>
      </c>
      <c r="AH29" s="1">
        <v>182.07766128525535</v>
      </c>
      <c r="AI29" s="1">
        <v>147.18387330321252</v>
      </c>
      <c r="AJ29" s="1">
        <v>40.713755576618567</v>
      </c>
      <c r="AK29" s="1">
        <v>204.22746961752608</v>
      </c>
      <c r="AL29" s="1">
        <v>417.60790631148393</v>
      </c>
      <c r="AM29" s="1">
        <v>155.45793963575835</v>
      </c>
      <c r="AN29" s="1">
        <v>45.036588540791215</v>
      </c>
      <c r="AO29" s="1">
        <v>21.753654188571804</v>
      </c>
      <c r="AP29" s="1">
        <v>7618.1575013724123</v>
      </c>
      <c r="AQ29" s="1">
        <v>6730</v>
      </c>
      <c r="AR29" s="1">
        <v>316.59048989364675</v>
      </c>
      <c r="AS29" s="1">
        <v>573.13362959286678</v>
      </c>
      <c r="AT29" s="1">
        <v>69.265497791942806</v>
      </c>
      <c r="AU29" s="1">
        <v>72.034856373144734</v>
      </c>
      <c r="AV29" s="1">
        <v>345.50699163451117</v>
      </c>
      <c r="AW29" s="1">
        <v>72.533289076473906</v>
      </c>
      <c r="AX29" s="1">
        <v>47.493103041759205</v>
      </c>
      <c r="AY29" s="1">
        <v>425.98346071681652</v>
      </c>
      <c r="AZ29" s="1">
        <v>418.78596679163792</v>
      </c>
      <c r="BA29" s="1">
        <v>480.86028546431442</v>
      </c>
      <c r="BB29" s="1">
        <v>620.63211960258889</v>
      </c>
      <c r="BC29" s="1">
        <v>660.77967074975641</v>
      </c>
      <c r="BD29" s="1">
        <v>146.57680083540973</v>
      </c>
      <c r="BE29" s="1">
        <v>170.91332442998473</v>
      </c>
      <c r="BF29" s="1">
        <v>145.5933291058812</v>
      </c>
      <c r="BG29" s="1">
        <v>24.499619245215108</v>
      </c>
      <c r="BH29" s="1">
        <v>29.616326888121623</v>
      </c>
      <c r="BI29" s="1">
        <v>0</v>
      </c>
      <c r="BJ29" s="1">
        <v>43465.000000000015</v>
      </c>
      <c r="BK29" s="1"/>
      <c r="BL29" s="1">
        <v>0</v>
      </c>
      <c r="BM29" s="1">
        <v>0</v>
      </c>
      <c r="BN29" s="1">
        <v>0</v>
      </c>
      <c r="BO29" s="1">
        <v>0</v>
      </c>
      <c r="BP29" s="1">
        <v>0</v>
      </c>
      <c r="BQ29" s="1">
        <v>20</v>
      </c>
      <c r="BR29" s="1">
        <v>0</v>
      </c>
      <c r="BS29" s="1">
        <v>3729</v>
      </c>
      <c r="BT29" s="1">
        <v>3749</v>
      </c>
    </row>
    <row r="30" spans="1:72" ht="12.75" customHeight="1">
      <c r="A30" s="1">
        <v>26</v>
      </c>
      <c r="B30" s="1" t="s">
        <v>458</v>
      </c>
      <c r="C30" s="1">
        <v>1393.0649923415108</v>
      </c>
      <c r="D30" s="1">
        <v>316.68905862179207</v>
      </c>
      <c r="E30" s="1">
        <v>5.1006562494123848</v>
      </c>
      <c r="F30" s="1">
        <v>1050.3043694153653</v>
      </c>
      <c r="G30" s="1">
        <v>516.41293119862996</v>
      </c>
      <c r="H30" s="1">
        <v>38.956781505397664</v>
      </c>
      <c r="I30" s="1">
        <v>2792.9908220558068</v>
      </c>
      <c r="J30" s="1">
        <v>745.37265445025992</v>
      </c>
      <c r="K30" s="1">
        <v>37.443890322952655</v>
      </c>
      <c r="L30" s="1">
        <v>154.16223676480681</v>
      </c>
      <c r="M30" s="1">
        <v>828.62107837931217</v>
      </c>
      <c r="N30" s="1">
        <v>174.07877166544066</v>
      </c>
      <c r="O30" s="1">
        <v>259.75774584016813</v>
      </c>
      <c r="P30" s="1">
        <v>455.72479854210133</v>
      </c>
      <c r="Q30" s="1">
        <v>510.8550779278487</v>
      </c>
      <c r="R30" s="1">
        <v>92.607340952596417</v>
      </c>
      <c r="S30" s="1">
        <v>297.65572436643816</v>
      </c>
      <c r="T30" s="1">
        <v>680.18404844216593</v>
      </c>
      <c r="U30" s="1">
        <v>904.91235335259773</v>
      </c>
      <c r="V30" s="1">
        <v>330.5442917750608</v>
      </c>
      <c r="W30" s="1">
        <v>183.99926882484698</v>
      </c>
      <c r="X30" s="1">
        <v>198.85839167567173</v>
      </c>
      <c r="Y30" s="1">
        <v>5231.3687192674342</v>
      </c>
      <c r="Z30" s="1">
        <v>678.67314288371335</v>
      </c>
      <c r="AA30" s="1">
        <v>652.43286406632365</v>
      </c>
      <c r="AB30" s="1">
        <v>5299.5776609892246</v>
      </c>
      <c r="AC30" s="1">
        <v>4579.1553344654831</v>
      </c>
      <c r="AD30" s="1">
        <v>1330.493996834032</v>
      </c>
      <c r="AE30" s="1">
        <v>90.071605715278892</v>
      </c>
      <c r="AF30" s="1">
        <v>19.546920821114369</v>
      </c>
      <c r="AG30" s="1">
        <v>2615.6611165646082</v>
      </c>
      <c r="AH30" s="1">
        <v>1528.5759573581513</v>
      </c>
      <c r="AI30" s="1">
        <v>98.905981192662296</v>
      </c>
      <c r="AJ30" s="1">
        <v>225.33948018144812</v>
      </c>
      <c r="AK30" s="1">
        <v>615.9323519320476</v>
      </c>
      <c r="AL30" s="1">
        <v>733.92880822097834</v>
      </c>
      <c r="AM30" s="1">
        <v>748.57453735435229</v>
      </c>
      <c r="AN30" s="1">
        <v>998.90786264483518</v>
      </c>
      <c r="AO30" s="1">
        <v>15.42840341851374</v>
      </c>
      <c r="AP30" s="1">
        <v>43857.302563922116</v>
      </c>
      <c r="AQ30" s="1">
        <v>42160</v>
      </c>
      <c r="AR30" s="1">
        <v>1272.380068876316</v>
      </c>
      <c r="AS30" s="1">
        <v>1865.1691467670964</v>
      </c>
      <c r="AT30" s="1">
        <v>73.974284047938667</v>
      </c>
      <c r="AU30" s="1">
        <v>99.352548297549816</v>
      </c>
      <c r="AV30" s="1">
        <v>611.03882044799684</v>
      </c>
      <c r="AW30" s="1">
        <v>134.57514020046722</v>
      </c>
      <c r="AX30" s="1">
        <v>41.811091219310185</v>
      </c>
      <c r="AY30" s="1">
        <v>1628.3334410610298</v>
      </c>
      <c r="AZ30" s="1">
        <v>4251.3145083076497</v>
      </c>
      <c r="BA30" s="1">
        <v>2142.1605037960271</v>
      </c>
      <c r="BB30" s="1">
        <v>742.79819433514558</v>
      </c>
      <c r="BC30" s="1">
        <v>984.69485990029079</v>
      </c>
      <c r="BD30" s="1">
        <v>384.75715936976934</v>
      </c>
      <c r="BE30" s="1">
        <v>960.0208744112947</v>
      </c>
      <c r="BF30" s="1">
        <v>1500.1919193896747</v>
      </c>
      <c r="BG30" s="1">
        <v>18.218577920320921</v>
      </c>
      <c r="BH30" s="1">
        <v>169.03426914962901</v>
      </c>
      <c r="BI30" s="1">
        <v>0</v>
      </c>
      <c r="BJ30" s="1">
        <v>140327.99999999997</v>
      </c>
      <c r="BK30" s="1"/>
      <c r="BL30" s="1">
        <v>179</v>
      </c>
      <c r="BM30" s="1">
        <v>0</v>
      </c>
      <c r="BN30" s="1">
        <v>0</v>
      </c>
      <c r="BO30" s="1">
        <v>303346</v>
      </c>
      <c r="BP30" s="1">
        <v>77582</v>
      </c>
      <c r="BQ30" s="1">
        <v>0</v>
      </c>
      <c r="BR30" s="1">
        <v>0</v>
      </c>
      <c r="BS30" s="1">
        <v>0</v>
      </c>
      <c r="BT30" s="1">
        <v>381107</v>
      </c>
    </row>
    <row r="31" spans="1:72" ht="12.75" customHeight="1">
      <c r="A31" s="1">
        <v>27</v>
      </c>
      <c r="B31" s="1" t="s">
        <v>667</v>
      </c>
      <c r="C31" s="1">
        <v>4484.9701417272909</v>
      </c>
      <c r="D31" s="1">
        <v>492.65769856964016</v>
      </c>
      <c r="E31" s="1">
        <v>74.266833506840285</v>
      </c>
      <c r="F31" s="1">
        <v>1936.5880073008107</v>
      </c>
      <c r="G31" s="1">
        <v>5579.5571218472805</v>
      </c>
      <c r="H31" s="1">
        <v>326.12988147706972</v>
      </c>
      <c r="I31" s="1">
        <v>1583.0278029050264</v>
      </c>
      <c r="J31" s="1">
        <v>2265.9006685303216</v>
      </c>
      <c r="K31" s="1">
        <v>422.98618748857962</v>
      </c>
      <c r="L31" s="1">
        <v>420.19929424666003</v>
      </c>
      <c r="M31" s="1">
        <v>3588.5230340532203</v>
      </c>
      <c r="N31" s="1">
        <v>1667.9307659126257</v>
      </c>
      <c r="O31" s="1">
        <v>2024.358596641029</v>
      </c>
      <c r="P31" s="1">
        <v>8080.2191629771969</v>
      </c>
      <c r="Q31" s="1">
        <v>3906.6599516796318</v>
      </c>
      <c r="R31" s="1">
        <v>1470.4479686567608</v>
      </c>
      <c r="S31" s="1">
        <v>2302.4194266191503</v>
      </c>
      <c r="T31" s="1">
        <v>7065.5138727069925</v>
      </c>
      <c r="U31" s="1">
        <v>7530.7331173242546</v>
      </c>
      <c r="V31" s="1">
        <v>1138.7671168091413</v>
      </c>
      <c r="W31" s="1">
        <v>1245.1755145068637</v>
      </c>
      <c r="X31" s="1">
        <v>1590.5892040853066</v>
      </c>
      <c r="Y31" s="1">
        <v>1155.2305332021369</v>
      </c>
      <c r="Z31" s="1">
        <v>467.09829930876248</v>
      </c>
      <c r="AA31" s="1">
        <v>2536.371055001795</v>
      </c>
      <c r="AB31" s="1">
        <v>16439.359332893604</v>
      </c>
      <c r="AC31" s="1">
        <v>10304.972185191909</v>
      </c>
      <c r="AD31" s="1">
        <v>13525.630007815544</v>
      </c>
      <c r="AE31" s="1">
        <v>585.24709448651527</v>
      </c>
      <c r="AF31" s="1">
        <v>738.12896243541411</v>
      </c>
      <c r="AG31" s="1">
        <v>3269.1288993120106</v>
      </c>
      <c r="AH31" s="1">
        <v>6704.396783179418</v>
      </c>
      <c r="AI31" s="1">
        <v>279.09153129431417</v>
      </c>
      <c r="AJ31" s="1">
        <v>186.4521620701579</v>
      </c>
      <c r="AK31" s="1">
        <v>1233.7180303637001</v>
      </c>
      <c r="AL31" s="1">
        <v>1657.9084159284423</v>
      </c>
      <c r="AM31" s="1">
        <v>177.24185474395378</v>
      </c>
      <c r="AN31" s="1">
        <v>20.611901259459874</v>
      </c>
      <c r="AO31" s="1">
        <v>47.062375009223089</v>
      </c>
      <c r="AP31" s="1">
        <v>3153.1476709996805</v>
      </c>
      <c r="AQ31" s="1">
        <v>1133</v>
      </c>
      <c r="AR31" s="1">
        <v>2227.1687231344149</v>
      </c>
      <c r="AS31" s="1">
        <v>5321.6433193428957</v>
      </c>
      <c r="AT31" s="1">
        <v>549.83087754145322</v>
      </c>
      <c r="AU31" s="1">
        <v>451.90650148739735</v>
      </c>
      <c r="AV31" s="1">
        <v>2813.6589632924406</v>
      </c>
      <c r="AW31" s="1">
        <v>335.31507094879998</v>
      </c>
      <c r="AX31" s="1">
        <v>52.296698972154289</v>
      </c>
      <c r="AY31" s="1">
        <v>1068.9930718316564</v>
      </c>
      <c r="AZ31" s="1">
        <v>1707.8600854845206</v>
      </c>
      <c r="BA31" s="1">
        <v>1975.2666662101776</v>
      </c>
      <c r="BB31" s="1">
        <v>7108.1715445112695</v>
      </c>
      <c r="BC31" s="1">
        <v>1391.6188099157775</v>
      </c>
      <c r="BD31" s="1">
        <v>1881.6881967097597</v>
      </c>
      <c r="BE31" s="1">
        <v>643.0086683313159</v>
      </c>
      <c r="BF31" s="1">
        <v>1017.0035171248896</v>
      </c>
      <c r="BG31" s="1">
        <v>101.42306614981398</v>
      </c>
      <c r="BH31" s="1">
        <v>712.72775494352516</v>
      </c>
      <c r="BI31" s="1">
        <v>0</v>
      </c>
      <c r="BJ31" s="1">
        <v>152170.99999999994</v>
      </c>
      <c r="BK31" s="1"/>
      <c r="BL31" s="1">
        <v>290113</v>
      </c>
      <c r="BM31" s="1">
        <v>0</v>
      </c>
      <c r="BN31" s="1">
        <v>10288</v>
      </c>
      <c r="BO31" s="1">
        <v>41638</v>
      </c>
      <c r="BP31" s="1">
        <v>3083</v>
      </c>
      <c r="BQ31" s="1">
        <v>0</v>
      </c>
      <c r="BR31" s="1">
        <v>0</v>
      </c>
      <c r="BS31" s="1">
        <v>199170</v>
      </c>
      <c r="BT31" s="1">
        <v>544292</v>
      </c>
    </row>
    <row r="32" spans="1:72" ht="12.75" customHeight="1">
      <c r="A32" s="1">
        <v>28</v>
      </c>
      <c r="B32" s="1" t="s">
        <v>471</v>
      </c>
      <c r="C32" s="1">
        <v>538.83348948765774</v>
      </c>
      <c r="D32" s="1">
        <v>204.55287010332086</v>
      </c>
      <c r="E32" s="1">
        <v>61.824498496558064</v>
      </c>
      <c r="F32" s="1">
        <v>1483.8383008379556</v>
      </c>
      <c r="G32" s="1">
        <v>2703.3795101168721</v>
      </c>
      <c r="H32" s="1">
        <v>171.23182579853983</v>
      </c>
      <c r="I32" s="1">
        <v>3035.7483329673782</v>
      </c>
      <c r="J32" s="1">
        <v>5291.2129381288596</v>
      </c>
      <c r="K32" s="1">
        <v>104.91004620061821</v>
      </c>
      <c r="L32" s="1">
        <v>123.0632441680842</v>
      </c>
      <c r="M32" s="1">
        <v>958.97098634579436</v>
      </c>
      <c r="N32" s="1">
        <v>618.59647135729563</v>
      </c>
      <c r="O32" s="1">
        <v>1995.1518965046175</v>
      </c>
      <c r="P32" s="1">
        <v>706.24091699132805</v>
      </c>
      <c r="Q32" s="1">
        <v>996.65641742363186</v>
      </c>
      <c r="R32" s="1">
        <v>98.694987348482343</v>
      </c>
      <c r="S32" s="1">
        <v>238.43411139967887</v>
      </c>
      <c r="T32" s="1">
        <v>1078.6814408673085</v>
      </c>
      <c r="U32" s="1">
        <v>1847.8717831376434</v>
      </c>
      <c r="V32" s="1">
        <v>194.24189618502399</v>
      </c>
      <c r="W32" s="1">
        <v>389.244118897676</v>
      </c>
      <c r="X32" s="1">
        <v>321.38035557902958</v>
      </c>
      <c r="Y32" s="1">
        <v>507.64001355427121</v>
      </c>
      <c r="Z32" s="1">
        <v>245.13677466672917</v>
      </c>
      <c r="AA32" s="1">
        <v>1227.554693579586</v>
      </c>
      <c r="AB32" s="1">
        <v>10928.143192431487</v>
      </c>
      <c r="AC32" s="1">
        <v>7480.165312088543</v>
      </c>
      <c r="AD32" s="1">
        <v>22957.881874705963</v>
      </c>
      <c r="AE32" s="1">
        <v>233.88983390624793</v>
      </c>
      <c r="AF32" s="1">
        <v>0</v>
      </c>
      <c r="AG32" s="1">
        <v>53273.319482566258</v>
      </c>
      <c r="AH32" s="1">
        <v>386.59466771296115</v>
      </c>
      <c r="AI32" s="1">
        <v>290.12448354202661</v>
      </c>
      <c r="AJ32" s="1">
        <v>138.83711484766121</v>
      </c>
      <c r="AK32" s="1">
        <v>193.88150697721659</v>
      </c>
      <c r="AL32" s="1">
        <v>1524.7226641241978</v>
      </c>
      <c r="AM32" s="1">
        <v>219.81950700088126</v>
      </c>
      <c r="AN32" s="1">
        <v>24.509486461426683</v>
      </c>
      <c r="AO32" s="1">
        <v>30.0901989703226</v>
      </c>
      <c r="AP32" s="1">
        <v>1251.3274963434569</v>
      </c>
      <c r="AQ32" s="1">
        <v>0</v>
      </c>
      <c r="AR32" s="1">
        <v>2425.9462759551739</v>
      </c>
      <c r="AS32" s="1">
        <v>2237.0221467383235</v>
      </c>
      <c r="AT32" s="1">
        <v>360.42338825230115</v>
      </c>
      <c r="AU32" s="1">
        <v>162.25275789969407</v>
      </c>
      <c r="AV32" s="1">
        <v>1628.2497499374856</v>
      </c>
      <c r="AW32" s="1">
        <v>345.04038597575874</v>
      </c>
      <c r="AX32" s="1">
        <v>1103.1643738008715</v>
      </c>
      <c r="AY32" s="1">
        <v>388.28419863016518</v>
      </c>
      <c r="AZ32" s="1">
        <v>1956.3407330877244</v>
      </c>
      <c r="BA32" s="1">
        <v>5730.6216798866662</v>
      </c>
      <c r="BB32" s="1">
        <v>276.65373179204738</v>
      </c>
      <c r="BC32" s="1">
        <v>629.69704383076828</v>
      </c>
      <c r="BD32" s="1">
        <v>392.69080947185887</v>
      </c>
      <c r="BE32" s="1">
        <v>576.06501065795999</v>
      </c>
      <c r="BF32" s="1">
        <v>1360.0127991926104</v>
      </c>
      <c r="BG32" s="1">
        <v>54.668674932216177</v>
      </c>
      <c r="BH32" s="1">
        <v>29.467498135792138</v>
      </c>
      <c r="BI32" s="1">
        <v>0</v>
      </c>
      <c r="BJ32" s="1">
        <v>143733</v>
      </c>
      <c r="BK32" s="1"/>
      <c r="BL32" s="1">
        <v>59372</v>
      </c>
      <c r="BM32" s="1">
        <v>0</v>
      </c>
      <c r="BN32" s="1">
        <v>2939</v>
      </c>
      <c r="BO32" s="1">
        <v>0</v>
      </c>
      <c r="BP32" s="1">
        <v>0</v>
      </c>
      <c r="BQ32" s="1">
        <v>0</v>
      </c>
      <c r="BR32" s="1">
        <v>0</v>
      </c>
      <c r="BS32" s="1">
        <v>2738</v>
      </c>
      <c r="BT32" s="1">
        <v>65049</v>
      </c>
    </row>
    <row r="33" spans="1:72" ht="12.75" customHeight="1">
      <c r="A33" s="1">
        <v>29</v>
      </c>
      <c r="B33" s="1" t="s">
        <v>479</v>
      </c>
      <c r="C33" s="1">
        <v>1.3323857094240454E-2</v>
      </c>
      <c r="D33" s="1">
        <v>7.6130701388777275</v>
      </c>
      <c r="E33" s="1">
        <v>7.9508915521777253E-3</v>
      </c>
      <c r="F33" s="1">
        <v>52.13861461261493</v>
      </c>
      <c r="G33" s="1">
        <v>89.940939848061433</v>
      </c>
      <c r="H33" s="1">
        <v>5.9294288719238608</v>
      </c>
      <c r="I33" s="1">
        <v>127.91203130753675</v>
      </c>
      <c r="J33" s="1">
        <v>168.32056504454337</v>
      </c>
      <c r="K33" s="1">
        <v>9.152590164279836</v>
      </c>
      <c r="L33" s="1">
        <v>65.320269147664121</v>
      </c>
      <c r="M33" s="1">
        <v>39.02094104173554</v>
      </c>
      <c r="N33" s="1">
        <v>11.81099561877488</v>
      </c>
      <c r="O33" s="1">
        <v>94.417558809497308</v>
      </c>
      <c r="P33" s="1">
        <v>101.91683924448439</v>
      </c>
      <c r="Q33" s="1">
        <v>121.90708639581116</v>
      </c>
      <c r="R33" s="1">
        <v>4.4240696996760835</v>
      </c>
      <c r="S33" s="1">
        <v>19.002727177435645</v>
      </c>
      <c r="T33" s="1">
        <v>68.223582745010404</v>
      </c>
      <c r="U33" s="1">
        <v>77.936940254318557</v>
      </c>
      <c r="V33" s="1">
        <v>3.1808670452216536</v>
      </c>
      <c r="W33" s="1">
        <v>19.427825199188746</v>
      </c>
      <c r="X33" s="1">
        <v>9.0390719810146081</v>
      </c>
      <c r="Y33" s="1">
        <v>3.6859775140110869</v>
      </c>
      <c r="Z33" s="1">
        <v>0.15556488753285239</v>
      </c>
      <c r="AA33" s="1">
        <v>13.099549540860249</v>
      </c>
      <c r="AB33" s="1">
        <v>94.309688128479692</v>
      </c>
      <c r="AC33" s="1">
        <v>166.87228888989054</v>
      </c>
      <c r="AD33" s="1">
        <v>71.739681978287095</v>
      </c>
      <c r="AE33" s="1">
        <v>235.78076926133085</v>
      </c>
      <c r="AF33" s="1">
        <v>0</v>
      </c>
      <c r="AG33" s="1">
        <v>1987.3503675972665</v>
      </c>
      <c r="AH33" s="1">
        <v>12.799510092547242</v>
      </c>
      <c r="AI33" s="1">
        <v>23.231312807029443</v>
      </c>
      <c r="AJ33" s="1">
        <v>4.3564144599898542</v>
      </c>
      <c r="AK33" s="1">
        <v>19.040569031494289</v>
      </c>
      <c r="AL33" s="1">
        <v>51.588730515312712</v>
      </c>
      <c r="AM33" s="1">
        <v>3.9607118378537161</v>
      </c>
      <c r="AN33" s="1">
        <v>1.6463019634998997E-2</v>
      </c>
      <c r="AO33" s="1">
        <v>3.0328462611170854E-2</v>
      </c>
      <c r="AP33" s="1">
        <v>9.4331905553604827</v>
      </c>
      <c r="AQ33" s="1">
        <v>0</v>
      </c>
      <c r="AR33" s="1">
        <v>98.326979995247768</v>
      </c>
      <c r="AS33" s="1">
        <v>56.592203237304155</v>
      </c>
      <c r="AT33" s="1">
        <v>6.4540611063829321</v>
      </c>
      <c r="AU33" s="1">
        <v>1.3812119943333214</v>
      </c>
      <c r="AV33" s="1">
        <v>48.763991482205221</v>
      </c>
      <c r="AW33" s="1">
        <v>20.554389290321403</v>
      </c>
      <c r="AX33" s="1">
        <v>37.601645360966074</v>
      </c>
      <c r="AY33" s="1">
        <v>5.7941500811796987</v>
      </c>
      <c r="AZ33" s="1">
        <v>9.3736525272681419</v>
      </c>
      <c r="BA33" s="1">
        <v>9.7284596804889159</v>
      </c>
      <c r="BB33" s="1">
        <v>2.2481198791685788</v>
      </c>
      <c r="BC33" s="1">
        <v>9.9782674615490216E-2</v>
      </c>
      <c r="BD33" s="1">
        <v>5.1087157246147843</v>
      </c>
      <c r="BE33" s="1">
        <v>10.187100835446127</v>
      </c>
      <c r="BF33" s="1">
        <v>1.6062637684865636E-3</v>
      </c>
      <c r="BG33" s="1">
        <v>0.59005652358564964</v>
      </c>
      <c r="BH33" s="1">
        <v>8.5465667293171066E-2</v>
      </c>
      <c r="BI33" s="1">
        <v>0</v>
      </c>
      <c r="BJ33" s="1">
        <v>4107.0000000000009</v>
      </c>
      <c r="BK33" s="1"/>
      <c r="BL33" s="1">
        <v>1450</v>
      </c>
      <c r="BM33" s="1">
        <v>0</v>
      </c>
      <c r="BN33" s="1">
        <v>0</v>
      </c>
      <c r="BO33" s="1">
        <v>0</v>
      </c>
      <c r="BP33" s="1">
        <v>0</v>
      </c>
      <c r="BQ33" s="1">
        <v>0</v>
      </c>
      <c r="BR33" s="1">
        <v>0</v>
      </c>
      <c r="BS33" s="1">
        <v>22351</v>
      </c>
      <c r="BT33" s="1">
        <v>23801</v>
      </c>
    </row>
    <row r="34" spans="1:72" ht="12.75" customHeight="1">
      <c r="A34" s="1">
        <v>30</v>
      </c>
      <c r="B34" s="1" t="s">
        <v>489</v>
      </c>
      <c r="C34" s="1">
        <v>26.625590939276272</v>
      </c>
      <c r="D34" s="1">
        <v>17.999309433339075</v>
      </c>
      <c r="E34" s="1">
        <v>5.963168664133294E-3</v>
      </c>
      <c r="F34" s="1">
        <v>20.162357003280533</v>
      </c>
      <c r="G34" s="1">
        <v>33.714885980774099</v>
      </c>
      <c r="H34" s="1">
        <v>10.593891744752465</v>
      </c>
      <c r="I34" s="1">
        <v>19.897692979648305</v>
      </c>
      <c r="J34" s="1">
        <v>38.676721407422193</v>
      </c>
      <c r="K34" s="1">
        <v>6.7718461891580937</v>
      </c>
      <c r="L34" s="1">
        <v>0.22844562863658321</v>
      </c>
      <c r="M34" s="1">
        <v>13.277302563939703</v>
      </c>
      <c r="N34" s="1">
        <v>23.555660811506453</v>
      </c>
      <c r="O34" s="1">
        <v>16.070041444967721</v>
      </c>
      <c r="P34" s="1">
        <v>18.491076856309547</v>
      </c>
      <c r="Q34" s="1">
        <v>106.21304596847114</v>
      </c>
      <c r="R34" s="1">
        <v>6.1994204564390545</v>
      </c>
      <c r="S34" s="1">
        <v>13.731977875957931</v>
      </c>
      <c r="T34" s="1">
        <v>70.064825009234497</v>
      </c>
      <c r="U34" s="1">
        <v>80.215685414328874</v>
      </c>
      <c r="V34" s="1">
        <v>6.3068894515590186</v>
      </c>
      <c r="W34" s="1">
        <v>25.217929603968326</v>
      </c>
      <c r="X34" s="1">
        <v>14.814881829878392</v>
      </c>
      <c r="Y34" s="1">
        <v>16.730164655328501</v>
      </c>
      <c r="Z34" s="1">
        <v>0.7266421479258266</v>
      </c>
      <c r="AA34" s="1">
        <v>28.763970675685627</v>
      </c>
      <c r="AB34" s="1">
        <v>134.01619763468426</v>
      </c>
      <c r="AC34" s="1">
        <v>353.10149296441898</v>
      </c>
      <c r="AD34" s="1">
        <v>88.371572982681556</v>
      </c>
      <c r="AE34" s="1">
        <v>63.105671417827452</v>
      </c>
      <c r="AF34" s="1">
        <v>159.16778382907415</v>
      </c>
      <c r="AG34" s="1">
        <v>1522.8958179389178</v>
      </c>
      <c r="AH34" s="1">
        <v>29.907973143726956</v>
      </c>
      <c r="AI34" s="1">
        <v>21.971954751117256</v>
      </c>
      <c r="AJ34" s="1">
        <v>33.86915091225034</v>
      </c>
      <c r="AK34" s="1">
        <v>47.086619261596169</v>
      </c>
      <c r="AL34" s="1">
        <v>156.57915047802044</v>
      </c>
      <c r="AM34" s="1">
        <v>25.744626946049156</v>
      </c>
      <c r="AN34" s="1">
        <v>4.9243638376607777</v>
      </c>
      <c r="AO34" s="1">
        <v>7.4024862956987256</v>
      </c>
      <c r="AP34" s="1">
        <v>122.65823908992738</v>
      </c>
      <c r="AQ34" s="1">
        <v>0</v>
      </c>
      <c r="AR34" s="1">
        <v>452.17193144280469</v>
      </c>
      <c r="AS34" s="1">
        <v>268.49655283123701</v>
      </c>
      <c r="AT34" s="1">
        <v>37.381761816976969</v>
      </c>
      <c r="AU34" s="1">
        <v>45.119578122678284</v>
      </c>
      <c r="AV34" s="1">
        <v>73.782307778517563</v>
      </c>
      <c r="AW34" s="1">
        <v>63.096614627681539</v>
      </c>
      <c r="AX34" s="1">
        <v>2505.5358124030136</v>
      </c>
      <c r="AY34" s="1">
        <v>93.945726383511698</v>
      </c>
      <c r="AZ34" s="1">
        <v>288.20480173086031</v>
      </c>
      <c r="BA34" s="1">
        <v>200.67462659241338</v>
      </c>
      <c r="BB34" s="1">
        <v>102.77163244195604</v>
      </c>
      <c r="BC34" s="1">
        <v>101.1698824009973</v>
      </c>
      <c r="BD34" s="1">
        <v>60.935550757923487</v>
      </c>
      <c r="BE34" s="1">
        <v>48.633494022088783</v>
      </c>
      <c r="BF34" s="1">
        <v>105.59899467705958</v>
      </c>
      <c r="BG34" s="1">
        <v>4.4872100479577863</v>
      </c>
      <c r="BH34" s="1">
        <v>13.134201198218486</v>
      </c>
      <c r="BI34" s="1">
        <v>0</v>
      </c>
      <c r="BJ34" s="1">
        <v>7851.0000000000009</v>
      </c>
      <c r="BK34" s="1"/>
      <c r="BL34" s="1">
        <v>6248</v>
      </c>
      <c r="BM34" s="1">
        <v>0</v>
      </c>
      <c r="BN34" s="1">
        <v>30</v>
      </c>
      <c r="BO34" s="1">
        <v>0</v>
      </c>
      <c r="BP34" s="1">
        <v>0</v>
      </c>
      <c r="BQ34" s="1">
        <v>0</v>
      </c>
      <c r="BR34" s="1">
        <v>0</v>
      </c>
      <c r="BS34" s="1">
        <v>12533</v>
      </c>
      <c r="BT34" s="1">
        <v>18811</v>
      </c>
    </row>
    <row r="35" spans="1:72" ht="12.75" customHeight="1">
      <c r="A35" s="1">
        <v>31</v>
      </c>
      <c r="B35" s="1" t="s">
        <v>668</v>
      </c>
      <c r="C35" s="1">
        <v>331.40392665642537</v>
      </c>
      <c r="D35" s="1">
        <v>487.14519593543355</v>
      </c>
      <c r="E35" s="1">
        <v>76.279267886172619</v>
      </c>
      <c r="F35" s="1">
        <v>1576.6397514596276</v>
      </c>
      <c r="G35" s="1">
        <v>6902.1485467121283</v>
      </c>
      <c r="H35" s="1">
        <v>414.91641894865023</v>
      </c>
      <c r="I35" s="1">
        <v>5097.8145452584913</v>
      </c>
      <c r="J35" s="1">
        <v>9947.6544211322525</v>
      </c>
      <c r="K35" s="1">
        <v>298.01373951794574</v>
      </c>
      <c r="L35" s="1">
        <v>375.48411798079775</v>
      </c>
      <c r="M35" s="1">
        <v>2144.8288258649677</v>
      </c>
      <c r="N35" s="1">
        <v>1316.2487292747039</v>
      </c>
      <c r="O35" s="1">
        <v>2865.3346105115183</v>
      </c>
      <c r="P35" s="1">
        <v>1802.2235767926372</v>
      </c>
      <c r="Q35" s="1">
        <v>2669.1750111970314</v>
      </c>
      <c r="R35" s="1">
        <v>265.88889828642107</v>
      </c>
      <c r="S35" s="1">
        <v>610.63426949674624</v>
      </c>
      <c r="T35" s="1">
        <v>2403.4383300554273</v>
      </c>
      <c r="U35" s="1">
        <v>4272.5690012459008</v>
      </c>
      <c r="V35" s="1">
        <v>372.56060859411878</v>
      </c>
      <c r="W35" s="1">
        <v>966.88873495433279</v>
      </c>
      <c r="X35" s="1">
        <v>680.95699728527211</v>
      </c>
      <c r="Y35" s="1">
        <v>863.69322924464598</v>
      </c>
      <c r="Z35" s="1">
        <v>403.41405026804028</v>
      </c>
      <c r="AA35" s="1">
        <v>1679.2777688768747</v>
      </c>
      <c r="AB35" s="1">
        <v>1294.5385634504796</v>
      </c>
      <c r="AC35" s="1">
        <v>27212.124424940346</v>
      </c>
      <c r="AD35" s="1">
        <v>11217.742453224284</v>
      </c>
      <c r="AE35" s="1">
        <v>5821.6007502622342</v>
      </c>
      <c r="AF35" s="1">
        <v>3900.07610668901</v>
      </c>
      <c r="AG35" s="1">
        <v>14788.288394230909</v>
      </c>
      <c r="AH35" s="1">
        <v>1172.2052486923506</v>
      </c>
      <c r="AI35" s="1">
        <v>5231.7370816752727</v>
      </c>
      <c r="AJ35" s="1">
        <v>293.85144926624389</v>
      </c>
      <c r="AK35" s="1">
        <v>651.90380405812812</v>
      </c>
      <c r="AL35" s="1">
        <v>2306.3953417427801</v>
      </c>
      <c r="AM35" s="1">
        <v>812.93610471947522</v>
      </c>
      <c r="AN35" s="1">
        <v>142.45868326082518</v>
      </c>
      <c r="AO35" s="1">
        <v>29.826539509072553</v>
      </c>
      <c r="AP35" s="1">
        <v>1882.3017039416732</v>
      </c>
      <c r="AQ35" s="1">
        <v>0</v>
      </c>
      <c r="AR35" s="1">
        <v>2840.2730248712637</v>
      </c>
      <c r="AS35" s="1">
        <v>2785.7626063881394</v>
      </c>
      <c r="AT35" s="1">
        <v>447.18032213749973</v>
      </c>
      <c r="AU35" s="1">
        <v>379.06112314841778</v>
      </c>
      <c r="AV35" s="1">
        <v>2873.8430649922639</v>
      </c>
      <c r="AW35" s="1">
        <v>769.12304237950423</v>
      </c>
      <c r="AX35" s="1">
        <v>151.10517822615327</v>
      </c>
      <c r="AY35" s="1">
        <v>775.25906679320474</v>
      </c>
      <c r="AZ35" s="1">
        <v>3166.4075517013771</v>
      </c>
      <c r="BA35" s="1">
        <v>1015.3041475700205</v>
      </c>
      <c r="BB35" s="1">
        <v>261.44678240291535</v>
      </c>
      <c r="BC35" s="1">
        <v>366.28090346209882</v>
      </c>
      <c r="BD35" s="1">
        <v>208.96479618958955</v>
      </c>
      <c r="BE35" s="1">
        <v>226.62785522799754</v>
      </c>
      <c r="BF35" s="1">
        <v>565.11536039768384</v>
      </c>
      <c r="BG35" s="1">
        <v>141.95930775908528</v>
      </c>
      <c r="BH35" s="1">
        <v>52.666643253133813</v>
      </c>
      <c r="BI35" s="1">
        <v>0</v>
      </c>
      <c r="BJ35" s="1">
        <v>142608.99999999997</v>
      </c>
      <c r="BK35" s="1"/>
      <c r="BL35" s="1">
        <v>6622</v>
      </c>
      <c r="BM35" s="1">
        <v>0</v>
      </c>
      <c r="BN35" s="1">
        <v>59777</v>
      </c>
      <c r="BO35" s="1">
        <v>0</v>
      </c>
      <c r="BP35" s="1">
        <v>0</v>
      </c>
      <c r="BQ35" s="1">
        <v>0</v>
      </c>
      <c r="BR35" s="1">
        <v>0</v>
      </c>
      <c r="BS35" s="1">
        <v>45285</v>
      </c>
      <c r="BT35" s="1">
        <v>111684</v>
      </c>
    </row>
    <row r="36" spans="1:72" ht="12.75" customHeight="1">
      <c r="A36" s="1">
        <v>32</v>
      </c>
      <c r="B36" s="1" t="s">
        <v>505</v>
      </c>
      <c r="C36" s="1">
        <v>77.258677982937442</v>
      </c>
      <c r="D36" s="1">
        <v>58.388745469688018</v>
      </c>
      <c r="E36" s="1">
        <v>3.0743078098637415</v>
      </c>
      <c r="F36" s="1">
        <v>147.87321731733965</v>
      </c>
      <c r="G36" s="1">
        <v>726.34677242605744</v>
      </c>
      <c r="H36" s="1">
        <v>71.4815723397532</v>
      </c>
      <c r="I36" s="1">
        <v>84.955057714401846</v>
      </c>
      <c r="J36" s="1">
        <v>430.97882732751322</v>
      </c>
      <c r="K36" s="1">
        <v>124.19587559404457</v>
      </c>
      <c r="L36" s="1">
        <v>25.093411655282349</v>
      </c>
      <c r="M36" s="1">
        <v>402.93207592539181</v>
      </c>
      <c r="N36" s="1">
        <v>461.0559442174557</v>
      </c>
      <c r="O36" s="1">
        <v>178.90493925932446</v>
      </c>
      <c r="P36" s="1">
        <v>228.35747138613769</v>
      </c>
      <c r="Q36" s="1">
        <v>773.01436182091368</v>
      </c>
      <c r="R36" s="1">
        <v>175.38172988435673</v>
      </c>
      <c r="S36" s="1">
        <v>286.04913464661229</v>
      </c>
      <c r="T36" s="1">
        <v>1089.4026431789332</v>
      </c>
      <c r="U36" s="1">
        <v>791.92211847598651</v>
      </c>
      <c r="V36" s="1">
        <v>74.858323564539234</v>
      </c>
      <c r="W36" s="1">
        <v>270.97572031296096</v>
      </c>
      <c r="X36" s="1">
        <v>234.82624443519751</v>
      </c>
      <c r="Y36" s="1">
        <v>598.2513830587435</v>
      </c>
      <c r="Z36" s="1">
        <v>232.29312214037731</v>
      </c>
      <c r="AA36" s="1">
        <v>1024.7623607456014</v>
      </c>
      <c r="AB36" s="1">
        <v>1255.2056542127086</v>
      </c>
      <c r="AC36" s="1">
        <v>3331.263206920386</v>
      </c>
      <c r="AD36" s="1">
        <v>1115.8293625978949</v>
      </c>
      <c r="AE36" s="1">
        <v>255.10082119124951</v>
      </c>
      <c r="AF36" s="1">
        <v>362.08343806730903</v>
      </c>
      <c r="AG36" s="1">
        <v>968.27635323891639</v>
      </c>
      <c r="AH36" s="1">
        <v>1306.5028587062038</v>
      </c>
      <c r="AI36" s="1">
        <v>321.32091487455978</v>
      </c>
      <c r="AJ36" s="1">
        <v>106.44581965584553</v>
      </c>
      <c r="AK36" s="1">
        <v>3294.2880256158951</v>
      </c>
      <c r="AL36" s="1">
        <v>4147.2616017762812</v>
      </c>
      <c r="AM36" s="1">
        <v>1550.6186845197299</v>
      </c>
      <c r="AN36" s="1">
        <v>156.29055910977428</v>
      </c>
      <c r="AO36" s="1">
        <v>115.67171617195575</v>
      </c>
      <c r="AP36" s="1">
        <v>2719.1601681610255</v>
      </c>
      <c r="AQ36" s="1">
        <v>0</v>
      </c>
      <c r="AR36" s="1">
        <v>4520.3934332356957</v>
      </c>
      <c r="AS36" s="1">
        <v>7122.3977042138877</v>
      </c>
      <c r="AT36" s="1">
        <v>1899.9752071752591</v>
      </c>
      <c r="AU36" s="1">
        <v>2234.3225014064155</v>
      </c>
      <c r="AV36" s="1">
        <v>1665.4728070247211</v>
      </c>
      <c r="AW36" s="1">
        <v>843.09863165903948</v>
      </c>
      <c r="AX36" s="1">
        <v>2187.5418640700509</v>
      </c>
      <c r="AY36" s="1">
        <v>2064.4066930825234</v>
      </c>
      <c r="AZ36" s="1">
        <v>2210.974270962598</v>
      </c>
      <c r="BA36" s="1">
        <v>2161.8659757863802</v>
      </c>
      <c r="BB36" s="1">
        <v>1479.8604461067684</v>
      </c>
      <c r="BC36" s="1">
        <v>1465.669478933793</v>
      </c>
      <c r="BD36" s="1">
        <v>1249.2232251932326</v>
      </c>
      <c r="BE36" s="1">
        <v>672.4748048521069</v>
      </c>
      <c r="BF36" s="1">
        <v>799.25312595245737</v>
      </c>
      <c r="BG36" s="1">
        <v>69.589530874530567</v>
      </c>
      <c r="BH36" s="1">
        <v>578.52707596139601</v>
      </c>
      <c r="BI36" s="1">
        <v>0</v>
      </c>
      <c r="BJ36" s="1">
        <v>62803.000000000007</v>
      </c>
      <c r="BK36" s="1"/>
      <c r="BL36" s="1">
        <v>102963</v>
      </c>
      <c r="BM36" s="1">
        <v>0</v>
      </c>
      <c r="BN36" s="1">
        <v>0</v>
      </c>
      <c r="BO36" s="1">
        <v>0</v>
      </c>
      <c r="BP36" s="1">
        <v>0</v>
      </c>
      <c r="BQ36" s="1">
        <v>0</v>
      </c>
      <c r="BR36" s="1">
        <v>0</v>
      </c>
      <c r="BS36" s="1">
        <v>0</v>
      </c>
      <c r="BT36" s="1">
        <v>102963</v>
      </c>
    </row>
    <row r="37" spans="1:72" ht="12.75" customHeight="1">
      <c r="A37" s="1">
        <v>33</v>
      </c>
      <c r="B37" s="1" t="s">
        <v>511</v>
      </c>
      <c r="C37" s="1">
        <v>94.513012100674601</v>
      </c>
      <c r="D37" s="1">
        <v>66.241729543428562</v>
      </c>
      <c r="E37" s="1">
        <v>9.0539669841074488</v>
      </c>
      <c r="F37" s="1">
        <v>138.20974680655871</v>
      </c>
      <c r="G37" s="1">
        <v>624.26833630808187</v>
      </c>
      <c r="H37" s="1">
        <v>35.011143679751733</v>
      </c>
      <c r="I37" s="1">
        <v>294.73971911293836</v>
      </c>
      <c r="J37" s="1">
        <v>588.85052800976905</v>
      </c>
      <c r="K37" s="1">
        <v>236.04203019647269</v>
      </c>
      <c r="L37" s="1">
        <v>502.45732058504677</v>
      </c>
      <c r="M37" s="1">
        <v>410.10458913312755</v>
      </c>
      <c r="N37" s="1">
        <v>233.32693764121277</v>
      </c>
      <c r="O37" s="1">
        <v>205.21316636693231</v>
      </c>
      <c r="P37" s="1">
        <v>774.51198424754818</v>
      </c>
      <c r="Q37" s="1">
        <v>747.35633376966973</v>
      </c>
      <c r="R37" s="1">
        <v>169.52197745656525</v>
      </c>
      <c r="S37" s="1">
        <v>209.27730353299901</v>
      </c>
      <c r="T37" s="1">
        <v>786.50823260731306</v>
      </c>
      <c r="U37" s="1">
        <v>788.82390012896929</v>
      </c>
      <c r="V37" s="1">
        <v>103.05250075138989</v>
      </c>
      <c r="W37" s="1">
        <v>194.72607083956203</v>
      </c>
      <c r="X37" s="1">
        <v>193.17562468696659</v>
      </c>
      <c r="Y37" s="1">
        <v>406.91570555912824</v>
      </c>
      <c r="Z37" s="1">
        <v>89.191609223625193</v>
      </c>
      <c r="AA37" s="1">
        <v>235.09245830431215</v>
      </c>
      <c r="AB37" s="1">
        <v>818.97194017087293</v>
      </c>
      <c r="AC37" s="1">
        <v>3072.3919047422241</v>
      </c>
      <c r="AD37" s="1">
        <v>685.58459153604508</v>
      </c>
      <c r="AE37" s="1">
        <v>9.7924390211998933</v>
      </c>
      <c r="AF37" s="1">
        <v>4.6540287669319929</v>
      </c>
      <c r="AG37" s="1">
        <v>1204.877955472007</v>
      </c>
      <c r="AH37" s="1">
        <v>484.92444915742595</v>
      </c>
      <c r="AI37" s="1">
        <v>3276.3166132669635</v>
      </c>
      <c r="AJ37" s="1">
        <v>184.93174564024031</v>
      </c>
      <c r="AK37" s="1">
        <v>2039.274329269226</v>
      </c>
      <c r="AL37" s="1">
        <v>8308.5579090998599</v>
      </c>
      <c r="AM37" s="1">
        <v>882.24856188191529</v>
      </c>
      <c r="AN37" s="1">
        <v>184.52004002785699</v>
      </c>
      <c r="AO37" s="1">
        <v>34.264082564413954</v>
      </c>
      <c r="AP37" s="1">
        <v>929.95110706248011</v>
      </c>
      <c r="AQ37" s="1">
        <v>0</v>
      </c>
      <c r="AR37" s="1">
        <v>1952.2890778864848</v>
      </c>
      <c r="AS37" s="1">
        <v>3826.9758034060551</v>
      </c>
      <c r="AT37" s="1">
        <v>1500.2220848099184</v>
      </c>
      <c r="AU37" s="1">
        <v>536.32337146729913</v>
      </c>
      <c r="AV37" s="1">
        <v>1686.8708476023867</v>
      </c>
      <c r="AW37" s="1">
        <v>231.04728079363909</v>
      </c>
      <c r="AX37" s="1">
        <v>213.15986073514898</v>
      </c>
      <c r="AY37" s="1">
        <v>625.44947155628893</v>
      </c>
      <c r="AZ37" s="1">
        <v>1142.5632304396649</v>
      </c>
      <c r="BA37" s="1">
        <v>3465.9289182927282</v>
      </c>
      <c r="BB37" s="1">
        <v>720.9587543499033</v>
      </c>
      <c r="BC37" s="1">
        <v>361.19275377310112</v>
      </c>
      <c r="BD37" s="1">
        <v>603.40349571763431</v>
      </c>
      <c r="BE37" s="1">
        <v>299.9479511836534</v>
      </c>
      <c r="BF37" s="1">
        <v>520.80863777603088</v>
      </c>
      <c r="BG37" s="1">
        <v>82.702284520350545</v>
      </c>
      <c r="BH37" s="1">
        <v>69.708550433897187</v>
      </c>
      <c r="BI37" s="1">
        <v>0</v>
      </c>
      <c r="BJ37" s="1">
        <v>48097</v>
      </c>
      <c r="BK37" s="1"/>
      <c r="BL37" s="1">
        <v>12616</v>
      </c>
      <c r="BM37" s="1">
        <v>0</v>
      </c>
      <c r="BN37" s="1">
        <v>0</v>
      </c>
      <c r="BO37" s="1">
        <v>0</v>
      </c>
      <c r="BP37" s="1">
        <v>0</v>
      </c>
      <c r="BQ37" s="1">
        <v>-1624</v>
      </c>
      <c r="BR37" s="1">
        <v>0</v>
      </c>
      <c r="BS37" s="1">
        <v>46522</v>
      </c>
      <c r="BT37" s="1">
        <v>57514</v>
      </c>
    </row>
    <row r="38" spans="1:72" ht="12.75" customHeight="1">
      <c r="A38" s="1">
        <v>34</v>
      </c>
      <c r="B38" s="1" t="s">
        <v>669</v>
      </c>
      <c r="C38" s="1">
        <v>1.7360312715566796E-2</v>
      </c>
      <c r="D38" s="1">
        <v>5.1597093972894893E-2</v>
      </c>
      <c r="E38" s="1">
        <v>0</v>
      </c>
      <c r="F38" s="1">
        <v>6.1554775579277651E-3</v>
      </c>
      <c r="G38" s="1">
        <v>6.4892639603126305</v>
      </c>
      <c r="H38" s="1">
        <v>0.38552837761014269</v>
      </c>
      <c r="I38" s="1">
        <v>1.4389525334964901</v>
      </c>
      <c r="J38" s="1">
        <v>4.1361941739741672</v>
      </c>
      <c r="K38" s="1">
        <v>156.96092574253265</v>
      </c>
      <c r="L38" s="1">
        <v>0</v>
      </c>
      <c r="M38" s="1">
        <v>2.6530108274668662</v>
      </c>
      <c r="N38" s="1">
        <v>0.44995064742738156</v>
      </c>
      <c r="O38" s="1">
        <v>0.36625091469670207</v>
      </c>
      <c r="P38" s="1">
        <v>0.22467493086436344</v>
      </c>
      <c r="Q38" s="1">
        <v>5.2510593324242727</v>
      </c>
      <c r="R38" s="1">
        <v>0.14372220344255499</v>
      </c>
      <c r="S38" s="1">
        <v>0.46094624714747473</v>
      </c>
      <c r="T38" s="1">
        <v>2.0914667777511942</v>
      </c>
      <c r="U38" s="1">
        <v>5.595341036094563E-2</v>
      </c>
      <c r="V38" s="1">
        <v>2.1487404719261879E-3</v>
      </c>
      <c r="W38" s="1">
        <v>0.41872078733651263</v>
      </c>
      <c r="X38" s="1">
        <v>11.108885463998305</v>
      </c>
      <c r="Y38" s="1">
        <v>0</v>
      </c>
      <c r="Z38" s="1">
        <v>0</v>
      </c>
      <c r="AA38" s="1">
        <v>6.1376133155000741E-2</v>
      </c>
      <c r="AB38" s="1">
        <v>7.3276207922499097</v>
      </c>
      <c r="AC38" s="1">
        <v>1572.3412244946517</v>
      </c>
      <c r="AD38" s="1">
        <v>17.602985292540637</v>
      </c>
      <c r="AE38" s="1">
        <v>0</v>
      </c>
      <c r="AF38" s="1">
        <v>0</v>
      </c>
      <c r="AG38" s="1">
        <v>9.1719518550852186</v>
      </c>
      <c r="AH38" s="1">
        <v>495.4054315271627</v>
      </c>
      <c r="AI38" s="1">
        <v>1024.433324512428</v>
      </c>
      <c r="AJ38" s="1">
        <v>13369.744510905004</v>
      </c>
      <c r="AK38" s="1">
        <v>1428.4235911743449</v>
      </c>
      <c r="AL38" s="1">
        <v>906.85265680102225</v>
      </c>
      <c r="AM38" s="1">
        <v>0</v>
      </c>
      <c r="AN38" s="1">
        <v>0.16463019634998996</v>
      </c>
      <c r="AO38" s="1">
        <v>0.30328462611170853</v>
      </c>
      <c r="AP38" s="1">
        <v>128.69447479721572</v>
      </c>
      <c r="AQ38" s="1">
        <v>0</v>
      </c>
      <c r="AR38" s="1">
        <v>1378.9495510565132</v>
      </c>
      <c r="AS38" s="1">
        <v>78.420529126345087</v>
      </c>
      <c r="AT38" s="1">
        <v>10745.177284632875</v>
      </c>
      <c r="AU38" s="1">
        <v>10.897887312954889</v>
      </c>
      <c r="AV38" s="1">
        <v>615.77833581080438</v>
      </c>
      <c r="AW38" s="1">
        <v>55.294965097437228</v>
      </c>
      <c r="AX38" s="1">
        <v>0.28719980884902796</v>
      </c>
      <c r="AY38" s="1">
        <v>17.431461002268957</v>
      </c>
      <c r="AZ38" s="1">
        <v>93.381140648761473</v>
      </c>
      <c r="BA38" s="1">
        <v>170.64485307248847</v>
      </c>
      <c r="BB38" s="1">
        <v>5.9566984951568607</v>
      </c>
      <c r="BC38" s="1">
        <v>51.318248743652966</v>
      </c>
      <c r="BD38" s="1">
        <v>254.06782403389283</v>
      </c>
      <c r="BE38" s="1">
        <v>377.82480830261136</v>
      </c>
      <c r="BF38" s="1">
        <v>17.144616328395244</v>
      </c>
      <c r="BG38" s="1">
        <v>4.8010209177402174</v>
      </c>
      <c r="BH38" s="1">
        <v>0.38374454637175448</v>
      </c>
      <c r="BI38" s="1">
        <v>0</v>
      </c>
      <c r="BJ38" s="1">
        <v>33031</v>
      </c>
      <c r="BK38" s="1"/>
      <c r="BL38" s="1">
        <v>12065</v>
      </c>
      <c r="BM38" s="1">
        <v>0</v>
      </c>
      <c r="BN38" s="1">
        <v>0</v>
      </c>
      <c r="BO38" s="1">
        <v>450</v>
      </c>
      <c r="BP38" s="1">
        <v>0</v>
      </c>
      <c r="BQ38" s="1">
        <v>166</v>
      </c>
      <c r="BR38" s="1">
        <v>0</v>
      </c>
      <c r="BS38" s="1">
        <v>3599</v>
      </c>
      <c r="BT38" s="1">
        <v>16280</v>
      </c>
    </row>
    <row r="39" spans="1:72" ht="12.75" customHeight="1">
      <c r="A39" s="1">
        <v>35</v>
      </c>
      <c r="B39" s="1" t="s">
        <v>523</v>
      </c>
      <c r="C39" s="1">
        <v>75.214542427019154</v>
      </c>
      <c r="D39" s="1">
        <v>30.716502375248048</v>
      </c>
      <c r="E39" s="1">
        <v>8.5472084185910541E-2</v>
      </c>
      <c r="F39" s="1">
        <v>99.992987866212786</v>
      </c>
      <c r="G39" s="1">
        <v>503.09943316094939</v>
      </c>
      <c r="H39" s="1">
        <v>40.401232192156108</v>
      </c>
      <c r="I39" s="1">
        <v>122.95370715623758</v>
      </c>
      <c r="J39" s="1">
        <v>206.86065452681757</v>
      </c>
      <c r="K39" s="1">
        <v>83.837510011688138</v>
      </c>
      <c r="L39" s="1">
        <v>34.931828467457422</v>
      </c>
      <c r="M39" s="1">
        <v>361.7964352932978</v>
      </c>
      <c r="N39" s="1">
        <v>379.878105270682</v>
      </c>
      <c r="O39" s="1">
        <v>125.74223486241674</v>
      </c>
      <c r="P39" s="1">
        <v>189.28457851849049</v>
      </c>
      <c r="Q39" s="1">
        <v>566.49953081516719</v>
      </c>
      <c r="R39" s="1">
        <v>224.18283098634626</v>
      </c>
      <c r="S39" s="1">
        <v>213.98530995153956</v>
      </c>
      <c r="T39" s="1">
        <v>1314.5670361044199</v>
      </c>
      <c r="U39" s="1">
        <v>680.71462235463946</v>
      </c>
      <c r="V39" s="1">
        <v>51.869957983740257</v>
      </c>
      <c r="W39" s="1">
        <v>185.78308196236642</v>
      </c>
      <c r="X39" s="1">
        <v>222.63199181424326</v>
      </c>
      <c r="Y39" s="1">
        <v>364.14726213200174</v>
      </c>
      <c r="Z39" s="1">
        <v>57.77603093839096</v>
      </c>
      <c r="AA39" s="1">
        <v>109.77569973951519</v>
      </c>
      <c r="AB39" s="1">
        <v>773.24661123223609</v>
      </c>
      <c r="AC39" s="1">
        <v>4189.3110697355387</v>
      </c>
      <c r="AD39" s="1">
        <v>1433.3004824484499</v>
      </c>
      <c r="AE39" s="1">
        <v>313.96278164811429</v>
      </c>
      <c r="AF39" s="1">
        <v>291.34220080994277</v>
      </c>
      <c r="AG39" s="1">
        <v>2456.7818646400292</v>
      </c>
      <c r="AH39" s="1">
        <v>697.78123678874863</v>
      </c>
      <c r="AI39" s="1">
        <v>919.17247741363917</v>
      </c>
      <c r="AJ39" s="1">
        <v>374.50385172999898</v>
      </c>
      <c r="AK39" s="1">
        <v>11009.931486703676</v>
      </c>
      <c r="AL39" s="1">
        <v>4188.7546891243028</v>
      </c>
      <c r="AM39" s="1">
        <v>1454.5714224517772</v>
      </c>
      <c r="AN39" s="1">
        <v>154.89518316086836</v>
      </c>
      <c r="AO39" s="1">
        <v>620.97306284280842</v>
      </c>
      <c r="AP39" s="1">
        <v>2786.1615487919012</v>
      </c>
      <c r="AQ39" s="1">
        <v>0</v>
      </c>
      <c r="AR39" s="1">
        <v>3478.946106053827</v>
      </c>
      <c r="AS39" s="1">
        <v>2070.8196113087351</v>
      </c>
      <c r="AT39" s="1">
        <v>596.55830785097817</v>
      </c>
      <c r="AU39" s="1">
        <v>349.51241534366648</v>
      </c>
      <c r="AV39" s="1">
        <v>1112.3481803649372</v>
      </c>
      <c r="AW39" s="1">
        <v>288.7878188833169</v>
      </c>
      <c r="AX39" s="1">
        <v>134.01403928860594</v>
      </c>
      <c r="AY39" s="1">
        <v>787.12929754604488</v>
      </c>
      <c r="AZ39" s="1">
        <v>4454.2891452968324</v>
      </c>
      <c r="BA39" s="1">
        <v>1047.6931288878586</v>
      </c>
      <c r="BB39" s="1">
        <v>1430.8672938082957</v>
      </c>
      <c r="BC39" s="1">
        <v>1438.9907787862778</v>
      </c>
      <c r="BD39" s="1">
        <v>323.57927583053447</v>
      </c>
      <c r="BE39" s="1">
        <v>330.01674267624827</v>
      </c>
      <c r="BF39" s="1">
        <v>389.20378250617546</v>
      </c>
      <c r="BG39" s="1">
        <v>120.78436839495579</v>
      </c>
      <c r="BH39" s="1">
        <v>277.04115865545242</v>
      </c>
      <c r="BI39" s="1">
        <v>0</v>
      </c>
      <c r="BJ39" s="1">
        <v>56542.000000000007</v>
      </c>
      <c r="BK39" s="1"/>
      <c r="BL39" s="1">
        <v>47719</v>
      </c>
      <c r="BM39" s="1">
        <v>0</v>
      </c>
      <c r="BN39" s="1">
        <v>29</v>
      </c>
      <c r="BO39" s="1">
        <v>0</v>
      </c>
      <c r="BP39" s="1">
        <v>0</v>
      </c>
      <c r="BQ39" s="1">
        <v>-730</v>
      </c>
      <c r="BR39" s="1">
        <v>0</v>
      </c>
      <c r="BS39" s="1">
        <v>13004</v>
      </c>
      <c r="BT39" s="1">
        <v>60022</v>
      </c>
    </row>
    <row r="40" spans="1:72" ht="12.75" customHeight="1">
      <c r="A40" s="1">
        <v>36</v>
      </c>
      <c r="B40" s="1" t="s">
        <v>670</v>
      </c>
      <c r="C40" s="1">
        <v>7.9595446896219464</v>
      </c>
      <c r="D40" s="1">
        <v>121.43912791892907</v>
      </c>
      <c r="E40" s="1">
        <v>8.9447529961999422E-2</v>
      </c>
      <c r="F40" s="1">
        <v>165.73680745415245</v>
      </c>
      <c r="G40" s="1">
        <v>535.56953555309974</v>
      </c>
      <c r="H40" s="1">
        <v>72.776709329741138</v>
      </c>
      <c r="I40" s="1">
        <v>138.70795193057131</v>
      </c>
      <c r="J40" s="1">
        <v>636.59919738095027</v>
      </c>
      <c r="K40" s="1">
        <v>230.93379988113099</v>
      </c>
      <c r="L40" s="1">
        <v>274.36251895052629</v>
      </c>
      <c r="M40" s="1">
        <v>1414.5847070986019</v>
      </c>
      <c r="N40" s="1">
        <v>523.17951924209785</v>
      </c>
      <c r="O40" s="1">
        <v>230.65593980448261</v>
      </c>
      <c r="P40" s="1">
        <v>1381.1482383336579</v>
      </c>
      <c r="Q40" s="1">
        <v>1262.7093782614506</v>
      </c>
      <c r="R40" s="1">
        <v>442.38188284065592</v>
      </c>
      <c r="S40" s="1">
        <v>356.8249680155314</v>
      </c>
      <c r="T40" s="1">
        <v>1986.7345434749143</v>
      </c>
      <c r="U40" s="1">
        <v>4485.8607161445843</v>
      </c>
      <c r="V40" s="1">
        <v>192.44974278656181</v>
      </c>
      <c r="W40" s="1">
        <v>250.94700807915365</v>
      </c>
      <c r="X40" s="1">
        <v>477.61161773169005</v>
      </c>
      <c r="Y40" s="1">
        <v>2289.4069019887756</v>
      </c>
      <c r="Z40" s="1">
        <v>199.04443747018556</v>
      </c>
      <c r="AA40" s="1">
        <v>1739.4334398309923</v>
      </c>
      <c r="AB40" s="1">
        <v>3930.2199232308767</v>
      </c>
      <c r="AC40" s="1">
        <v>9280.1175008046084</v>
      </c>
      <c r="AD40" s="1">
        <v>1716.3091039447413</v>
      </c>
      <c r="AE40" s="1">
        <v>1116.8005395329269</v>
      </c>
      <c r="AF40" s="1">
        <v>304.37348135735232</v>
      </c>
      <c r="AG40" s="1">
        <v>3492.3514799515042</v>
      </c>
      <c r="AH40" s="1">
        <v>889.37159007952278</v>
      </c>
      <c r="AI40" s="1">
        <v>8310.8041578867214</v>
      </c>
      <c r="AJ40" s="1">
        <v>433.02816145816007</v>
      </c>
      <c r="AK40" s="1">
        <v>3056.2600271102492</v>
      </c>
      <c r="AL40" s="1">
        <v>21896.611480315121</v>
      </c>
      <c r="AM40" s="1">
        <v>1016.9127643689417</v>
      </c>
      <c r="AN40" s="1">
        <v>105.68712463690989</v>
      </c>
      <c r="AO40" s="1">
        <v>98.131473805050319</v>
      </c>
      <c r="AP40" s="1">
        <v>1269.9688331339776</v>
      </c>
      <c r="AQ40" s="1">
        <v>0</v>
      </c>
      <c r="AR40" s="1">
        <v>5989.9599828416704</v>
      </c>
      <c r="AS40" s="1">
        <v>7408.8488432376198</v>
      </c>
      <c r="AT40" s="1">
        <v>2179.3970660995669</v>
      </c>
      <c r="AU40" s="1">
        <v>1877.6608921444415</v>
      </c>
      <c r="AV40" s="1">
        <v>5982.1058784278775</v>
      </c>
      <c r="AW40" s="1">
        <v>1248.6002913172547</v>
      </c>
      <c r="AX40" s="1">
        <v>649.984315795562</v>
      </c>
      <c r="AY40" s="1">
        <v>2281.2470702548612</v>
      </c>
      <c r="AZ40" s="1">
        <v>3683.7165779466754</v>
      </c>
      <c r="BA40" s="1">
        <v>2074.5359082212922</v>
      </c>
      <c r="BB40" s="1">
        <v>1865.7257247179241</v>
      </c>
      <c r="BC40" s="1">
        <v>1057.462798201336</v>
      </c>
      <c r="BD40" s="1">
        <v>570.6884141567723</v>
      </c>
      <c r="BE40" s="1">
        <v>327.87971894564032</v>
      </c>
      <c r="BF40" s="1">
        <v>182.03136643068348</v>
      </c>
      <c r="BG40" s="1">
        <v>426.24078383463228</v>
      </c>
      <c r="BH40" s="1">
        <v>141.81904408750739</v>
      </c>
      <c r="BI40" s="1">
        <v>0</v>
      </c>
      <c r="BJ40" s="1">
        <v>114281.99999999999</v>
      </c>
      <c r="BK40" s="1"/>
      <c r="BL40" s="1">
        <v>4263</v>
      </c>
      <c r="BM40" s="1">
        <v>0</v>
      </c>
      <c r="BN40" s="1">
        <v>8</v>
      </c>
      <c r="BO40" s="1">
        <v>99840</v>
      </c>
      <c r="BP40" s="1">
        <v>11238</v>
      </c>
      <c r="BQ40" s="1">
        <v>-25</v>
      </c>
      <c r="BR40" s="1">
        <v>0</v>
      </c>
      <c r="BS40" s="1">
        <v>65433</v>
      </c>
      <c r="BT40" s="1">
        <v>180757</v>
      </c>
    </row>
    <row r="41" spans="1:72" ht="12.75" customHeight="1">
      <c r="A41" s="1">
        <v>37</v>
      </c>
      <c r="B41" s="1" t="s">
        <v>529</v>
      </c>
      <c r="C41" s="1">
        <v>2328.6150678308263</v>
      </c>
      <c r="D41" s="1">
        <v>1112.5739323180101</v>
      </c>
      <c r="E41" s="1">
        <v>71.80361544023755</v>
      </c>
      <c r="F41" s="1">
        <v>189.31635033041709</v>
      </c>
      <c r="G41" s="1">
        <v>451.87804217788812</v>
      </c>
      <c r="H41" s="1">
        <v>58.528354655979705</v>
      </c>
      <c r="I41" s="1">
        <v>394.66351765911497</v>
      </c>
      <c r="J41" s="1">
        <v>375.66378630582727</v>
      </c>
      <c r="K41" s="1">
        <v>62.214062853627119</v>
      </c>
      <c r="L41" s="1">
        <v>129.63946921377567</v>
      </c>
      <c r="M41" s="1">
        <v>284.97743806517383</v>
      </c>
      <c r="N41" s="1">
        <v>126.61195992311229</v>
      </c>
      <c r="O41" s="1">
        <v>111.97033586996751</v>
      </c>
      <c r="P41" s="1">
        <v>333.6236767977465</v>
      </c>
      <c r="Q41" s="1">
        <v>456.13437026231549</v>
      </c>
      <c r="R41" s="1">
        <v>107.51111249599921</v>
      </c>
      <c r="S41" s="1">
        <v>135.71850138050954</v>
      </c>
      <c r="T41" s="1">
        <v>532.41417520058508</v>
      </c>
      <c r="U41" s="1">
        <v>721.38737786179593</v>
      </c>
      <c r="V41" s="1">
        <v>79.180447402352826</v>
      </c>
      <c r="W41" s="1">
        <v>182.48074836265633</v>
      </c>
      <c r="X41" s="1">
        <v>192.68365786002207</v>
      </c>
      <c r="Y41" s="1">
        <v>663.83860724209194</v>
      </c>
      <c r="Z41" s="1">
        <v>133.38494265312281</v>
      </c>
      <c r="AA41" s="1">
        <v>330.85580924780152</v>
      </c>
      <c r="AB41" s="1">
        <v>3026.2864555559095</v>
      </c>
      <c r="AC41" s="1">
        <v>3726.7298318669241</v>
      </c>
      <c r="AD41" s="1">
        <v>1409.0524098631226</v>
      </c>
      <c r="AE41" s="1">
        <v>79.161053666464994</v>
      </c>
      <c r="AF41" s="1">
        <v>143.34408602150538</v>
      </c>
      <c r="AG41" s="1">
        <v>1432.9944917832524</v>
      </c>
      <c r="AH41" s="1">
        <v>1926.6701070926447</v>
      </c>
      <c r="AI41" s="1">
        <v>215.50840385042324</v>
      </c>
      <c r="AJ41" s="1">
        <v>250.93146431068922</v>
      </c>
      <c r="AK41" s="1">
        <v>532.89556191593988</v>
      </c>
      <c r="AL41" s="1">
        <v>976.45635886285265</v>
      </c>
      <c r="AM41" s="1">
        <v>3828.0279912856167</v>
      </c>
      <c r="AN41" s="1">
        <v>2989.5376650677786</v>
      </c>
      <c r="AO41" s="1">
        <v>73.524699649742075</v>
      </c>
      <c r="AP41" s="1">
        <v>18793.435201997654</v>
      </c>
      <c r="AQ41" s="1">
        <v>26513</v>
      </c>
      <c r="AR41" s="1">
        <v>1921.2478123129017</v>
      </c>
      <c r="AS41" s="1">
        <v>1780.6716077374454</v>
      </c>
      <c r="AT41" s="1">
        <v>423.21401864740062</v>
      </c>
      <c r="AU41" s="1">
        <v>572.07784514788659</v>
      </c>
      <c r="AV41" s="1">
        <v>600.9135883380826</v>
      </c>
      <c r="AW41" s="1">
        <v>233.83989871650436</v>
      </c>
      <c r="AX41" s="1">
        <v>236.11155074954266</v>
      </c>
      <c r="AY41" s="1">
        <v>1269.456420061239</v>
      </c>
      <c r="AZ41" s="1">
        <v>2952.1463318386509</v>
      </c>
      <c r="BA41" s="1">
        <v>443.30154316791442</v>
      </c>
      <c r="BB41" s="1">
        <v>435.45518073266237</v>
      </c>
      <c r="BC41" s="1">
        <v>539.1559296930659</v>
      </c>
      <c r="BD41" s="1">
        <v>451.58025544168839</v>
      </c>
      <c r="BE41" s="1">
        <v>265.22538697114976</v>
      </c>
      <c r="BF41" s="1">
        <v>219.79997889809476</v>
      </c>
      <c r="BG41" s="1">
        <v>53.006771045629009</v>
      </c>
      <c r="BH41" s="1">
        <v>960.57073829866533</v>
      </c>
      <c r="BI41" s="1">
        <v>0</v>
      </c>
      <c r="BJ41" s="1">
        <v>88842.999999999971</v>
      </c>
      <c r="BK41" s="1"/>
      <c r="BL41" s="1">
        <v>36231</v>
      </c>
      <c r="BM41" s="1">
        <v>0</v>
      </c>
      <c r="BN41" s="1">
        <v>0</v>
      </c>
      <c r="BO41" s="1">
        <v>0</v>
      </c>
      <c r="BP41" s="1">
        <v>0</v>
      </c>
      <c r="BQ41" s="1">
        <v>0</v>
      </c>
      <c r="BR41" s="1">
        <v>0</v>
      </c>
      <c r="BS41" s="1">
        <v>36729</v>
      </c>
      <c r="BT41" s="1">
        <v>72960</v>
      </c>
    </row>
    <row r="42" spans="1:72" ht="12.75" customHeight="1">
      <c r="A42" s="1">
        <v>38</v>
      </c>
      <c r="B42" s="1" t="s">
        <v>531</v>
      </c>
      <c r="C42" s="1">
        <v>170.06473363129587</v>
      </c>
      <c r="D42" s="1">
        <v>30.603690400792264</v>
      </c>
      <c r="E42" s="1">
        <v>2.9947988943419643</v>
      </c>
      <c r="F42" s="1">
        <v>14.185383271086236</v>
      </c>
      <c r="G42" s="1">
        <v>55.443380071041204</v>
      </c>
      <c r="H42" s="1">
        <v>4.9312829028723657</v>
      </c>
      <c r="I42" s="1">
        <v>42.574223695655746</v>
      </c>
      <c r="J42" s="1">
        <v>98.426863951671606</v>
      </c>
      <c r="K42" s="1">
        <v>10.162485424345075</v>
      </c>
      <c r="L42" s="1">
        <v>27.699769813236227</v>
      </c>
      <c r="M42" s="1">
        <v>17.915337465536538</v>
      </c>
      <c r="N42" s="1">
        <v>9.0344847023664929</v>
      </c>
      <c r="O42" s="1">
        <v>19.772889416463745</v>
      </c>
      <c r="P42" s="1">
        <v>87.548334958271582</v>
      </c>
      <c r="Q42" s="1">
        <v>67.113408928756598</v>
      </c>
      <c r="R42" s="1">
        <v>3.2921367405535591</v>
      </c>
      <c r="S42" s="1">
        <v>4.1577146657933639</v>
      </c>
      <c r="T42" s="1">
        <v>44.114679847333136</v>
      </c>
      <c r="U42" s="1">
        <v>85.13309021150539</v>
      </c>
      <c r="V42" s="1">
        <v>6.2412493865451575</v>
      </c>
      <c r="W42" s="1">
        <v>5.1120225566524802</v>
      </c>
      <c r="X42" s="1">
        <v>10.583432480409565</v>
      </c>
      <c r="Y42" s="1">
        <v>383.5545756250707</v>
      </c>
      <c r="Z42" s="1">
        <v>506.41684863747821</v>
      </c>
      <c r="AA42" s="1">
        <v>169.19462448044388</v>
      </c>
      <c r="AB42" s="1">
        <v>119.06918670978128</v>
      </c>
      <c r="AC42" s="1">
        <v>263.49651316022636</v>
      </c>
      <c r="AD42" s="1">
        <v>828.38651687344645</v>
      </c>
      <c r="AE42" s="1">
        <v>314.25161655326184</v>
      </c>
      <c r="AF42" s="1">
        <v>53.05592794302472</v>
      </c>
      <c r="AG42" s="1">
        <v>470.73572137858821</v>
      </c>
      <c r="AH42" s="1">
        <v>391.22156055200031</v>
      </c>
      <c r="AI42" s="1">
        <v>48.84167025216108</v>
      </c>
      <c r="AJ42" s="1">
        <v>26.651846380190101</v>
      </c>
      <c r="AK42" s="1">
        <v>189.51625305512152</v>
      </c>
      <c r="AL42" s="1">
        <v>227.26283962180617</v>
      </c>
      <c r="AM42" s="1">
        <v>17.823203270341722</v>
      </c>
      <c r="AN42" s="1">
        <v>2949.0067211459477</v>
      </c>
      <c r="AO42" s="1">
        <v>3.6416599946268855</v>
      </c>
      <c r="AP42" s="1">
        <v>798.91993612100816</v>
      </c>
      <c r="AQ42" s="1">
        <v>2492</v>
      </c>
      <c r="AR42" s="1">
        <v>420.98996319386993</v>
      </c>
      <c r="AS42" s="1">
        <v>167.58179270897261</v>
      </c>
      <c r="AT42" s="1">
        <v>14.721765856947949</v>
      </c>
      <c r="AU42" s="1">
        <v>17.91568569165274</v>
      </c>
      <c r="AV42" s="1">
        <v>288.71479059321126</v>
      </c>
      <c r="AW42" s="1">
        <v>28.153423284727385</v>
      </c>
      <c r="AX42" s="1">
        <v>37.645835952141731</v>
      </c>
      <c r="AY42" s="1">
        <v>47.672661569138953</v>
      </c>
      <c r="AZ42" s="1">
        <v>551.5532885166914</v>
      </c>
      <c r="BA42" s="1">
        <v>50.114345574883814</v>
      </c>
      <c r="BB42" s="1">
        <v>112.74427600371361</v>
      </c>
      <c r="BC42" s="1">
        <v>149.3043555327333</v>
      </c>
      <c r="BD42" s="1">
        <v>62.001426909501035</v>
      </c>
      <c r="BE42" s="1">
        <v>64.553076983094201</v>
      </c>
      <c r="BF42" s="1">
        <v>32.350280247636292</v>
      </c>
      <c r="BG42" s="1">
        <v>2.9594095040189123</v>
      </c>
      <c r="BH42" s="1">
        <v>108.87100670601309</v>
      </c>
      <c r="BI42" s="1">
        <v>0</v>
      </c>
      <c r="BJ42" s="1">
        <v>13228</v>
      </c>
      <c r="BK42" s="1"/>
      <c r="BL42" s="1">
        <v>37732</v>
      </c>
      <c r="BM42" s="1">
        <v>0</v>
      </c>
      <c r="BN42" s="1">
        <v>58</v>
      </c>
      <c r="BO42" s="1">
        <v>0</v>
      </c>
      <c r="BP42" s="1">
        <v>0</v>
      </c>
      <c r="BQ42" s="1">
        <v>0</v>
      </c>
      <c r="BR42" s="1">
        <v>0</v>
      </c>
      <c r="BS42" s="1">
        <v>2233</v>
      </c>
      <c r="BT42" s="1">
        <v>40023</v>
      </c>
    </row>
    <row r="43" spans="1:72" ht="12.75" customHeight="1">
      <c r="A43" s="1">
        <v>39</v>
      </c>
      <c r="B43" s="1" t="s">
        <v>533</v>
      </c>
      <c r="C43" s="1">
        <v>100.7148581184351</v>
      </c>
      <c r="D43" s="1">
        <v>36.799051743714045</v>
      </c>
      <c r="E43" s="1">
        <v>1.391406021631102E-2</v>
      </c>
      <c r="F43" s="1">
        <v>38.717472670875814</v>
      </c>
      <c r="G43" s="1">
        <v>130.06095153184819</v>
      </c>
      <c r="H43" s="1">
        <v>7.8961625833357658</v>
      </c>
      <c r="I43" s="1">
        <v>340.74742832016994</v>
      </c>
      <c r="J43" s="1">
        <v>672.10389453318953</v>
      </c>
      <c r="K43" s="1">
        <v>1.884702538760108</v>
      </c>
      <c r="L43" s="1">
        <v>72.872825065695864</v>
      </c>
      <c r="M43" s="1">
        <v>150.53296139169748</v>
      </c>
      <c r="N43" s="1">
        <v>93.040413553599649</v>
      </c>
      <c r="O43" s="1">
        <v>35.370285403206161</v>
      </c>
      <c r="P43" s="1">
        <v>385.35997909242133</v>
      </c>
      <c r="Q43" s="1">
        <v>460.05825003521903</v>
      </c>
      <c r="R43" s="1">
        <v>79.398282987445384</v>
      </c>
      <c r="S43" s="1">
        <v>126.79795490454889</v>
      </c>
      <c r="T43" s="1">
        <v>601.58424875012565</v>
      </c>
      <c r="U43" s="1">
        <v>1068.0244478354787</v>
      </c>
      <c r="V43" s="1">
        <v>62.676920445687557</v>
      </c>
      <c r="W43" s="1">
        <v>167.57967416773644</v>
      </c>
      <c r="X43" s="1">
        <v>122.75526578046259</v>
      </c>
      <c r="Y43" s="1">
        <v>255.49450211870536</v>
      </c>
      <c r="Z43" s="1">
        <v>111.21937912334199</v>
      </c>
      <c r="AA43" s="1">
        <v>32.142558249390618</v>
      </c>
      <c r="AB43" s="1">
        <v>94.900668390334573</v>
      </c>
      <c r="AC43" s="1">
        <v>461.90590333766244</v>
      </c>
      <c r="AD43" s="1">
        <v>54.174145264223675</v>
      </c>
      <c r="AE43" s="1">
        <v>96.485182789784403</v>
      </c>
      <c r="AF43" s="1">
        <v>0</v>
      </c>
      <c r="AG43" s="1">
        <v>120.81556762055479</v>
      </c>
      <c r="AH43" s="1">
        <v>15.283591256262643</v>
      </c>
      <c r="AI43" s="1">
        <v>32.095958826578965</v>
      </c>
      <c r="AJ43" s="1">
        <v>7.339307930357275E-2</v>
      </c>
      <c r="AK43" s="1">
        <v>469.29281896865194</v>
      </c>
      <c r="AL43" s="1">
        <v>352.91672158418771</v>
      </c>
      <c r="AM43" s="1">
        <v>1391.2000330461178</v>
      </c>
      <c r="AN43" s="1">
        <v>2310.9348464753975</v>
      </c>
      <c r="AO43" s="1">
        <v>99.244524093986456</v>
      </c>
      <c r="AP43" s="1">
        <v>533.07540723071986</v>
      </c>
      <c r="AQ43" s="1">
        <v>133</v>
      </c>
      <c r="AR43" s="1">
        <v>123.7341337981228</v>
      </c>
      <c r="AS43" s="1">
        <v>391.84210161679482</v>
      </c>
      <c r="AT43" s="1">
        <v>31.246493566601703</v>
      </c>
      <c r="AU43" s="1">
        <v>2.1752049817310173</v>
      </c>
      <c r="AV43" s="1">
        <v>98.055675386983339</v>
      </c>
      <c r="AW43" s="1">
        <v>10.419342271968295</v>
      </c>
      <c r="AX43" s="1">
        <v>155.64200102185228</v>
      </c>
      <c r="AY43" s="1">
        <v>16.503796873120425</v>
      </c>
      <c r="AZ43" s="1">
        <v>1.1148662378597829</v>
      </c>
      <c r="BA43" s="1">
        <v>1.5988640536601313</v>
      </c>
      <c r="BB43" s="1">
        <v>7.8493400824293555E-2</v>
      </c>
      <c r="BC43" s="1">
        <v>0.20416350993395968</v>
      </c>
      <c r="BD43" s="1">
        <v>0.1467213347008065</v>
      </c>
      <c r="BE43" s="1">
        <v>0.12500916194261491</v>
      </c>
      <c r="BF43" s="1">
        <v>0</v>
      </c>
      <c r="BG43" s="1">
        <v>13.389677530570168</v>
      </c>
      <c r="BH43" s="1">
        <v>0.47830828425973826</v>
      </c>
      <c r="BI43" s="1">
        <v>0</v>
      </c>
      <c r="BJ43" s="1">
        <v>12166.000000000002</v>
      </c>
      <c r="BK43" s="1"/>
      <c r="BL43" s="1">
        <v>956</v>
      </c>
      <c r="BM43" s="1">
        <v>0</v>
      </c>
      <c r="BN43" s="1">
        <v>0</v>
      </c>
      <c r="BO43" s="1">
        <v>0</v>
      </c>
      <c r="BP43" s="1">
        <v>0</v>
      </c>
      <c r="BQ43" s="1">
        <v>0</v>
      </c>
      <c r="BR43" s="1">
        <v>0</v>
      </c>
      <c r="BS43" s="1">
        <v>1716</v>
      </c>
      <c r="BT43" s="1">
        <v>2672</v>
      </c>
    </row>
    <row r="44" spans="1:72" ht="12.75" customHeight="1">
      <c r="A44" s="1">
        <v>40</v>
      </c>
      <c r="B44" s="1" t="s">
        <v>535</v>
      </c>
      <c r="C44" s="1">
        <v>3.4338831287284886</v>
      </c>
      <c r="D44" s="1">
        <v>21.167125859619581</v>
      </c>
      <c r="E44" s="1">
        <v>0.15504238526746564</v>
      </c>
      <c r="F44" s="1">
        <v>175.21755258501372</v>
      </c>
      <c r="G44" s="1">
        <v>1847.1003937910777</v>
      </c>
      <c r="H44" s="1">
        <v>83.572843768427191</v>
      </c>
      <c r="I44" s="1">
        <v>247.02933529169471</v>
      </c>
      <c r="J44" s="1">
        <v>434.07981400498556</v>
      </c>
      <c r="K44" s="1">
        <v>1101.6262112922491</v>
      </c>
      <c r="L44" s="1">
        <v>69.998526576957644</v>
      </c>
      <c r="M44" s="1">
        <v>884.24503081735725</v>
      </c>
      <c r="N44" s="1">
        <v>858.78397008532465</v>
      </c>
      <c r="O44" s="1">
        <v>422.85764567852806</v>
      </c>
      <c r="P44" s="1">
        <v>329.9139717460863</v>
      </c>
      <c r="Q44" s="1">
        <v>2983.5073617205412</v>
      </c>
      <c r="R44" s="1">
        <v>459.22690744373256</v>
      </c>
      <c r="S44" s="1">
        <v>882.05807370143907</v>
      </c>
      <c r="T44" s="1">
        <v>1829.6436282064433</v>
      </c>
      <c r="U44" s="1">
        <v>2814.9649490424404</v>
      </c>
      <c r="V44" s="1">
        <v>335.65382023997586</v>
      </c>
      <c r="W44" s="1">
        <v>450.16957379147453</v>
      </c>
      <c r="X44" s="1">
        <v>799.38632435553461</v>
      </c>
      <c r="Y44" s="1">
        <v>967.7381932071994</v>
      </c>
      <c r="Z44" s="1">
        <v>128.30209539862307</v>
      </c>
      <c r="AA44" s="1">
        <v>701.87684111854776</v>
      </c>
      <c r="AB44" s="1">
        <v>3459.9238737607352</v>
      </c>
      <c r="AC44" s="1">
        <v>32172.286885836456</v>
      </c>
      <c r="AD44" s="1">
        <v>4536.6777042724807</v>
      </c>
      <c r="AE44" s="1">
        <v>498.39736500630084</v>
      </c>
      <c r="AF44" s="1">
        <v>197.33081971791651</v>
      </c>
      <c r="AG44" s="1">
        <v>6268.5264393877142</v>
      </c>
      <c r="AH44" s="1">
        <v>19171.65588272009</v>
      </c>
      <c r="AI44" s="1">
        <v>1809.1706576987219</v>
      </c>
      <c r="AJ44" s="1">
        <v>884.29252912830282</v>
      </c>
      <c r="AK44" s="1">
        <v>2878.7045667655493</v>
      </c>
      <c r="AL44" s="1">
        <v>8866.2426807430857</v>
      </c>
      <c r="AM44" s="1">
        <v>8067.9700137080199</v>
      </c>
      <c r="AN44" s="1">
        <v>1114.9280007121363</v>
      </c>
      <c r="AO44" s="1">
        <v>1483.433272046301</v>
      </c>
      <c r="AP44" s="1">
        <v>20714.98093896787</v>
      </c>
      <c r="AQ44" s="1">
        <v>0</v>
      </c>
      <c r="AR44" s="1">
        <v>10975.289504844437</v>
      </c>
      <c r="AS44" s="1">
        <v>14076.482969308312</v>
      </c>
      <c r="AT44" s="1">
        <v>1683.9185560592641</v>
      </c>
      <c r="AU44" s="1">
        <v>2724.1486459700723</v>
      </c>
      <c r="AV44" s="1">
        <v>5389.7041021509349</v>
      </c>
      <c r="AW44" s="1">
        <v>1761.8821875723891</v>
      </c>
      <c r="AX44" s="1">
        <v>459.44081355496445</v>
      </c>
      <c r="AY44" s="1">
        <v>4413.4012458893967</v>
      </c>
      <c r="AZ44" s="1">
        <v>21316.580258401467</v>
      </c>
      <c r="BA44" s="1">
        <v>28430.250934618089</v>
      </c>
      <c r="BB44" s="1">
        <v>15169.032196462569</v>
      </c>
      <c r="BC44" s="1">
        <v>18249.268895868991</v>
      </c>
      <c r="BD44" s="1">
        <v>3664.9747235292925</v>
      </c>
      <c r="BE44" s="1">
        <v>6104.9217589326017</v>
      </c>
      <c r="BF44" s="1">
        <v>1158.6402729293577</v>
      </c>
      <c r="BG44" s="1">
        <v>204.07237909624982</v>
      </c>
      <c r="BH44" s="1">
        <v>2414.7598091026694</v>
      </c>
      <c r="BI44" s="1">
        <v>0</v>
      </c>
      <c r="BJ44" s="1">
        <v>269153</v>
      </c>
      <c r="BK44" s="1"/>
      <c r="BL44" s="1">
        <v>155514</v>
      </c>
      <c r="BM44" s="1">
        <v>1814</v>
      </c>
      <c r="BN44" s="1">
        <v>4420</v>
      </c>
      <c r="BO44" s="1">
        <v>5346</v>
      </c>
      <c r="BP44" s="1">
        <v>0</v>
      </c>
      <c r="BQ44" s="1">
        <v>0</v>
      </c>
      <c r="BR44" s="1">
        <v>0</v>
      </c>
      <c r="BS44" s="1">
        <v>18</v>
      </c>
      <c r="BT44" s="1">
        <v>167112</v>
      </c>
    </row>
    <row r="45" spans="1:72" ht="12.75" customHeight="1">
      <c r="A45" s="1">
        <v>41</v>
      </c>
      <c r="B45" s="1" t="s">
        <v>537</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1">
        <v>0</v>
      </c>
      <c r="BC45" s="1">
        <v>0</v>
      </c>
      <c r="BD45" s="1">
        <v>0</v>
      </c>
      <c r="BE45" s="1">
        <v>0</v>
      </c>
      <c r="BF45" s="1">
        <v>0</v>
      </c>
      <c r="BG45" s="1">
        <v>0</v>
      </c>
      <c r="BH45" s="1">
        <v>0</v>
      </c>
      <c r="BI45" s="1">
        <v>0</v>
      </c>
      <c r="BJ45" s="1">
        <v>0</v>
      </c>
      <c r="BK45" s="1"/>
      <c r="BL45" s="1">
        <v>229551</v>
      </c>
      <c r="BM45" s="1">
        <v>0</v>
      </c>
      <c r="BN45" s="1">
        <v>0</v>
      </c>
      <c r="BO45" s="1">
        <v>0</v>
      </c>
      <c r="BP45" s="1">
        <v>0</v>
      </c>
      <c r="BQ45" s="1">
        <v>0</v>
      </c>
      <c r="BR45" s="1">
        <v>0</v>
      </c>
      <c r="BS45" s="1">
        <v>0</v>
      </c>
      <c r="BT45" s="1">
        <v>229551</v>
      </c>
    </row>
    <row r="46" spans="1:72" ht="12.75" customHeight="1">
      <c r="A46" s="1">
        <v>42</v>
      </c>
      <c r="B46" s="1" t="s">
        <v>671</v>
      </c>
      <c r="C46" s="1">
        <v>864.08219571142308</v>
      </c>
      <c r="D46" s="1">
        <v>232.22554394311845</v>
      </c>
      <c r="E46" s="1">
        <v>0.51680795089155218</v>
      </c>
      <c r="F46" s="1">
        <v>398.23558714657815</v>
      </c>
      <c r="G46" s="1">
        <v>3587.9567990929845</v>
      </c>
      <c r="H46" s="1">
        <v>206.78798079340123</v>
      </c>
      <c r="I46" s="1">
        <v>1041.9282017647256</v>
      </c>
      <c r="J46" s="1">
        <v>1041.1429890365962</v>
      </c>
      <c r="K46" s="1">
        <v>161.01929573642229</v>
      </c>
      <c r="L46" s="1">
        <v>257.58777486726774</v>
      </c>
      <c r="M46" s="1">
        <v>2573.9602398570978</v>
      </c>
      <c r="N46" s="1">
        <v>2070.3244027579226</v>
      </c>
      <c r="O46" s="1">
        <v>698.97196719689259</v>
      </c>
      <c r="P46" s="1">
        <v>1070.8768572412646</v>
      </c>
      <c r="Q46" s="1">
        <v>3955.2524492512161</v>
      </c>
      <c r="R46" s="1">
        <v>706.7782649384767</v>
      </c>
      <c r="S46" s="1">
        <v>1220.8318665227828</v>
      </c>
      <c r="T46" s="1">
        <v>6385.5824360414044</v>
      </c>
      <c r="U46" s="1">
        <v>4777.1331507455134</v>
      </c>
      <c r="V46" s="1">
        <v>406.06525106400829</v>
      </c>
      <c r="W46" s="1">
        <v>1913.8861273103735</v>
      </c>
      <c r="X46" s="1">
        <v>726.17217797801675</v>
      </c>
      <c r="Y46" s="1">
        <v>3595.8562404362783</v>
      </c>
      <c r="Z46" s="1">
        <v>501.07587557635748</v>
      </c>
      <c r="AA46" s="1">
        <v>2277.3702687628979</v>
      </c>
      <c r="AB46" s="1">
        <v>2500.8406624852951</v>
      </c>
      <c r="AC46" s="1">
        <v>19753.802011526721</v>
      </c>
      <c r="AD46" s="1">
        <v>3230.8890496003933</v>
      </c>
      <c r="AE46" s="1">
        <v>634.10918581726401</v>
      </c>
      <c r="AF46" s="1">
        <v>235.49385560675887</v>
      </c>
      <c r="AG46" s="1">
        <v>3309.7831280407763</v>
      </c>
      <c r="AH46" s="1">
        <v>3108.1881800316605</v>
      </c>
      <c r="AI46" s="1">
        <v>2348.5332953638822</v>
      </c>
      <c r="AJ46" s="1">
        <v>1083.1907693052785</v>
      </c>
      <c r="AK46" s="1">
        <v>4122.7618449363354</v>
      </c>
      <c r="AL46" s="1">
        <v>15644.085994284147</v>
      </c>
      <c r="AM46" s="1">
        <v>5091.4950675609525</v>
      </c>
      <c r="AN46" s="1">
        <v>468.96912854044319</v>
      </c>
      <c r="AO46" s="1">
        <v>354.13262481285034</v>
      </c>
      <c r="AP46" s="1">
        <v>4164.0113251642961</v>
      </c>
      <c r="AQ46" s="1">
        <v>0</v>
      </c>
      <c r="AR46" s="1">
        <v>18158.811038919939</v>
      </c>
      <c r="AS46" s="1">
        <v>9011.5503539832825</v>
      </c>
      <c r="AT46" s="1">
        <v>3711.5599796224069</v>
      </c>
      <c r="AU46" s="1">
        <v>3402.6404520024471</v>
      </c>
      <c r="AV46" s="1">
        <v>5561.5231621779212</v>
      </c>
      <c r="AW46" s="1">
        <v>2965.0677900465239</v>
      </c>
      <c r="AX46" s="1">
        <v>1064.8391333806085</v>
      </c>
      <c r="AY46" s="1">
        <v>6181.1257478989064</v>
      </c>
      <c r="AZ46" s="1">
        <v>5669.4185439296598</v>
      </c>
      <c r="BA46" s="1">
        <v>1713.5784334032087</v>
      </c>
      <c r="BB46" s="1">
        <v>2563.3201330002248</v>
      </c>
      <c r="BC46" s="1">
        <v>1216.2255221498194</v>
      </c>
      <c r="BD46" s="1">
        <v>936.86442254136682</v>
      </c>
      <c r="BE46" s="1">
        <v>926.29644369922084</v>
      </c>
      <c r="BF46" s="1">
        <v>1492.518880740849</v>
      </c>
      <c r="BG46" s="1">
        <v>199.62771005772521</v>
      </c>
      <c r="BH46" s="1">
        <v>516.12537764492924</v>
      </c>
      <c r="BI46" s="1">
        <v>0</v>
      </c>
      <c r="BJ46" s="1">
        <v>172013.00000000003</v>
      </c>
      <c r="BK46" s="1"/>
      <c r="BL46" s="1">
        <v>463</v>
      </c>
      <c r="BM46" s="1">
        <v>0</v>
      </c>
      <c r="BN46" s="1">
        <v>2400</v>
      </c>
      <c r="BO46" s="1">
        <v>0</v>
      </c>
      <c r="BP46" s="1">
        <v>0</v>
      </c>
      <c r="BQ46" s="1">
        <v>28</v>
      </c>
      <c r="BR46" s="1">
        <v>0</v>
      </c>
      <c r="BS46" s="1">
        <v>66059</v>
      </c>
      <c r="BT46" s="1">
        <v>68950</v>
      </c>
    </row>
    <row r="47" spans="1:72" ht="12.75" customHeight="1">
      <c r="A47" s="1">
        <v>43</v>
      </c>
      <c r="B47" s="1" t="s">
        <v>672</v>
      </c>
      <c r="C47" s="1">
        <v>70.517532355162174</v>
      </c>
      <c r="D47" s="1">
        <v>153.58591505341289</v>
      </c>
      <c r="E47" s="1">
        <v>9.9386144402221557E-3</v>
      </c>
      <c r="F47" s="1">
        <v>1408.0418931103529</v>
      </c>
      <c r="G47" s="1">
        <v>595.82957014430963</v>
      </c>
      <c r="H47" s="1">
        <v>76.204373358841053</v>
      </c>
      <c r="I47" s="1">
        <v>415.61081230780223</v>
      </c>
      <c r="J47" s="1">
        <v>618.49692945961772</v>
      </c>
      <c r="K47" s="1">
        <v>133.95556352407445</v>
      </c>
      <c r="L47" s="1">
        <v>100.2918333213222</v>
      </c>
      <c r="M47" s="1">
        <v>1366.287818885738</v>
      </c>
      <c r="N47" s="1">
        <v>641.11583884958145</v>
      </c>
      <c r="O47" s="1">
        <v>396.94729928345743</v>
      </c>
      <c r="P47" s="1">
        <v>391.13579473436954</v>
      </c>
      <c r="Q47" s="1">
        <v>1351.8263408823314</v>
      </c>
      <c r="R47" s="1">
        <v>239.78339237094966</v>
      </c>
      <c r="S47" s="1">
        <v>446.71923972822202</v>
      </c>
      <c r="T47" s="1">
        <v>1295.8329561960772</v>
      </c>
      <c r="U47" s="1">
        <v>3531.0307154925117</v>
      </c>
      <c r="V47" s="1">
        <v>195.44042576496278</v>
      </c>
      <c r="W47" s="1">
        <v>332.69658046351486</v>
      </c>
      <c r="X47" s="1">
        <v>339.12329569039554</v>
      </c>
      <c r="Y47" s="1">
        <v>1001.1730497172611</v>
      </c>
      <c r="Z47" s="1">
        <v>199.16440639564206</v>
      </c>
      <c r="AA47" s="1">
        <v>1439.3864551417341</v>
      </c>
      <c r="AB47" s="1">
        <v>71219.91449456822</v>
      </c>
      <c r="AC47" s="1">
        <v>3012.436737093904</v>
      </c>
      <c r="AD47" s="1">
        <v>1902.2584466741457</v>
      </c>
      <c r="AE47" s="1">
        <v>179.74218267529534</v>
      </c>
      <c r="AF47" s="1">
        <v>52.125122189638319</v>
      </c>
      <c r="AG47" s="1">
        <v>2748.2826782175007</v>
      </c>
      <c r="AH47" s="1">
        <v>237.59422801228322</v>
      </c>
      <c r="AI47" s="1">
        <v>1036.5215263397961</v>
      </c>
      <c r="AJ47" s="1">
        <v>75.001500164754148</v>
      </c>
      <c r="AK47" s="1">
        <v>1959.5757047211346</v>
      </c>
      <c r="AL47" s="1">
        <v>2009.0401425795608</v>
      </c>
      <c r="AM47" s="1">
        <v>383.19887031234703</v>
      </c>
      <c r="AN47" s="1">
        <v>146.61659863492523</v>
      </c>
      <c r="AO47" s="1">
        <v>29.80662998935507</v>
      </c>
      <c r="AP47" s="1">
        <v>1632.9558428643559</v>
      </c>
      <c r="AQ47" s="1">
        <v>0</v>
      </c>
      <c r="AR47" s="1">
        <v>1932.0803470234721</v>
      </c>
      <c r="AS47" s="1">
        <v>14099.909928967461</v>
      </c>
      <c r="AT47" s="1">
        <v>262.97526242660564</v>
      </c>
      <c r="AU47" s="1">
        <v>1337.541650039971</v>
      </c>
      <c r="AV47" s="1">
        <v>1175.2845975231503</v>
      </c>
      <c r="AW47" s="1">
        <v>432.3231916470927</v>
      </c>
      <c r="AX47" s="1">
        <v>73.480177508741193</v>
      </c>
      <c r="AY47" s="1">
        <v>979.44754387951446</v>
      </c>
      <c r="AZ47" s="1">
        <v>3795.2537731342868</v>
      </c>
      <c r="BA47" s="1">
        <v>1042.5925911677841</v>
      </c>
      <c r="BB47" s="1">
        <v>1544.1906119598286</v>
      </c>
      <c r="BC47" s="1">
        <v>541.62997883991363</v>
      </c>
      <c r="BD47" s="1">
        <v>390.33108559639351</v>
      </c>
      <c r="BE47" s="1">
        <v>230.70571881633401</v>
      </c>
      <c r="BF47" s="1">
        <v>297.89629076244717</v>
      </c>
      <c r="BG47" s="1">
        <v>63.733677703215939</v>
      </c>
      <c r="BH47" s="1">
        <v>58.344897120487175</v>
      </c>
      <c r="BI47" s="1">
        <v>0</v>
      </c>
      <c r="BJ47" s="1">
        <v>131623</v>
      </c>
      <c r="BK47" s="1"/>
      <c r="BL47" s="1">
        <v>1068</v>
      </c>
      <c r="BM47" s="1">
        <v>565</v>
      </c>
      <c r="BN47" s="1">
        <v>34063</v>
      </c>
      <c r="BO47" s="1">
        <v>77411</v>
      </c>
      <c r="BP47" s="1">
        <v>35759</v>
      </c>
      <c r="BQ47" s="1">
        <v>234</v>
      </c>
      <c r="BR47" s="1">
        <v>0</v>
      </c>
      <c r="BS47" s="1">
        <v>64488</v>
      </c>
      <c r="BT47" s="1">
        <v>213588</v>
      </c>
    </row>
    <row r="48" spans="1:72" ht="12.75" customHeight="1">
      <c r="A48" s="1">
        <v>44</v>
      </c>
      <c r="B48" s="1" t="s">
        <v>545</v>
      </c>
      <c r="C48" s="1">
        <v>0.16849004552505975</v>
      </c>
      <c r="D48" s="1">
        <v>86.950579910787908</v>
      </c>
      <c r="E48" s="1">
        <v>0.27231803566208707</v>
      </c>
      <c r="F48" s="1">
        <v>132.76672571506583</v>
      </c>
      <c r="G48" s="1">
        <v>1704.4073700922338</v>
      </c>
      <c r="H48" s="1">
        <v>54.3217043332209</v>
      </c>
      <c r="I48" s="1">
        <v>196.90373844452441</v>
      </c>
      <c r="J48" s="1">
        <v>556.17325903053825</v>
      </c>
      <c r="K48" s="1">
        <v>156.96919707290948</v>
      </c>
      <c r="L48" s="1">
        <v>59.600497765396781</v>
      </c>
      <c r="M48" s="1">
        <v>853.1251961762847</v>
      </c>
      <c r="N48" s="1">
        <v>371.60398226424633</v>
      </c>
      <c r="O48" s="1">
        <v>236.18972592482984</v>
      </c>
      <c r="P48" s="1">
        <v>204.95637762122985</v>
      </c>
      <c r="Q48" s="1">
        <v>923.51521023581313</v>
      </c>
      <c r="R48" s="1">
        <v>164.86003341352026</v>
      </c>
      <c r="S48" s="1">
        <v>275.0495998316145</v>
      </c>
      <c r="T48" s="1">
        <v>1284.4771617738463</v>
      </c>
      <c r="U48" s="1">
        <v>2180.1517373692791</v>
      </c>
      <c r="V48" s="1">
        <v>91.863209757665018</v>
      </c>
      <c r="W48" s="1">
        <v>293.72721563883101</v>
      </c>
      <c r="X48" s="1">
        <v>270.02586779535886</v>
      </c>
      <c r="Y48" s="1">
        <v>478.00714832536454</v>
      </c>
      <c r="Z48" s="1">
        <v>86.273246661829162</v>
      </c>
      <c r="AA48" s="1">
        <v>424.73235478851149</v>
      </c>
      <c r="AB48" s="1">
        <v>812.52346830903571</v>
      </c>
      <c r="AC48" s="1">
        <v>8246.945754429822</v>
      </c>
      <c r="AD48" s="1">
        <v>528.5991214339773</v>
      </c>
      <c r="AE48" s="1">
        <v>192.91426865451137</v>
      </c>
      <c r="AF48" s="1">
        <v>140.55166876134618</v>
      </c>
      <c r="AG48" s="1">
        <v>931.67920580008774</v>
      </c>
      <c r="AH48" s="1">
        <v>1348.923110570373</v>
      </c>
      <c r="AI48" s="1">
        <v>1694.8637937774815</v>
      </c>
      <c r="AJ48" s="1">
        <v>512.43083301644424</v>
      </c>
      <c r="AK48" s="1">
        <v>1774.9839943482934</v>
      </c>
      <c r="AL48" s="1">
        <v>1974.7151105692458</v>
      </c>
      <c r="AM48" s="1">
        <v>622.8219365024969</v>
      </c>
      <c r="AN48" s="1">
        <v>162.42304939630247</v>
      </c>
      <c r="AO48" s="1">
        <v>181.84160424993644</v>
      </c>
      <c r="AP48" s="1">
        <v>2113.0644251588687</v>
      </c>
      <c r="AQ48" s="1">
        <v>0</v>
      </c>
      <c r="AR48" s="1">
        <v>1847.3457125356608</v>
      </c>
      <c r="AS48" s="1">
        <v>1971.7672039203485</v>
      </c>
      <c r="AT48" s="1">
        <v>3829.7954804502838</v>
      </c>
      <c r="AU48" s="1">
        <v>1771.1838118786259</v>
      </c>
      <c r="AV48" s="1">
        <v>1510.8747179583377</v>
      </c>
      <c r="AW48" s="1">
        <v>262.8701939743874</v>
      </c>
      <c r="AX48" s="1">
        <v>199.73990477230046</v>
      </c>
      <c r="AY48" s="1">
        <v>669.17139324354707</v>
      </c>
      <c r="AZ48" s="1">
        <v>1181.468016975738</v>
      </c>
      <c r="BA48" s="1">
        <v>370.43765647805043</v>
      </c>
      <c r="BB48" s="1">
        <v>1094.1303360908969</v>
      </c>
      <c r="BC48" s="1">
        <v>234.30239482785174</v>
      </c>
      <c r="BD48" s="1">
        <v>630.94855345041867</v>
      </c>
      <c r="BE48" s="1">
        <v>441.75967342711903</v>
      </c>
      <c r="BF48" s="1">
        <v>385.24087564361656</v>
      </c>
      <c r="BG48" s="1">
        <v>58.847449624789157</v>
      </c>
      <c r="BH48" s="1">
        <v>436.74333174572138</v>
      </c>
      <c r="BI48" s="1">
        <v>0</v>
      </c>
      <c r="BJ48" s="1">
        <v>49223</v>
      </c>
      <c r="BK48" s="1"/>
      <c r="BL48" s="1">
        <v>0</v>
      </c>
      <c r="BM48" s="1">
        <v>0</v>
      </c>
      <c r="BN48" s="1">
        <v>0</v>
      </c>
      <c r="BO48" s="1">
        <v>0</v>
      </c>
      <c r="BP48" s="1">
        <v>0</v>
      </c>
      <c r="BQ48" s="1">
        <v>-66</v>
      </c>
      <c r="BR48" s="1">
        <v>0</v>
      </c>
      <c r="BS48" s="1">
        <v>10891</v>
      </c>
      <c r="BT48" s="1">
        <v>10825</v>
      </c>
    </row>
    <row r="49" spans="1:72" ht="12.75" customHeight="1">
      <c r="A49" s="1">
        <v>45</v>
      </c>
      <c r="B49" s="1" t="s">
        <v>673</v>
      </c>
      <c r="C49" s="1">
        <v>646.20139727276683</v>
      </c>
      <c r="D49" s="1">
        <v>50.767946328649543</v>
      </c>
      <c r="E49" s="1">
        <v>7.3545746857643965E-2</v>
      </c>
      <c r="F49" s="1">
        <v>85.59768712426623</v>
      </c>
      <c r="G49" s="1">
        <v>625.57565997883694</v>
      </c>
      <c r="H49" s="1">
        <v>35.858466781072003</v>
      </c>
      <c r="I49" s="1">
        <v>150.95443592536162</v>
      </c>
      <c r="J49" s="1">
        <v>424.12699734013967</v>
      </c>
      <c r="K49" s="1">
        <v>113.47660408342307</v>
      </c>
      <c r="L49" s="1">
        <v>39.206665340051536</v>
      </c>
      <c r="M49" s="1">
        <v>1033.716924551248</v>
      </c>
      <c r="N49" s="1">
        <v>338.52550004848189</v>
      </c>
      <c r="O49" s="1">
        <v>173.24631508980323</v>
      </c>
      <c r="P49" s="1">
        <v>62.82098477631785</v>
      </c>
      <c r="Q49" s="1">
        <v>623.13092697771822</v>
      </c>
      <c r="R49" s="1">
        <v>111.58631410699678</v>
      </c>
      <c r="S49" s="1">
        <v>189.99358923160727</v>
      </c>
      <c r="T49" s="1">
        <v>903.1952797364653</v>
      </c>
      <c r="U49" s="1">
        <v>1548.5422671622223</v>
      </c>
      <c r="V49" s="1">
        <v>81.622970924248619</v>
      </c>
      <c r="W49" s="1">
        <v>165.29093001927274</v>
      </c>
      <c r="X49" s="1">
        <v>161.0344578517892</v>
      </c>
      <c r="Y49" s="1">
        <v>386.09161339901715</v>
      </c>
      <c r="Z49" s="1">
        <v>71.891874110129962</v>
      </c>
      <c r="AA49" s="1">
        <v>408.57517564154966</v>
      </c>
      <c r="AB49" s="1">
        <v>549.70608929332002</v>
      </c>
      <c r="AC49" s="1">
        <v>4516.7886363506514</v>
      </c>
      <c r="AD49" s="1">
        <v>311.4888470024556</v>
      </c>
      <c r="AE49" s="1">
        <v>141.01380807947859</v>
      </c>
      <c r="AF49" s="1">
        <v>1044.3640552995391</v>
      </c>
      <c r="AG49" s="1">
        <v>732.23798698581425</v>
      </c>
      <c r="AH49" s="1">
        <v>321.97818150836224</v>
      </c>
      <c r="AI49" s="1">
        <v>533.68609915857053</v>
      </c>
      <c r="AJ49" s="1">
        <v>112.79709785787473</v>
      </c>
      <c r="AK49" s="1">
        <v>2539.9408776550226</v>
      </c>
      <c r="AL49" s="1">
        <v>1843.7345670749091</v>
      </c>
      <c r="AM49" s="1">
        <v>948.59048516596499</v>
      </c>
      <c r="AN49" s="1">
        <v>91.421732919233193</v>
      </c>
      <c r="AO49" s="1">
        <v>101.86543530272722</v>
      </c>
      <c r="AP49" s="1">
        <v>635.45418637635885</v>
      </c>
      <c r="AQ49" s="1">
        <v>0</v>
      </c>
      <c r="AR49" s="1">
        <v>1708.8501586351085</v>
      </c>
      <c r="AS49" s="1">
        <v>2820.7906703628951</v>
      </c>
      <c r="AT49" s="1">
        <v>1245.3343834866876</v>
      </c>
      <c r="AU49" s="1">
        <v>1879.3739044384884</v>
      </c>
      <c r="AV49" s="1">
        <v>1540.7443774818098</v>
      </c>
      <c r="AW49" s="1">
        <v>1358.8074781226821</v>
      </c>
      <c r="AX49" s="1">
        <v>40.120831071152487</v>
      </c>
      <c r="AY49" s="1">
        <v>2900.2610717735365</v>
      </c>
      <c r="AZ49" s="1">
        <v>1099.7150558510789</v>
      </c>
      <c r="BA49" s="1">
        <v>546.23300593368435</v>
      </c>
      <c r="BB49" s="1">
        <v>493.57682326107306</v>
      </c>
      <c r="BC49" s="1">
        <v>387.15998539540271</v>
      </c>
      <c r="BD49" s="1">
        <v>253.61562038771052</v>
      </c>
      <c r="BE49" s="1">
        <v>437.90671545669784</v>
      </c>
      <c r="BF49" s="1">
        <v>207.42807776688636</v>
      </c>
      <c r="BG49" s="1">
        <v>50.274981475604164</v>
      </c>
      <c r="BH49" s="1">
        <v>113.63424352092588</v>
      </c>
      <c r="BI49" s="1">
        <v>0</v>
      </c>
      <c r="BJ49" s="1">
        <v>39939.999999999978</v>
      </c>
      <c r="BK49" s="1"/>
      <c r="BL49" s="1">
        <v>4622</v>
      </c>
      <c r="BM49" s="1">
        <v>0</v>
      </c>
      <c r="BN49" s="1">
        <v>0</v>
      </c>
      <c r="BO49" s="1">
        <v>0</v>
      </c>
      <c r="BP49" s="1">
        <v>0</v>
      </c>
      <c r="BQ49" s="1">
        <v>-76</v>
      </c>
      <c r="BR49" s="1">
        <v>0</v>
      </c>
      <c r="BS49" s="1">
        <v>7635</v>
      </c>
      <c r="BT49" s="1">
        <v>12181</v>
      </c>
    </row>
    <row r="50" spans="1:72" ht="12.75" customHeight="1">
      <c r="A50" s="1">
        <v>46</v>
      </c>
      <c r="B50" s="1" t="s">
        <v>550</v>
      </c>
      <c r="C50" s="1">
        <v>145.58809134464389</v>
      </c>
      <c r="D50" s="1">
        <v>42.236349602742067</v>
      </c>
      <c r="E50" s="1">
        <v>8.5472084185910541E-2</v>
      </c>
      <c r="F50" s="1">
        <v>139.15988219759447</v>
      </c>
      <c r="G50" s="1">
        <v>444.16610363753779</v>
      </c>
      <c r="H50" s="1">
        <v>71.635862963805394</v>
      </c>
      <c r="I50" s="1">
        <v>301.09571425814192</v>
      </c>
      <c r="J50" s="1">
        <v>468.02162393696642</v>
      </c>
      <c r="K50" s="1">
        <v>263.22059104152515</v>
      </c>
      <c r="L50" s="1">
        <v>5.2839216417269954</v>
      </c>
      <c r="M50" s="1">
        <v>1495.9049849374669</v>
      </c>
      <c r="N50" s="1">
        <v>204.30792978068192</v>
      </c>
      <c r="O50" s="1">
        <v>96.536023846128714</v>
      </c>
      <c r="P50" s="1">
        <v>1017.9624002992102</v>
      </c>
      <c r="Q50" s="1">
        <v>572.46118353396139</v>
      </c>
      <c r="R50" s="1">
        <v>66.628945182219837</v>
      </c>
      <c r="S50" s="1">
        <v>207.15084516206696</v>
      </c>
      <c r="T50" s="1">
        <v>612.17101477726453</v>
      </c>
      <c r="U50" s="1">
        <v>350.74055927441782</v>
      </c>
      <c r="V50" s="1">
        <v>28.786379747501382</v>
      </c>
      <c r="W50" s="1">
        <v>129.42593678186054</v>
      </c>
      <c r="X50" s="1">
        <v>177.19846929127993</v>
      </c>
      <c r="Y50" s="1">
        <v>116.33018159736862</v>
      </c>
      <c r="Z50" s="1">
        <v>586.73831701142865</v>
      </c>
      <c r="AA50" s="1">
        <v>321.54430322222208</v>
      </c>
      <c r="AB50" s="1">
        <v>3319.5895262852869</v>
      </c>
      <c r="AC50" s="1">
        <v>7323.4634231095188</v>
      </c>
      <c r="AD50" s="1">
        <v>3204.3850936293811</v>
      </c>
      <c r="AE50" s="1">
        <v>178.35097893387081</v>
      </c>
      <c r="AF50" s="1">
        <v>2572.7471023600056</v>
      </c>
      <c r="AG50" s="1">
        <v>3096.8633380410047</v>
      </c>
      <c r="AH50" s="1">
        <v>1691.0557420434516</v>
      </c>
      <c r="AI50" s="1">
        <v>1001.3408531606688</v>
      </c>
      <c r="AJ50" s="1">
        <v>1718.3985958663936</v>
      </c>
      <c r="AK50" s="1">
        <v>1631.1110632602915</v>
      </c>
      <c r="AL50" s="1">
        <v>1994.9878773324822</v>
      </c>
      <c r="AM50" s="1">
        <v>188.13381229805151</v>
      </c>
      <c r="AN50" s="1">
        <v>15.361355171125876</v>
      </c>
      <c r="AO50" s="1">
        <v>134.81609727261034</v>
      </c>
      <c r="AP50" s="1">
        <v>563.69565702329635</v>
      </c>
      <c r="AQ50" s="1">
        <v>0</v>
      </c>
      <c r="AR50" s="1">
        <v>1221.8745839347796</v>
      </c>
      <c r="AS50" s="1">
        <v>1724.0115628990588</v>
      </c>
      <c r="AT50" s="1">
        <v>301.42426072431232</v>
      </c>
      <c r="AU50" s="1">
        <v>470.64306174156536</v>
      </c>
      <c r="AV50" s="1">
        <v>2226.2337120794</v>
      </c>
      <c r="AW50" s="1">
        <v>381.92990281092136</v>
      </c>
      <c r="AX50" s="1">
        <v>63.555597915490743</v>
      </c>
      <c r="AY50" s="1">
        <v>714.7637073690023</v>
      </c>
      <c r="AZ50" s="1">
        <v>759.90110645291793</v>
      </c>
      <c r="BA50" s="1">
        <v>540.41963242617089</v>
      </c>
      <c r="BB50" s="1">
        <v>370.20854649063028</v>
      </c>
      <c r="BC50" s="1">
        <v>991.47034725160859</v>
      </c>
      <c r="BD50" s="1">
        <v>446.53314426183869</v>
      </c>
      <c r="BE50" s="1">
        <v>219.55601138922481</v>
      </c>
      <c r="BF50" s="1">
        <v>382.41206857303098</v>
      </c>
      <c r="BG50" s="1">
        <v>54.716650437503752</v>
      </c>
      <c r="BH50" s="1">
        <v>421.664500301153</v>
      </c>
      <c r="BI50" s="1">
        <v>0</v>
      </c>
      <c r="BJ50" s="1">
        <v>47790.000000000015</v>
      </c>
      <c r="BK50" s="1"/>
      <c r="BL50" s="1">
        <v>20321</v>
      </c>
      <c r="BM50" s="1">
        <v>0</v>
      </c>
      <c r="BN50" s="1">
        <v>0</v>
      </c>
      <c r="BO50" s="1">
        <v>0</v>
      </c>
      <c r="BP50" s="1">
        <v>0</v>
      </c>
      <c r="BQ50" s="1">
        <v>0</v>
      </c>
      <c r="BR50" s="1">
        <v>0</v>
      </c>
      <c r="BS50" s="1">
        <v>78454</v>
      </c>
      <c r="BT50" s="1">
        <v>98775</v>
      </c>
    </row>
    <row r="51" spans="1:72" ht="12.75" customHeight="1">
      <c r="A51" s="1">
        <v>47</v>
      </c>
      <c r="B51" s="1" t="s">
        <v>552</v>
      </c>
      <c r="C51" s="1">
        <v>0.27635977502821463</v>
      </c>
      <c r="D51" s="1">
        <v>5.5723413677864846</v>
      </c>
      <c r="E51" s="1">
        <v>8.9447529961999409E-2</v>
      </c>
      <c r="F51" s="1">
        <v>653.92195505726704</v>
      </c>
      <c r="G51" s="1">
        <v>1037.5301133718995</v>
      </c>
      <c r="H51" s="1">
        <v>22.769782077213804</v>
      </c>
      <c r="I51" s="1">
        <v>206.63057418444828</v>
      </c>
      <c r="J51" s="1">
        <v>138.6428393405113</v>
      </c>
      <c r="K51" s="1">
        <v>105.07900035590089</v>
      </c>
      <c r="L51" s="1">
        <v>278.98107438978013</v>
      </c>
      <c r="M51" s="1">
        <v>727.16668847918265</v>
      </c>
      <c r="N51" s="1">
        <v>214.37134291174715</v>
      </c>
      <c r="O51" s="1">
        <v>197.79311614996362</v>
      </c>
      <c r="P51" s="1">
        <v>380.58518131424137</v>
      </c>
      <c r="Q51" s="1">
        <v>544.79086071814561</v>
      </c>
      <c r="R51" s="1">
        <v>906.55111014935085</v>
      </c>
      <c r="S51" s="1">
        <v>943.81847449519307</v>
      </c>
      <c r="T51" s="1">
        <v>1958.1038276774318</v>
      </c>
      <c r="U51" s="1">
        <v>1571.9277816221625</v>
      </c>
      <c r="V51" s="1">
        <v>977.346292374977</v>
      </c>
      <c r="W51" s="1">
        <v>149.15510428942881</v>
      </c>
      <c r="X51" s="1">
        <v>1395.0042889710026</v>
      </c>
      <c r="Y51" s="1">
        <v>3153.4303298317436</v>
      </c>
      <c r="Z51" s="1">
        <v>117.0749550119112</v>
      </c>
      <c r="AA51" s="1">
        <v>662.18440495708353</v>
      </c>
      <c r="AB51" s="1">
        <v>3423.5025710324367</v>
      </c>
      <c r="AC51" s="1">
        <v>4771.8085982635494</v>
      </c>
      <c r="AD51" s="1">
        <v>2290.0982263976434</v>
      </c>
      <c r="AE51" s="1">
        <v>77.692356276874719</v>
      </c>
      <c r="AF51" s="1">
        <v>266.21044546850999</v>
      </c>
      <c r="AG51" s="1">
        <v>2185.5979055894572</v>
      </c>
      <c r="AH51" s="1">
        <v>2532.4062188469866</v>
      </c>
      <c r="AI51" s="1">
        <v>949.75695768242008</v>
      </c>
      <c r="AJ51" s="1">
        <v>523.46430228735949</v>
      </c>
      <c r="AK51" s="1">
        <v>1500.9397292598242</v>
      </c>
      <c r="AL51" s="1">
        <v>5461.1633181338366</v>
      </c>
      <c r="AM51" s="1">
        <v>431.71759032605507</v>
      </c>
      <c r="AN51" s="1">
        <v>359.00303057085267</v>
      </c>
      <c r="AO51" s="1">
        <v>340.64758442002454</v>
      </c>
      <c r="AP51" s="1">
        <v>870.59202416624612</v>
      </c>
      <c r="AQ51" s="1">
        <v>0</v>
      </c>
      <c r="AR51" s="1">
        <v>1982.6454442533309</v>
      </c>
      <c r="AS51" s="1">
        <v>4885.1912070504459</v>
      </c>
      <c r="AT51" s="1">
        <v>452.81279317234856</v>
      </c>
      <c r="AU51" s="1">
        <v>386.88974835524846</v>
      </c>
      <c r="AV51" s="1">
        <v>1718.2035877520525</v>
      </c>
      <c r="AW51" s="1">
        <v>918.50668428287554</v>
      </c>
      <c r="AX51" s="1">
        <v>44.909731527970216</v>
      </c>
      <c r="AY51" s="1">
        <v>1088.9964463184308</v>
      </c>
      <c r="AZ51" s="1">
        <v>129.67291136375161</v>
      </c>
      <c r="BA51" s="1">
        <v>1658.3439260191083</v>
      </c>
      <c r="BB51" s="1">
        <v>5393.9401752735757</v>
      </c>
      <c r="BC51" s="1">
        <v>2400.6729063567873</v>
      </c>
      <c r="BD51" s="1">
        <v>501.53201521442793</v>
      </c>
      <c r="BE51" s="1">
        <v>202.99133356467343</v>
      </c>
      <c r="BF51" s="1">
        <v>55.435744966956754</v>
      </c>
      <c r="BG51" s="1">
        <v>93.518563071525961</v>
      </c>
      <c r="BH51" s="1">
        <v>96.338676331047836</v>
      </c>
      <c r="BI51" s="1">
        <v>0</v>
      </c>
      <c r="BJ51" s="1">
        <v>64343.999999999985</v>
      </c>
      <c r="BK51" s="1"/>
      <c r="BL51" s="1">
        <v>0</v>
      </c>
      <c r="BM51" s="1">
        <v>0</v>
      </c>
      <c r="BN51" s="1">
        <v>1061</v>
      </c>
      <c r="BO51" s="1">
        <v>0</v>
      </c>
      <c r="BP51" s="1">
        <v>0</v>
      </c>
      <c r="BQ51" s="1">
        <v>0</v>
      </c>
      <c r="BR51" s="1">
        <v>0</v>
      </c>
      <c r="BS51" s="1">
        <v>0</v>
      </c>
      <c r="BT51" s="1">
        <v>1061</v>
      </c>
    </row>
    <row r="52" spans="1:72" ht="12.75" customHeight="1">
      <c r="A52" s="1">
        <v>48</v>
      </c>
      <c r="B52" s="1" t="s">
        <v>554</v>
      </c>
      <c r="C52" s="1">
        <v>7.5847173834803225E-3</v>
      </c>
      <c r="D52" s="1">
        <v>0.42260086066023206</v>
      </c>
      <c r="E52" s="1">
        <v>0</v>
      </c>
      <c r="F52" s="1">
        <v>1.123836691462627</v>
      </c>
      <c r="G52" s="1">
        <v>0.81377610089542263</v>
      </c>
      <c r="H52" s="1">
        <v>0.11516123324461812</v>
      </c>
      <c r="I52" s="1">
        <v>3.0907123636029308</v>
      </c>
      <c r="J52" s="1">
        <v>7.784494697051441</v>
      </c>
      <c r="K52" s="1">
        <v>8.0901148614406351E-2</v>
      </c>
      <c r="L52" s="1">
        <v>4.0621477526759471E-3</v>
      </c>
      <c r="M52" s="1">
        <v>8.851748680195227</v>
      </c>
      <c r="N52" s="1">
        <v>3.6719450980528849</v>
      </c>
      <c r="O52" s="1">
        <v>0.16438920623988085</v>
      </c>
      <c r="P52" s="1">
        <v>1.1413817337280803</v>
      </c>
      <c r="Q52" s="1">
        <v>27.546696560619221</v>
      </c>
      <c r="R52" s="1">
        <v>2.1642166173706543</v>
      </c>
      <c r="S52" s="1">
        <v>0.62645495920034433</v>
      </c>
      <c r="T52" s="1">
        <v>21.492116143001539</v>
      </c>
      <c r="U52" s="1">
        <v>41.841747471410564</v>
      </c>
      <c r="V52" s="1">
        <v>0.36163173960182204</v>
      </c>
      <c r="W52" s="1">
        <v>3.8929453783798764</v>
      </c>
      <c r="X52" s="1">
        <v>4.1087747427666468</v>
      </c>
      <c r="Y52" s="1">
        <v>7.8020545163282238</v>
      </c>
      <c r="Z52" s="1">
        <v>8.4842495641842763E-2</v>
      </c>
      <c r="AA52" s="1">
        <v>1.601633915133494</v>
      </c>
      <c r="AB52" s="1">
        <v>104.63275494897137</v>
      </c>
      <c r="AC52" s="1">
        <v>264.53524211244542</v>
      </c>
      <c r="AD52" s="1">
        <v>97.414858377646226</v>
      </c>
      <c r="AE52" s="1">
        <v>185.09922482195353</v>
      </c>
      <c r="AF52" s="1">
        <v>19.546920821114369</v>
      </c>
      <c r="AG52" s="1">
        <v>131.9477658339639</v>
      </c>
      <c r="AH52" s="1">
        <v>170.85514135874485</v>
      </c>
      <c r="AI52" s="1">
        <v>82.836611255728045</v>
      </c>
      <c r="AJ52" s="1">
        <v>39.270412034630098</v>
      </c>
      <c r="AK52" s="1">
        <v>15.207391980157418</v>
      </c>
      <c r="AL52" s="1">
        <v>264.49565994417509</v>
      </c>
      <c r="AM52" s="1">
        <v>25.744626946049156</v>
      </c>
      <c r="AN52" s="1">
        <v>10.767833230043204</v>
      </c>
      <c r="AO52" s="1">
        <v>2.1031798003511279</v>
      </c>
      <c r="AP52" s="1">
        <v>51.746554474402878</v>
      </c>
      <c r="AQ52" s="1">
        <v>0</v>
      </c>
      <c r="AR52" s="1">
        <v>260.96904787343391</v>
      </c>
      <c r="AS52" s="1">
        <v>99.694330295500279</v>
      </c>
      <c r="AT52" s="1">
        <v>38.195428239764787</v>
      </c>
      <c r="AU52" s="1">
        <v>72.490902691535794</v>
      </c>
      <c r="AV52" s="1">
        <v>78.120479591238123</v>
      </c>
      <c r="AW52" s="1">
        <v>51.025297044369594</v>
      </c>
      <c r="AX52" s="1">
        <v>2508.3766350546771</v>
      </c>
      <c r="AY52" s="1">
        <v>56.450125984535696</v>
      </c>
      <c r="AZ52" s="1">
        <v>80.024506784010228</v>
      </c>
      <c r="BA52" s="1">
        <v>77.626134746252063</v>
      </c>
      <c r="BB52" s="1">
        <v>120.70086123960098</v>
      </c>
      <c r="BC52" s="1">
        <v>146.73687793821966</v>
      </c>
      <c r="BD52" s="1">
        <v>140.35548296821361</v>
      </c>
      <c r="BE52" s="1">
        <v>31.49028440548738</v>
      </c>
      <c r="BF52" s="1">
        <v>19.031445468125451</v>
      </c>
      <c r="BG52" s="1">
        <v>3.331259793668667</v>
      </c>
      <c r="BH52" s="1">
        <v>32.381012722651967</v>
      </c>
      <c r="BI52" s="1">
        <v>0</v>
      </c>
      <c r="BJ52" s="1">
        <v>5422</v>
      </c>
      <c r="BK52" s="1"/>
      <c r="BL52" s="1">
        <v>20726</v>
      </c>
      <c r="BM52" s="1">
        <v>0</v>
      </c>
      <c r="BN52" s="1">
        <v>523</v>
      </c>
      <c r="BO52" s="1">
        <v>0</v>
      </c>
      <c r="BP52" s="1">
        <v>0</v>
      </c>
      <c r="BQ52" s="1">
        <v>0</v>
      </c>
      <c r="BR52" s="1">
        <v>0</v>
      </c>
      <c r="BS52" s="1">
        <v>13449</v>
      </c>
      <c r="BT52" s="1">
        <v>34698</v>
      </c>
    </row>
    <row r="53" spans="1:72" ht="12.75" customHeight="1">
      <c r="A53" s="1">
        <v>49</v>
      </c>
      <c r="B53" s="1" t="s">
        <v>674</v>
      </c>
      <c r="C53" s="1">
        <v>151.51628895738685</v>
      </c>
      <c r="D53" s="1">
        <v>177.10506436494404</v>
      </c>
      <c r="E53" s="1">
        <v>0.12920198772288805</v>
      </c>
      <c r="F53" s="1">
        <v>426.09921744637239</v>
      </c>
      <c r="G53" s="1">
        <v>1361.7608241036612</v>
      </c>
      <c r="H53" s="1">
        <v>54.396197131421985</v>
      </c>
      <c r="I53" s="1">
        <v>294.99927283040267</v>
      </c>
      <c r="J53" s="1">
        <v>1299.8510227128461</v>
      </c>
      <c r="K53" s="1">
        <v>199.37329599609262</v>
      </c>
      <c r="L53" s="1">
        <v>110.00390008392611</v>
      </c>
      <c r="M53" s="1">
        <v>1359.3674953701429</v>
      </c>
      <c r="N53" s="1">
        <v>890.36467141121659</v>
      </c>
      <c r="O53" s="1">
        <v>429.68793875123021</v>
      </c>
      <c r="P53" s="1">
        <v>522.72908800088828</v>
      </c>
      <c r="Q53" s="1">
        <v>1478.4112898139306</v>
      </c>
      <c r="R53" s="1">
        <v>374.29814048833583</v>
      </c>
      <c r="S53" s="1">
        <v>494.57972745191546</v>
      </c>
      <c r="T53" s="1">
        <v>2005.4169496298764</v>
      </c>
      <c r="U53" s="1">
        <v>2938.3306591078799</v>
      </c>
      <c r="V53" s="1">
        <v>146.63089928983601</v>
      </c>
      <c r="W53" s="1">
        <v>536.81040945004315</v>
      </c>
      <c r="X53" s="1">
        <v>427.4020643114132</v>
      </c>
      <c r="Y53" s="1">
        <v>997.11007635781607</v>
      </c>
      <c r="Z53" s="1">
        <v>102.9853641611594</v>
      </c>
      <c r="AA53" s="1">
        <v>958.42557541752058</v>
      </c>
      <c r="AB53" s="1">
        <v>2392.9603065239685</v>
      </c>
      <c r="AC53" s="1">
        <v>6553.75418526251</v>
      </c>
      <c r="AD53" s="1">
        <v>1549.1620483783081</v>
      </c>
      <c r="AE53" s="1">
        <v>128.6307331675396</v>
      </c>
      <c r="AF53" s="1">
        <v>291.34220080994277</v>
      </c>
      <c r="AG53" s="1">
        <v>2648.9343496336664</v>
      </c>
      <c r="AH53" s="1">
        <v>2938.6391695339835</v>
      </c>
      <c r="AI53" s="1">
        <v>852.5365048865043</v>
      </c>
      <c r="AJ53" s="1">
        <v>272.54723374791956</v>
      </c>
      <c r="AK53" s="1">
        <v>2417.1978101791838</v>
      </c>
      <c r="AL53" s="1">
        <v>2983.2449051762305</v>
      </c>
      <c r="AM53" s="1">
        <v>2687.3429819837461</v>
      </c>
      <c r="AN53" s="1">
        <v>669.88546449169905</v>
      </c>
      <c r="AO53" s="1">
        <v>208.9843311437595</v>
      </c>
      <c r="AP53" s="1">
        <v>25172.548648917535</v>
      </c>
      <c r="AQ53" s="1">
        <v>1186</v>
      </c>
      <c r="AR53" s="1">
        <v>3058.0447683881366</v>
      </c>
      <c r="AS53" s="1">
        <v>3778.3938830422444</v>
      </c>
      <c r="AT53" s="1">
        <v>1220.3397790877088</v>
      </c>
      <c r="AU53" s="1">
        <v>1426.6464362086767</v>
      </c>
      <c r="AV53" s="1">
        <v>1644.6878763960176</v>
      </c>
      <c r="AW53" s="1">
        <v>1005.3896422865</v>
      </c>
      <c r="AX53" s="1">
        <v>68.074799959526047</v>
      </c>
      <c r="AY53" s="1">
        <v>2855.9504058680841</v>
      </c>
      <c r="AZ53" s="1">
        <v>3594.3505452322242</v>
      </c>
      <c r="BA53" s="1">
        <v>2740.8754706085183</v>
      </c>
      <c r="BB53" s="1">
        <v>4701.9588311867292</v>
      </c>
      <c r="BC53" s="1">
        <v>2640.7103097142258</v>
      </c>
      <c r="BD53" s="1">
        <v>2063.2408340368338</v>
      </c>
      <c r="BE53" s="1">
        <v>1619.7405549784733</v>
      </c>
      <c r="BF53" s="1">
        <v>901.1247832575018</v>
      </c>
      <c r="BG53" s="1">
        <v>139.80521964118981</v>
      </c>
      <c r="BH53" s="1">
        <v>194.17035164294114</v>
      </c>
      <c r="BI53" s="1">
        <v>0</v>
      </c>
      <c r="BJ53" s="1">
        <v>104345</v>
      </c>
      <c r="BK53" s="1"/>
      <c r="BL53" s="1">
        <v>5382</v>
      </c>
      <c r="BM53" s="1">
        <v>0</v>
      </c>
      <c r="BN53" s="1">
        <v>0</v>
      </c>
      <c r="BO53" s="1">
        <v>0</v>
      </c>
      <c r="BP53" s="1">
        <v>0</v>
      </c>
      <c r="BQ53" s="1">
        <v>0</v>
      </c>
      <c r="BR53" s="1">
        <v>0</v>
      </c>
      <c r="BS53" s="1">
        <v>4235</v>
      </c>
      <c r="BT53" s="1">
        <v>9617</v>
      </c>
    </row>
    <row r="54" spans="1:72" ht="12.75" customHeight="1">
      <c r="A54" s="1">
        <v>50</v>
      </c>
      <c r="B54" s="1" t="s">
        <v>559</v>
      </c>
      <c r="C54" s="1">
        <v>274.59305385380725</v>
      </c>
      <c r="D54" s="1">
        <v>68.627948748949635</v>
      </c>
      <c r="E54" s="1">
        <v>3.0126884003343641</v>
      </c>
      <c r="F54" s="1">
        <v>116.51481967859259</v>
      </c>
      <c r="G54" s="1">
        <v>737.54151852388156</v>
      </c>
      <c r="H54" s="1">
        <v>68.865777806618667</v>
      </c>
      <c r="I54" s="1">
        <v>239.21210192433261</v>
      </c>
      <c r="J54" s="1">
        <v>415.38149463970154</v>
      </c>
      <c r="K54" s="1">
        <v>60.409300296578344</v>
      </c>
      <c r="L54" s="1">
        <v>118.19002156123503</v>
      </c>
      <c r="M54" s="1">
        <v>470.81230081497699</v>
      </c>
      <c r="N54" s="1">
        <v>194.8030692542871</v>
      </c>
      <c r="O54" s="1">
        <v>109.00298882351757</v>
      </c>
      <c r="P54" s="1">
        <v>286.26620740129965</v>
      </c>
      <c r="Q54" s="1">
        <v>868.84023630494721</v>
      </c>
      <c r="R54" s="1">
        <v>71.229817122984258</v>
      </c>
      <c r="S54" s="1">
        <v>99.550331399771224</v>
      </c>
      <c r="T54" s="1">
        <v>607.84614985230382</v>
      </c>
      <c r="U54" s="1">
        <v>776.03669759032323</v>
      </c>
      <c r="V54" s="1">
        <v>64.917672450215889</v>
      </c>
      <c r="W54" s="1">
        <v>196.25063868397137</v>
      </c>
      <c r="X54" s="1">
        <v>125.36844858381546</v>
      </c>
      <c r="Y54" s="1">
        <v>1308.5358597496443</v>
      </c>
      <c r="Z54" s="1">
        <v>152.74930759024869</v>
      </c>
      <c r="AA54" s="1">
        <v>230.01671691453433</v>
      </c>
      <c r="AB54" s="1">
        <v>1611.9400682888513</v>
      </c>
      <c r="AC54" s="1">
        <v>1163.5429266902945</v>
      </c>
      <c r="AD54" s="1">
        <v>791.0071719731684</v>
      </c>
      <c r="AE54" s="1">
        <v>97.184524455500508</v>
      </c>
      <c r="AF54" s="1">
        <v>3.7232230135455944</v>
      </c>
      <c r="AG54" s="1">
        <v>1593.5562423030876</v>
      </c>
      <c r="AH54" s="1">
        <v>427.93901212549724</v>
      </c>
      <c r="AI54" s="1">
        <v>59.380266703587218</v>
      </c>
      <c r="AJ54" s="1">
        <v>220.862665311206</v>
      </c>
      <c r="AK54" s="1">
        <v>334.17362900190591</v>
      </c>
      <c r="AL54" s="1">
        <v>638.08509053995238</v>
      </c>
      <c r="AM54" s="1">
        <v>444.58990379907965</v>
      </c>
      <c r="AN54" s="1">
        <v>111.37960330773902</v>
      </c>
      <c r="AO54" s="1">
        <v>44.768343445346062</v>
      </c>
      <c r="AP54" s="1">
        <v>1106.7689973403828</v>
      </c>
      <c r="AQ54" s="1">
        <v>104</v>
      </c>
      <c r="AR54" s="1">
        <v>474.86090611982206</v>
      </c>
      <c r="AS54" s="1">
        <v>874.66798365579484</v>
      </c>
      <c r="AT54" s="1">
        <v>123.97102526596244</v>
      </c>
      <c r="AU54" s="1">
        <v>168.45719979592309</v>
      </c>
      <c r="AV54" s="1">
        <v>476.57617467863793</v>
      </c>
      <c r="AW54" s="1">
        <v>146.06105018261951</v>
      </c>
      <c r="AX54" s="1">
        <v>177.36191797643383</v>
      </c>
      <c r="AY54" s="1">
        <v>337.30178955687194</v>
      </c>
      <c r="AZ54" s="1">
        <v>2420.7814815560214</v>
      </c>
      <c r="BA54" s="1">
        <v>7904.9048438206437</v>
      </c>
      <c r="BB54" s="1">
        <v>525.6336795925663</v>
      </c>
      <c r="BC54" s="1">
        <v>7712.7463674110668</v>
      </c>
      <c r="BD54" s="1">
        <v>672.23582516758131</v>
      </c>
      <c r="BE54" s="1">
        <v>779.60911768892129</v>
      </c>
      <c r="BF54" s="1">
        <v>191.56391884154064</v>
      </c>
      <c r="BG54" s="1">
        <v>19.172647043991049</v>
      </c>
      <c r="BH54" s="1">
        <v>82.617235375584457</v>
      </c>
      <c r="BI54" s="1">
        <v>0</v>
      </c>
      <c r="BJ54" s="1">
        <v>39506.000000000007</v>
      </c>
      <c r="BK54" s="1"/>
      <c r="BL54" s="1">
        <v>2508</v>
      </c>
      <c r="BM54" s="1">
        <v>0</v>
      </c>
      <c r="BN54" s="1">
        <v>227053</v>
      </c>
      <c r="BO54" s="1">
        <v>0</v>
      </c>
      <c r="BP54" s="1">
        <v>0</v>
      </c>
      <c r="BQ54" s="1">
        <v>0</v>
      </c>
      <c r="BR54" s="1">
        <v>0</v>
      </c>
      <c r="BS54" s="1">
        <v>1229</v>
      </c>
      <c r="BT54" s="1">
        <v>230790</v>
      </c>
    </row>
    <row r="55" spans="1:72" ht="12.75" customHeight="1">
      <c r="A55" s="1">
        <v>51</v>
      </c>
      <c r="B55" s="1" t="s">
        <v>561</v>
      </c>
      <c r="C55" s="1">
        <v>0.3895235675389922</v>
      </c>
      <c r="D55" s="1">
        <v>21.447205899770694</v>
      </c>
      <c r="E55" s="1">
        <v>1.7889505992399881E-2</v>
      </c>
      <c r="F55" s="1">
        <v>18.936744008909656</v>
      </c>
      <c r="G55" s="1">
        <v>96.909397472816309</v>
      </c>
      <c r="H55" s="1">
        <v>12.622624202802182</v>
      </c>
      <c r="I55" s="1">
        <v>73.836438011777147</v>
      </c>
      <c r="J55" s="1">
        <v>425.02383729583278</v>
      </c>
      <c r="K55" s="1">
        <v>7.2375033659765053</v>
      </c>
      <c r="L55" s="1">
        <v>73.526093654613788</v>
      </c>
      <c r="M55" s="1">
        <v>18.45645422612526</v>
      </c>
      <c r="N55" s="1">
        <v>48.785236201928015</v>
      </c>
      <c r="O55" s="1">
        <v>206.13374871503166</v>
      </c>
      <c r="P55" s="1">
        <v>191.24894810533854</v>
      </c>
      <c r="Q55" s="1">
        <v>272.39336324760973</v>
      </c>
      <c r="R55" s="1">
        <v>11.967562273678203</v>
      </c>
      <c r="S55" s="1">
        <v>103.85475025689422</v>
      </c>
      <c r="T55" s="1">
        <v>173.92528813508241</v>
      </c>
      <c r="U55" s="1">
        <v>341.03888358268239</v>
      </c>
      <c r="V55" s="1">
        <v>4.7214982039867905</v>
      </c>
      <c r="W55" s="1">
        <v>13.744843511433036</v>
      </c>
      <c r="X55" s="1">
        <v>32.548885914670549</v>
      </c>
      <c r="Y55" s="1">
        <v>25.025458332840763</v>
      </c>
      <c r="Z55" s="1">
        <v>2.1023243379015044</v>
      </c>
      <c r="AA55" s="1">
        <v>63.435703207572644</v>
      </c>
      <c r="AB55" s="1">
        <v>217.78871249839023</v>
      </c>
      <c r="AC55" s="1">
        <v>537.51033074257259</v>
      </c>
      <c r="AD55" s="1">
        <v>312.05902629082266</v>
      </c>
      <c r="AE55" s="1">
        <v>0.8965944325353592</v>
      </c>
      <c r="AF55" s="1">
        <v>1067.6341991341992</v>
      </c>
      <c r="AG55" s="1">
        <v>985.50038956786318</v>
      </c>
      <c r="AH55" s="1">
        <v>63.020575321271679</v>
      </c>
      <c r="AI55" s="1">
        <v>192.46810707036232</v>
      </c>
      <c r="AJ55" s="1">
        <v>27.013523763267663</v>
      </c>
      <c r="AK55" s="1">
        <v>37.365413994007376</v>
      </c>
      <c r="AL55" s="1">
        <v>1333.7488563665274</v>
      </c>
      <c r="AM55" s="1">
        <v>160.40882943307551</v>
      </c>
      <c r="AN55" s="1">
        <v>128.1823907474606</v>
      </c>
      <c r="AO55" s="1">
        <v>132.5991684944569</v>
      </c>
      <c r="AP55" s="1">
        <v>542.28104986487642</v>
      </c>
      <c r="AQ55" s="1">
        <v>0</v>
      </c>
      <c r="AR55" s="1">
        <v>495.18053378658237</v>
      </c>
      <c r="AS55" s="1">
        <v>897.99510161258092</v>
      </c>
      <c r="AT55" s="1">
        <v>407.06592794099362</v>
      </c>
      <c r="AU55" s="1">
        <v>98.885170125948349</v>
      </c>
      <c r="AV55" s="1">
        <v>518.01039211942486</v>
      </c>
      <c r="AW55" s="1">
        <v>79.805472202404076</v>
      </c>
      <c r="AX55" s="1">
        <v>24.477997265260456</v>
      </c>
      <c r="AY55" s="1">
        <v>144.98099344987526</v>
      </c>
      <c r="AZ55" s="1">
        <v>2874.4279915991401</v>
      </c>
      <c r="BA55" s="1">
        <v>3070.9628156389895</v>
      </c>
      <c r="BB55" s="1">
        <v>1193.039863022804</v>
      </c>
      <c r="BC55" s="1">
        <v>527.01274449062339</v>
      </c>
      <c r="BD55" s="1">
        <v>96.299571056171828</v>
      </c>
      <c r="BE55" s="1">
        <v>153.29403594120521</v>
      </c>
      <c r="BF55" s="1">
        <v>344.82928344362944</v>
      </c>
      <c r="BG55" s="1">
        <v>11.4353745075897</v>
      </c>
      <c r="BH55" s="1">
        <v>16.489358836282552</v>
      </c>
      <c r="BI55" s="1">
        <v>0</v>
      </c>
      <c r="BJ55" s="1">
        <v>18932.000000000004</v>
      </c>
      <c r="BK55" s="1"/>
      <c r="BL55" s="1">
        <v>13773</v>
      </c>
      <c r="BM55" s="1">
        <v>7762</v>
      </c>
      <c r="BN55" s="1">
        <v>267493</v>
      </c>
      <c r="BO55" s="1">
        <v>0</v>
      </c>
      <c r="BP55" s="1">
        <v>0</v>
      </c>
      <c r="BQ55" s="1">
        <v>0</v>
      </c>
      <c r="BR55" s="1">
        <v>0</v>
      </c>
      <c r="BS55" s="1">
        <v>933</v>
      </c>
      <c r="BT55" s="1">
        <v>289961</v>
      </c>
    </row>
    <row r="56" spans="1:72" ht="12.75" customHeight="1">
      <c r="A56" s="1">
        <v>52</v>
      </c>
      <c r="B56" s="1" t="s">
        <v>563</v>
      </c>
      <c r="C56" s="1">
        <v>140.68329361971323</v>
      </c>
      <c r="D56" s="1">
        <v>75.191165212615459</v>
      </c>
      <c r="E56" s="1">
        <v>9.9386144402221557E-3</v>
      </c>
      <c r="F56" s="1">
        <v>50.290869198757441</v>
      </c>
      <c r="G56" s="1">
        <v>92.023859859801036</v>
      </c>
      <c r="H56" s="1">
        <v>9.1867924964153698</v>
      </c>
      <c r="I56" s="1">
        <v>45.265294701350811</v>
      </c>
      <c r="J56" s="1">
        <v>171.81670463566459</v>
      </c>
      <c r="K56" s="1">
        <v>5.2845906858005867</v>
      </c>
      <c r="L56" s="1">
        <v>6.4384188788415289</v>
      </c>
      <c r="M56" s="1">
        <v>61.788499241278856</v>
      </c>
      <c r="N56" s="1">
        <v>103.15300694909826</v>
      </c>
      <c r="O56" s="1">
        <v>38.498539093038268</v>
      </c>
      <c r="P56" s="1">
        <v>46.931605436716268</v>
      </c>
      <c r="Q56" s="1">
        <v>261.16218655665762</v>
      </c>
      <c r="R56" s="1">
        <v>27.743722746178332</v>
      </c>
      <c r="S56" s="1">
        <v>17.578308103283796</v>
      </c>
      <c r="T56" s="1">
        <v>297.3248858374439</v>
      </c>
      <c r="U56" s="1">
        <v>264.07044790928677</v>
      </c>
      <c r="V56" s="1">
        <v>35.158422805138258</v>
      </c>
      <c r="W56" s="1">
        <v>73.633845044266963</v>
      </c>
      <c r="X56" s="1">
        <v>65.372135716856278</v>
      </c>
      <c r="Y56" s="1">
        <v>193.23211704216132</v>
      </c>
      <c r="Z56" s="1">
        <v>130.17509694236486</v>
      </c>
      <c r="AA56" s="1">
        <v>22.435299068534395</v>
      </c>
      <c r="AB56" s="1">
        <v>584.86970436446427</v>
      </c>
      <c r="AC56" s="1">
        <v>876.61018603954687</v>
      </c>
      <c r="AD56" s="1">
        <v>132.09518408766669</v>
      </c>
      <c r="AE56" s="1">
        <v>20.235516694535129</v>
      </c>
      <c r="AF56" s="1">
        <v>0</v>
      </c>
      <c r="AG56" s="1">
        <v>313.40457020322691</v>
      </c>
      <c r="AH56" s="1">
        <v>98.368669896113687</v>
      </c>
      <c r="AI56" s="1">
        <v>112.92352118438131</v>
      </c>
      <c r="AJ56" s="1">
        <v>124.10784752724749</v>
      </c>
      <c r="AK56" s="1">
        <v>237.27666928420987</v>
      </c>
      <c r="AL56" s="1">
        <v>311.02464754937654</v>
      </c>
      <c r="AM56" s="1">
        <v>157.43829555468523</v>
      </c>
      <c r="AN56" s="1">
        <v>43.56672014737142</v>
      </c>
      <c r="AO56" s="1">
        <v>27.875708548028861</v>
      </c>
      <c r="AP56" s="1">
        <v>331.92825725263037</v>
      </c>
      <c r="AQ56" s="1">
        <v>0</v>
      </c>
      <c r="AR56" s="1">
        <v>256.81568522180504</v>
      </c>
      <c r="AS56" s="1">
        <v>583.41712119458066</v>
      </c>
      <c r="AT56" s="1">
        <v>32.905598872907788</v>
      </c>
      <c r="AU56" s="1">
        <v>362.88080841851752</v>
      </c>
      <c r="AV56" s="1">
        <v>139.40169252052328</v>
      </c>
      <c r="AW56" s="1">
        <v>104.97837524470478</v>
      </c>
      <c r="AX56" s="1">
        <v>25.639276016060254</v>
      </c>
      <c r="AY56" s="1">
        <v>257.46479235125867</v>
      </c>
      <c r="AZ56" s="1">
        <v>620.79360595633227</v>
      </c>
      <c r="BA56" s="1">
        <v>600.7987998033841</v>
      </c>
      <c r="BB56" s="1">
        <v>11788.176455932356</v>
      </c>
      <c r="BC56" s="1">
        <v>2169.3408726678854</v>
      </c>
      <c r="BD56" s="1">
        <v>167.04503444592586</v>
      </c>
      <c r="BE56" s="1">
        <v>101.69376369006197</v>
      </c>
      <c r="BF56" s="1">
        <v>103.76994047601342</v>
      </c>
      <c r="BG56" s="1">
        <v>3.6364479506236957</v>
      </c>
      <c r="BH56" s="1">
        <v>33.067184507870287</v>
      </c>
      <c r="BI56" s="1">
        <v>0</v>
      </c>
      <c r="BJ56" s="1">
        <v>22958</v>
      </c>
      <c r="BK56" s="1"/>
      <c r="BL56" s="1">
        <v>37220</v>
      </c>
      <c r="BM56" s="1">
        <v>675</v>
      </c>
      <c r="BN56" s="1">
        <v>255150</v>
      </c>
      <c r="BO56" s="1">
        <v>0</v>
      </c>
      <c r="BP56" s="1">
        <v>0</v>
      </c>
      <c r="BQ56" s="1">
        <v>0</v>
      </c>
      <c r="BR56" s="1">
        <v>0</v>
      </c>
      <c r="BS56" s="1">
        <v>1581</v>
      </c>
      <c r="BT56" s="1">
        <v>294626</v>
      </c>
    </row>
    <row r="57" spans="1:72" ht="12.75" customHeight="1">
      <c r="A57" s="1">
        <v>53</v>
      </c>
      <c r="B57" s="1" t="s">
        <v>675</v>
      </c>
      <c r="C57" s="1">
        <v>0</v>
      </c>
      <c r="D57" s="1">
        <v>7.8986753635490431E-2</v>
      </c>
      <c r="E57" s="1">
        <v>0</v>
      </c>
      <c r="F57" s="1">
        <v>0.1043895256447908</v>
      </c>
      <c r="G57" s="1">
        <v>2.1528559325248798E-3</v>
      </c>
      <c r="H57" s="1">
        <v>3.8967554362914672E-2</v>
      </c>
      <c r="I57" s="1">
        <v>1.8770300580722162E-2</v>
      </c>
      <c r="J57" s="1">
        <v>2.439296803448969E-2</v>
      </c>
      <c r="K57" s="1">
        <v>6.1912592622542513E-4</v>
      </c>
      <c r="L57" s="1">
        <v>3.6609553081840451E-4</v>
      </c>
      <c r="M57" s="1">
        <v>2.8831198391522615E-3</v>
      </c>
      <c r="N57" s="1">
        <v>4.6471403852793025E-2</v>
      </c>
      <c r="O57" s="1">
        <v>1.0616770393733731E-2</v>
      </c>
      <c r="P57" s="1">
        <v>5.1641697846671192E-3</v>
      </c>
      <c r="Q57" s="1">
        <v>4.0374342122191209E-2</v>
      </c>
      <c r="R57" s="1">
        <v>1.5891934843067143E-3</v>
      </c>
      <c r="S57" s="1">
        <v>1.9175804418116633E-2</v>
      </c>
      <c r="T57" s="1">
        <v>4.4116176718292967E-3</v>
      </c>
      <c r="U57" s="1">
        <v>3.8520583148256523E-3</v>
      </c>
      <c r="V57" s="1">
        <v>4.8655068572364277E-2</v>
      </c>
      <c r="W57" s="1">
        <v>3.1385730182942495E-2</v>
      </c>
      <c r="X57" s="1">
        <v>5.703600466322567E-2</v>
      </c>
      <c r="Y57" s="1">
        <v>1.6690973910225247E-2</v>
      </c>
      <c r="Z57" s="1">
        <v>0</v>
      </c>
      <c r="AA57" s="1">
        <v>0</v>
      </c>
      <c r="AB57" s="1">
        <v>12.855818129017726</v>
      </c>
      <c r="AC57" s="1">
        <v>3.1124234989296578</v>
      </c>
      <c r="AD57" s="1">
        <v>5.6115702479338836</v>
      </c>
      <c r="AE57" s="1">
        <v>0</v>
      </c>
      <c r="AF57" s="1">
        <v>0</v>
      </c>
      <c r="AG57" s="1">
        <v>1.8659130985073949E-2</v>
      </c>
      <c r="AH57" s="1">
        <v>0.3064996221922931</v>
      </c>
      <c r="AI57" s="1">
        <v>1.048406781622603</v>
      </c>
      <c r="AJ57" s="1">
        <v>0</v>
      </c>
      <c r="AK57" s="1">
        <v>1.1134702921493971E-2</v>
      </c>
      <c r="AL57" s="1">
        <v>4.1870299756272962</v>
      </c>
      <c r="AM57" s="1">
        <v>0</v>
      </c>
      <c r="AN57" s="1">
        <v>0.27238814305180159</v>
      </c>
      <c r="AO57" s="1">
        <v>0.50179819956664506</v>
      </c>
      <c r="AP57" s="1">
        <v>21.373431982616427</v>
      </c>
      <c r="AQ57" s="1">
        <v>0</v>
      </c>
      <c r="AR57" s="1">
        <v>1.0185645501129756</v>
      </c>
      <c r="AS57" s="1">
        <v>7.1505407570682538</v>
      </c>
      <c r="AT57" s="1">
        <v>0.11938889361826066</v>
      </c>
      <c r="AU57" s="1">
        <v>3.6807808324779048</v>
      </c>
      <c r="AV57" s="1">
        <v>0.49945380427446207</v>
      </c>
      <c r="AW57" s="1">
        <v>2.2476260557059908</v>
      </c>
      <c r="AX57" s="1">
        <v>1.2639766650461837E-2</v>
      </c>
      <c r="AY57" s="1">
        <v>4.7307854208911557</v>
      </c>
      <c r="AZ57" s="1">
        <v>153.18943610534873</v>
      </c>
      <c r="BA57" s="1">
        <v>1.3435300030376633</v>
      </c>
      <c r="BB57" s="1">
        <v>2.927270858592816</v>
      </c>
      <c r="BC57" s="1">
        <v>2.509855505042664E-2</v>
      </c>
      <c r="BD57" s="1">
        <v>2.5308865603946108E-2</v>
      </c>
      <c r="BE57" s="1">
        <v>5.620486951522745E-4</v>
      </c>
      <c r="BF57" s="1">
        <v>2.3231398128085419E-3</v>
      </c>
      <c r="BG57" s="1">
        <v>2.6267542922994474E-2</v>
      </c>
      <c r="BH57" s="1">
        <v>0.14431094881274015</v>
      </c>
      <c r="BI57" s="1">
        <v>0</v>
      </c>
      <c r="BJ57" s="1">
        <v>226.99999999999997</v>
      </c>
      <c r="BK57" s="1"/>
      <c r="BL57" s="1">
        <v>44988</v>
      </c>
      <c r="BM57" s="1">
        <v>2269</v>
      </c>
      <c r="BN57" s="1">
        <v>237893</v>
      </c>
      <c r="BO57" s="1">
        <v>0</v>
      </c>
      <c r="BP57" s="1">
        <v>0</v>
      </c>
      <c r="BQ57" s="1">
        <v>0</v>
      </c>
      <c r="BR57" s="1">
        <v>0</v>
      </c>
      <c r="BS57" s="1">
        <v>0</v>
      </c>
      <c r="BT57" s="1">
        <v>285150</v>
      </c>
    </row>
    <row r="58" spans="1:72" ht="12.75" customHeight="1">
      <c r="A58" s="1">
        <v>54</v>
      </c>
      <c r="B58" s="1" t="s">
        <v>676</v>
      </c>
      <c r="C58" s="1">
        <v>2.8972177512071741E-2</v>
      </c>
      <c r="D58" s="1">
        <v>0.41091987918735523</v>
      </c>
      <c r="E58" s="1">
        <v>0</v>
      </c>
      <c r="F58" s="1">
        <v>8.1686336631851866</v>
      </c>
      <c r="G58" s="1">
        <v>2.3499771583883176</v>
      </c>
      <c r="H58" s="1">
        <v>0.36057298422291584</v>
      </c>
      <c r="I58" s="1">
        <v>0.80779136196893164</v>
      </c>
      <c r="J58" s="1">
        <v>76.856069531566831</v>
      </c>
      <c r="K58" s="1">
        <v>25.450551271651854</v>
      </c>
      <c r="L58" s="1">
        <v>2.8639934987870572E-2</v>
      </c>
      <c r="M58" s="1">
        <v>1.0819464689754037</v>
      </c>
      <c r="N58" s="1">
        <v>0.94740035964769198</v>
      </c>
      <c r="O58" s="1">
        <v>1.0187007797197853</v>
      </c>
      <c r="P58" s="1">
        <v>1.1039767954609356</v>
      </c>
      <c r="Q58" s="1">
        <v>7.7387591010228487</v>
      </c>
      <c r="R58" s="1">
        <v>8.5601896873075436</v>
      </c>
      <c r="S58" s="1">
        <v>1.3243966948512416</v>
      </c>
      <c r="T58" s="1">
        <v>30.319639489266098</v>
      </c>
      <c r="U58" s="1">
        <v>575.18176828173375</v>
      </c>
      <c r="V58" s="1">
        <v>3.7548239660928337E-2</v>
      </c>
      <c r="W58" s="1">
        <v>1.6128516858951505</v>
      </c>
      <c r="X58" s="1">
        <v>6.8912477347821941</v>
      </c>
      <c r="Y58" s="1">
        <v>0.19033656969292626</v>
      </c>
      <c r="Z58" s="1">
        <v>0</v>
      </c>
      <c r="AA58" s="1">
        <v>5.7571962304137347</v>
      </c>
      <c r="AB58" s="1">
        <v>983.39939653433521</v>
      </c>
      <c r="AC58" s="1">
        <v>717.55293072943948</v>
      </c>
      <c r="AD58" s="1">
        <v>35.672420896060217</v>
      </c>
      <c r="AE58" s="1">
        <v>0</v>
      </c>
      <c r="AF58" s="1">
        <v>0</v>
      </c>
      <c r="AG58" s="1">
        <v>264.26424013979806</v>
      </c>
      <c r="AH58" s="1">
        <v>732.24975944823029</v>
      </c>
      <c r="AI58" s="1">
        <v>57.507155348150548</v>
      </c>
      <c r="AJ58" s="1">
        <v>1361.2844741453214</v>
      </c>
      <c r="AK58" s="1">
        <v>3.3188935789619669</v>
      </c>
      <c r="AL58" s="1">
        <v>150.78689950015945</v>
      </c>
      <c r="AM58" s="1">
        <v>80.204414716537755</v>
      </c>
      <c r="AN58" s="1">
        <v>1.3948667545290059</v>
      </c>
      <c r="AO58" s="1">
        <v>2.5696479230555669</v>
      </c>
      <c r="AP58" s="1">
        <v>746.96891328809284</v>
      </c>
      <c r="AQ58" s="1">
        <v>0</v>
      </c>
      <c r="AR58" s="1">
        <v>219.14447756582121</v>
      </c>
      <c r="AS58" s="1">
        <v>331.30915753189498</v>
      </c>
      <c r="AT58" s="1">
        <v>16.441332353245564</v>
      </c>
      <c r="AU58" s="1">
        <v>0.95743977982749617</v>
      </c>
      <c r="AV58" s="1">
        <v>155.82702317222984</v>
      </c>
      <c r="AW58" s="1">
        <v>8.5753864744657236</v>
      </c>
      <c r="AX58" s="1">
        <v>100.20240366338065</v>
      </c>
      <c r="AY58" s="1">
        <v>51.144383195825604</v>
      </c>
      <c r="AZ58" s="1">
        <v>801.27686957129379</v>
      </c>
      <c r="BA58" s="1">
        <v>307.32460740241748</v>
      </c>
      <c r="BB58" s="1">
        <v>2.0207267646346505</v>
      </c>
      <c r="BC58" s="1">
        <v>640.47881440546769</v>
      </c>
      <c r="BD58" s="1">
        <v>3068.4735213351782</v>
      </c>
      <c r="BE58" s="1">
        <v>1212.7154070408312</v>
      </c>
      <c r="BF58" s="1">
        <v>7.6612153058852552</v>
      </c>
      <c r="BG58" s="1">
        <v>1.485530996188688</v>
      </c>
      <c r="BH58" s="1">
        <v>119.55960435763836</v>
      </c>
      <c r="BI58" s="1">
        <v>0</v>
      </c>
      <c r="BJ58" s="1">
        <v>12938</v>
      </c>
      <c r="BK58" s="1"/>
      <c r="BL58" s="1">
        <v>20574</v>
      </c>
      <c r="BM58" s="1">
        <v>588</v>
      </c>
      <c r="BN58" s="1">
        <v>17019</v>
      </c>
      <c r="BO58" s="1">
        <v>3273</v>
      </c>
      <c r="BP58" s="1">
        <v>0</v>
      </c>
      <c r="BQ58" s="1">
        <v>268</v>
      </c>
      <c r="BR58" s="1">
        <v>577</v>
      </c>
      <c r="BS58" s="1">
        <v>249</v>
      </c>
      <c r="BT58" s="1">
        <v>42548</v>
      </c>
    </row>
    <row r="59" spans="1:72" ht="12.75" customHeight="1">
      <c r="A59" s="1">
        <v>55</v>
      </c>
      <c r="B59" s="1" t="s">
        <v>574</v>
      </c>
      <c r="C59" s="1">
        <v>2.7336236099316888E-2</v>
      </c>
      <c r="D59" s="1">
        <v>4.2607487352373283</v>
      </c>
      <c r="E59" s="1">
        <v>7.9508915521777253E-3</v>
      </c>
      <c r="F59" s="1">
        <v>30.65100204424758</v>
      </c>
      <c r="G59" s="1">
        <v>87.114374138835743</v>
      </c>
      <c r="H59" s="1">
        <v>8.8652780214788169</v>
      </c>
      <c r="I59" s="1">
        <v>42.913240213840311</v>
      </c>
      <c r="J59" s="1">
        <v>93.972892301571306</v>
      </c>
      <c r="K59" s="1">
        <v>16.35504044535945</v>
      </c>
      <c r="L59" s="1">
        <v>4.1130625755352161</v>
      </c>
      <c r="M59" s="1">
        <v>60.856062782393735</v>
      </c>
      <c r="N59" s="1">
        <v>48.281806950775497</v>
      </c>
      <c r="O59" s="1">
        <v>21.206068101237573</v>
      </c>
      <c r="P59" s="1">
        <v>22.625474164648704</v>
      </c>
      <c r="Q59" s="1">
        <v>115.75968162509157</v>
      </c>
      <c r="R59" s="1">
        <v>33.919709117333994</v>
      </c>
      <c r="S59" s="1">
        <v>23.047934576216466</v>
      </c>
      <c r="T59" s="1">
        <v>197.03131360617496</v>
      </c>
      <c r="U59" s="1">
        <v>353.77449169608417</v>
      </c>
      <c r="V59" s="1">
        <v>11.296521242435002</v>
      </c>
      <c r="W59" s="1">
        <v>16.880950704856375</v>
      </c>
      <c r="X59" s="1">
        <v>40.184583101406872</v>
      </c>
      <c r="Y59" s="1">
        <v>131.37988918025616</v>
      </c>
      <c r="Z59" s="1">
        <v>11.518955110179604</v>
      </c>
      <c r="AA59" s="1">
        <v>77.720599597582009</v>
      </c>
      <c r="AB59" s="1">
        <v>642.5865101271969</v>
      </c>
      <c r="AC59" s="1">
        <v>930.52477535073422</v>
      </c>
      <c r="AD59" s="1">
        <v>106.70223051156901</v>
      </c>
      <c r="AE59" s="1">
        <v>55.450396723519603</v>
      </c>
      <c r="AF59" s="1">
        <v>0</v>
      </c>
      <c r="AG59" s="1">
        <v>131.18322169945961</v>
      </c>
      <c r="AH59" s="1">
        <v>383.13560595099494</v>
      </c>
      <c r="AI59" s="1">
        <v>33.423738022963292</v>
      </c>
      <c r="AJ59" s="1">
        <v>72.626453011687914</v>
      </c>
      <c r="AK59" s="1">
        <v>323.82548848300092</v>
      </c>
      <c r="AL59" s="1">
        <v>478.01747218407587</v>
      </c>
      <c r="AM59" s="1">
        <v>236.65253231175953</v>
      </c>
      <c r="AN59" s="1">
        <v>59.766447278922072</v>
      </c>
      <c r="AO59" s="1">
        <v>29.48648378835049</v>
      </c>
      <c r="AP59" s="1">
        <v>388.46410018784746</v>
      </c>
      <c r="AQ59" s="1">
        <v>0</v>
      </c>
      <c r="AR59" s="1">
        <v>327.6170042254181</v>
      </c>
      <c r="AS59" s="1">
        <v>599.51008936837377</v>
      </c>
      <c r="AT59" s="1">
        <v>128.72819745114498</v>
      </c>
      <c r="AU59" s="1">
        <v>145.24581141343083</v>
      </c>
      <c r="AV59" s="1">
        <v>201.05695706280054</v>
      </c>
      <c r="AW59" s="1">
        <v>97.509995783411185</v>
      </c>
      <c r="AX59" s="1">
        <v>13.341493256238207</v>
      </c>
      <c r="AY59" s="1">
        <v>233.59408931915664</v>
      </c>
      <c r="AZ59" s="1">
        <v>227.10881795535195</v>
      </c>
      <c r="BA59" s="1">
        <v>174.3447383157233</v>
      </c>
      <c r="BB59" s="1">
        <v>178.09007287086979</v>
      </c>
      <c r="BC59" s="1">
        <v>483.53235853953117</v>
      </c>
      <c r="BD59" s="1">
        <v>129.46255113802152</v>
      </c>
      <c r="BE59" s="1">
        <v>114.01871661892284</v>
      </c>
      <c r="BF59" s="1">
        <v>75.162960925466791</v>
      </c>
      <c r="BG59" s="1">
        <v>12.175713428326908</v>
      </c>
      <c r="BH59" s="1">
        <v>19.890009535299384</v>
      </c>
      <c r="BI59" s="1">
        <v>0</v>
      </c>
      <c r="BJ59" s="1">
        <v>8485.9999999999982</v>
      </c>
      <c r="BK59" s="1"/>
      <c r="BL59" s="1">
        <v>21621</v>
      </c>
      <c r="BM59" s="1">
        <v>4431</v>
      </c>
      <c r="BN59" s="1">
        <v>13041</v>
      </c>
      <c r="BO59" s="1">
        <v>0</v>
      </c>
      <c r="BP59" s="1">
        <v>0</v>
      </c>
      <c r="BQ59" s="1">
        <v>0</v>
      </c>
      <c r="BR59" s="1">
        <v>0</v>
      </c>
      <c r="BS59" s="1">
        <v>0</v>
      </c>
      <c r="BT59" s="1">
        <v>39093</v>
      </c>
    </row>
    <row r="60" spans="1:72" ht="12.75" customHeight="1">
      <c r="A60" s="1">
        <v>56</v>
      </c>
      <c r="B60" s="1" t="s">
        <v>576</v>
      </c>
      <c r="C60" s="1">
        <v>66.527911635100835</v>
      </c>
      <c r="D60" s="1">
        <v>45.246700532012724</v>
      </c>
      <c r="E60" s="1">
        <v>1.0101926354422546</v>
      </c>
      <c r="F60" s="1">
        <v>38.321366676062908</v>
      </c>
      <c r="G60" s="1">
        <v>183.65984380397018</v>
      </c>
      <c r="H60" s="1">
        <v>41.956535394460836</v>
      </c>
      <c r="I60" s="1">
        <v>140.11399453142266</v>
      </c>
      <c r="J60" s="1">
        <v>245.69088154718148</v>
      </c>
      <c r="K60" s="1">
        <v>23.617685715432724</v>
      </c>
      <c r="L60" s="1">
        <v>35.818378035528525</v>
      </c>
      <c r="M60" s="1">
        <v>95.213334957169309</v>
      </c>
      <c r="N60" s="1">
        <v>145.49926566775426</v>
      </c>
      <c r="O60" s="1">
        <v>58.183648199707775</v>
      </c>
      <c r="P60" s="1">
        <v>205.8515882401216</v>
      </c>
      <c r="Q60" s="1">
        <v>250.28781803760222</v>
      </c>
      <c r="R60" s="1">
        <v>47.20135777318103</v>
      </c>
      <c r="S60" s="1">
        <v>44.477428173002984</v>
      </c>
      <c r="T60" s="1">
        <v>235.64446172069691</v>
      </c>
      <c r="U60" s="1">
        <v>419.33289123341592</v>
      </c>
      <c r="V60" s="1">
        <v>30.931846424641932</v>
      </c>
      <c r="W60" s="1">
        <v>101.39253631596941</v>
      </c>
      <c r="X60" s="1">
        <v>53.740607617373449</v>
      </c>
      <c r="Y60" s="1">
        <v>188.7069453538256</v>
      </c>
      <c r="Z60" s="1">
        <v>150.66096503489683</v>
      </c>
      <c r="AA60" s="1">
        <v>396.99835570728641</v>
      </c>
      <c r="AB60" s="1">
        <v>304.16707652762852</v>
      </c>
      <c r="AC60" s="1">
        <v>793.84594865544</v>
      </c>
      <c r="AD60" s="1">
        <v>737.30684429661892</v>
      </c>
      <c r="AE60" s="1">
        <v>66.967751931337574</v>
      </c>
      <c r="AF60" s="1">
        <v>19.546920821114369</v>
      </c>
      <c r="AG60" s="1">
        <v>391.07164231659505</v>
      </c>
      <c r="AH60" s="1">
        <v>331.23923127476377</v>
      </c>
      <c r="AI60" s="1">
        <v>102.0759282691121</v>
      </c>
      <c r="AJ60" s="1">
        <v>38.213383928362234</v>
      </c>
      <c r="AK60" s="1">
        <v>453.82145911851973</v>
      </c>
      <c r="AL60" s="1">
        <v>348.41461979349288</v>
      </c>
      <c r="AM60" s="1">
        <v>211.89808332517381</v>
      </c>
      <c r="AN60" s="1">
        <v>19.571907477616641</v>
      </c>
      <c r="AO60" s="1">
        <v>0.14337091416189859</v>
      </c>
      <c r="AP60" s="1">
        <v>241.11321581512067</v>
      </c>
      <c r="AQ60" s="1">
        <v>0</v>
      </c>
      <c r="AR60" s="1">
        <v>302.51815486224507</v>
      </c>
      <c r="AS60" s="1">
        <v>445.03574772931142</v>
      </c>
      <c r="AT60" s="1">
        <v>128.83710241520006</v>
      </c>
      <c r="AU60" s="1">
        <v>104.64673920947062</v>
      </c>
      <c r="AV60" s="1">
        <v>157.15134037334121</v>
      </c>
      <c r="AW60" s="1">
        <v>79.620715931785639</v>
      </c>
      <c r="AX60" s="1">
        <v>53.114627760411224</v>
      </c>
      <c r="AY60" s="1">
        <v>191.66283067140236</v>
      </c>
      <c r="AZ60" s="1">
        <v>47.594946754273487</v>
      </c>
      <c r="BA60" s="1">
        <v>95.618675361293896</v>
      </c>
      <c r="BB60" s="1">
        <v>82.047218108935354</v>
      </c>
      <c r="BC60" s="1">
        <v>145.49722236032167</v>
      </c>
      <c r="BD60" s="1">
        <v>36.058527411666134</v>
      </c>
      <c r="BE60" s="1">
        <v>109.48000672448596</v>
      </c>
      <c r="BF60" s="1">
        <v>153.13217979212271</v>
      </c>
      <c r="BG60" s="1">
        <v>12.260267648379827</v>
      </c>
      <c r="BH60" s="1">
        <v>84.239771457034522</v>
      </c>
      <c r="BI60" s="1">
        <v>0</v>
      </c>
      <c r="BJ60" s="1">
        <v>9534</v>
      </c>
      <c r="BK60" s="1"/>
      <c r="BL60" s="1">
        <v>72</v>
      </c>
      <c r="BM60" s="1">
        <v>43302</v>
      </c>
      <c r="BN60" s="1">
        <v>15</v>
      </c>
      <c r="BO60" s="1">
        <v>0</v>
      </c>
      <c r="BP60" s="1">
        <v>0</v>
      </c>
      <c r="BQ60" s="1">
        <v>0</v>
      </c>
      <c r="BR60" s="1">
        <v>0</v>
      </c>
      <c r="BS60" s="1">
        <v>0</v>
      </c>
      <c r="BT60" s="1">
        <v>43389</v>
      </c>
    </row>
    <row r="61" spans="1:72" ht="12.75" customHeight="1">
      <c r="A61" s="1">
        <v>57</v>
      </c>
      <c r="B61" s="1" t="s">
        <v>578</v>
      </c>
      <c r="C61" s="1">
        <v>0.99012009363189757</v>
      </c>
      <c r="D61" s="1">
        <v>2.9059135314319984</v>
      </c>
      <c r="E61" s="1">
        <v>3.0107006774463199</v>
      </c>
      <c r="F61" s="1">
        <v>17.900412207641317</v>
      </c>
      <c r="G61" s="1">
        <v>142.619445754466</v>
      </c>
      <c r="H61" s="1">
        <v>42.327465384881798</v>
      </c>
      <c r="I61" s="1">
        <v>85.280820585170915</v>
      </c>
      <c r="J61" s="1">
        <v>60.146227076469927</v>
      </c>
      <c r="K61" s="1">
        <v>16.263468553182133</v>
      </c>
      <c r="L61" s="1">
        <v>27.914968679981836</v>
      </c>
      <c r="M61" s="1">
        <v>41.959818707109896</v>
      </c>
      <c r="N61" s="1">
        <v>47.065944864506378</v>
      </c>
      <c r="O61" s="1">
        <v>101.80294946236916</v>
      </c>
      <c r="P61" s="1">
        <v>63.289510710053868</v>
      </c>
      <c r="Q61" s="1">
        <v>227.03258344315191</v>
      </c>
      <c r="R61" s="1">
        <v>31.50352296459252</v>
      </c>
      <c r="S61" s="1">
        <v>168.49095456976272</v>
      </c>
      <c r="T61" s="1">
        <v>130.41758641803443</v>
      </c>
      <c r="U61" s="1">
        <v>210.98318057855354</v>
      </c>
      <c r="V61" s="1">
        <v>23.712600351542598</v>
      </c>
      <c r="W61" s="1">
        <v>43.170816819279153</v>
      </c>
      <c r="X61" s="1">
        <v>47.808491508260552</v>
      </c>
      <c r="Y61" s="1">
        <v>266.33762379727602</v>
      </c>
      <c r="Z61" s="1">
        <v>277.21289781735823</v>
      </c>
      <c r="AA61" s="1">
        <v>158.75041784671421</v>
      </c>
      <c r="AB61" s="1">
        <v>65.062452909102973</v>
      </c>
      <c r="AC61" s="1">
        <v>439.05928850805367</v>
      </c>
      <c r="AD61" s="1">
        <v>75.235779248571703</v>
      </c>
      <c r="AE61" s="1">
        <v>25.229884404352852</v>
      </c>
      <c r="AF61" s="1">
        <v>0.93080575338639859</v>
      </c>
      <c r="AG61" s="1">
        <v>87.065333612431715</v>
      </c>
      <c r="AH61" s="1">
        <v>527.60710026120341</v>
      </c>
      <c r="AI61" s="1">
        <v>38.609059259169641</v>
      </c>
      <c r="AJ61" s="1">
        <v>103.2286694237437</v>
      </c>
      <c r="AK61" s="1">
        <v>328.63635270373811</v>
      </c>
      <c r="AL61" s="1">
        <v>368.0006169260198</v>
      </c>
      <c r="AM61" s="1">
        <v>15.842847351414864</v>
      </c>
      <c r="AN61" s="1">
        <v>4.1953313278159365</v>
      </c>
      <c r="AO61" s="1">
        <v>80.743164563060688</v>
      </c>
      <c r="AP61" s="1">
        <v>516.16283800636575</v>
      </c>
      <c r="AQ61" s="1">
        <v>0</v>
      </c>
      <c r="AR61" s="1">
        <v>182.64811514819471</v>
      </c>
      <c r="AS61" s="1">
        <v>366.383401660564</v>
      </c>
      <c r="AT61" s="1">
        <v>76.519717723507711</v>
      </c>
      <c r="AU61" s="1">
        <v>76.837635674034544</v>
      </c>
      <c r="AV61" s="1">
        <v>177.41097992988875</v>
      </c>
      <c r="AW61" s="1">
        <v>42.099797970320658</v>
      </c>
      <c r="AX61" s="1">
        <v>32.600683759007374</v>
      </c>
      <c r="AY61" s="1">
        <v>111.32484859546875</v>
      </c>
      <c r="AZ61" s="1">
        <v>867.16450472284748</v>
      </c>
      <c r="BA61" s="1">
        <v>201.25057929847046</v>
      </c>
      <c r="BB61" s="1">
        <v>258.82303330541339</v>
      </c>
      <c r="BC61" s="1">
        <v>165.33434900744737</v>
      </c>
      <c r="BD61" s="1">
        <v>97.721091613786641</v>
      </c>
      <c r="BE61" s="1">
        <v>72.654343133323565</v>
      </c>
      <c r="BF61" s="1">
        <v>101.80570857417442</v>
      </c>
      <c r="BG61" s="1">
        <v>14.683750710602352</v>
      </c>
      <c r="BH61" s="1">
        <v>72.229492511647152</v>
      </c>
      <c r="BI61" s="1">
        <v>0</v>
      </c>
      <c r="BJ61" s="1">
        <v>7832.0000000000018</v>
      </c>
      <c r="BK61" s="1"/>
      <c r="BL61" s="1">
        <v>1032</v>
      </c>
      <c r="BM61" s="1">
        <v>0</v>
      </c>
      <c r="BN61" s="1">
        <v>0</v>
      </c>
      <c r="BO61" s="1">
        <v>0</v>
      </c>
      <c r="BP61" s="1">
        <v>0</v>
      </c>
      <c r="BQ61" s="1">
        <v>0</v>
      </c>
      <c r="BR61" s="1">
        <v>0</v>
      </c>
      <c r="BS61" s="1">
        <v>0</v>
      </c>
      <c r="BT61" s="1">
        <v>1032</v>
      </c>
    </row>
    <row r="62" spans="1:72" ht="12.75" customHeight="1">
      <c r="A62" s="1">
        <v>58</v>
      </c>
      <c r="B62" s="1" t="s">
        <v>580</v>
      </c>
      <c r="C62" s="1">
        <v>2.7226122410367495E-2</v>
      </c>
      <c r="D62" s="1">
        <v>2.2891989835482667</v>
      </c>
      <c r="E62" s="1">
        <v>0</v>
      </c>
      <c r="F62" s="1">
        <v>13.104270050056478</v>
      </c>
      <c r="G62" s="1">
        <v>29.57082560179763</v>
      </c>
      <c r="H62" s="1">
        <v>4.1392948259325806</v>
      </c>
      <c r="I62" s="1">
        <v>15.662582648395592</v>
      </c>
      <c r="J62" s="1">
        <v>46.84078106273487</v>
      </c>
      <c r="K62" s="1">
        <v>2.007244672240009</v>
      </c>
      <c r="L62" s="1">
        <v>6.1327919480109072E-2</v>
      </c>
      <c r="M62" s="1">
        <v>45.933748034800225</v>
      </c>
      <c r="N62" s="1">
        <v>5.0230985485477735</v>
      </c>
      <c r="O62" s="1">
        <v>9.2551285120269888</v>
      </c>
      <c r="P62" s="1">
        <v>2.8764267039656866</v>
      </c>
      <c r="Q62" s="1">
        <v>50.467841159374373</v>
      </c>
      <c r="R62" s="1">
        <v>5.8785249401251427</v>
      </c>
      <c r="S62" s="1">
        <v>10.619105639450936</v>
      </c>
      <c r="T62" s="1">
        <v>69.411997068451456</v>
      </c>
      <c r="U62" s="1">
        <v>49.626403627093723</v>
      </c>
      <c r="V62" s="1">
        <v>4.6221398979071733</v>
      </c>
      <c r="W62" s="1">
        <v>14.258254904339802</v>
      </c>
      <c r="X62" s="1">
        <v>17.457587989571923</v>
      </c>
      <c r="Y62" s="1">
        <v>1.712628743525217</v>
      </c>
      <c r="Z62" s="1">
        <v>0.13511470072413823</v>
      </c>
      <c r="AA62" s="1">
        <v>7.0525953490221225</v>
      </c>
      <c r="AB62" s="1">
        <v>86.696070819910815</v>
      </c>
      <c r="AC62" s="1">
        <v>133.68279267649766</v>
      </c>
      <c r="AD62" s="1">
        <v>262.66921748496264</v>
      </c>
      <c r="AE62" s="1">
        <v>40.168109993760076</v>
      </c>
      <c r="AF62" s="1">
        <v>5.5848345203183918</v>
      </c>
      <c r="AG62" s="1">
        <v>64.652875101745011</v>
      </c>
      <c r="AH62" s="1">
        <v>869.42800694645314</v>
      </c>
      <c r="AI62" s="1">
        <v>26.972600748044723</v>
      </c>
      <c r="AJ62" s="1">
        <v>22.964500434130478</v>
      </c>
      <c r="AK62" s="1">
        <v>145.75224632119648</v>
      </c>
      <c r="AL62" s="1">
        <v>335.02442224661166</v>
      </c>
      <c r="AM62" s="1">
        <v>75.253524919220609</v>
      </c>
      <c r="AN62" s="1">
        <v>41.125533595486679</v>
      </c>
      <c r="AO62" s="1">
        <v>0.67274044337506256</v>
      </c>
      <c r="AP62" s="1">
        <v>57.190983537519877</v>
      </c>
      <c r="AQ62" s="1">
        <v>0</v>
      </c>
      <c r="AR62" s="1">
        <v>398.25559145870267</v>
      </c>
      <c r="AS62" s="1">
        <v>210.72751273399803</v>
      </c>
      <c r="AT62" s="1">
        <v>198.37336271837168</v>
      </c>
      <c r="AU62" s="1">
        <v>151.62031739928184</v>
      </c>
      <c r="AV62" s="1">
        <v>71.737184386897439</v>
      </c>
      <c r="AW62" s="1">
        <v>108.19609370833233</v>
      </c>
      <c r="AX62" s="1">
        <v>5.250356881846364</v>
      </c>
      <c r="AY62" s="1">
        <v>240.04204238142148</v>
      </c>
      <c r="AZ62" s="1">
        <v>212.70875874246269</v>
      </c>
      <c r="BA62" s="1">
        <v>196.53601175370207</v>
      </c>
      <c r="BB62" s="1">
        <v>1565.6576578988204</v>
      </c>
      <c r="BC62" s="1">
        <v>660.36253178772813</v>
      </c>
      <c r="BD62" s="1">
        <v>35.511630537448916</v>
      </c>
      <c r="BE62" s="1">
        <v>61.386650110365622</v>
      </c>
      <c r="BF62" s="1">
        <v>102.74674832587516</v>
      </c>
      <c r="BG62" s="1">
        <v>4.9765358776533439</v>
      </c>
      <c r="BH62" s="1">
        <v>50.039205802335928</v>
      </c>
      <c r="BI62" s="1">
        <v>0</v>
      </c>
      <c r="BJ62" s="1">
        <v>6850.0000000000009</v>
      </c>
      <c r="BK62" s="1"/>
      <c r="BL62" s="1">
        <v>29255</v>
      </c>
      <c r="BM62" s="1">
        <v>0</v>
      </c>
      <c r="BN62" s="1">
        <v>0</v>
      </c>
      <c r="BO62" s="1">
        <v>0</v>
      </c>
      <c r="BP62" s="1">
        <v>0</v>
      </c>
      <c r="BQ62" s="1">
        <v>0</v>
      </c>
      <c r="BR62" s="1">
        <v>0</v>
      </c>
      <c r="BS62" s="1">
        <v>0</v>
      </c>
      <c r="BT62" s="1">
        <v>29255</v>
      </c>
    </row>
    <row r="63" spans="1:72" ht="12.75" customHeight="1">
      <c r="A63" s="1">
        <v>59</v>
      </c>
      <c r="B63" s="1" t="s">
        <v>677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c r="BL63" s="1">
        <v>1942</v>
      </c>
      <c r="BM63" s="1">
        <v>0</v>
      </c>
      <c r="BN63" s="1">
        <v>0</v>
      </c>
      <c r="BO63" s="1">
        <v>0</v>
      </c>
      <c r="BP63" s="1">
        <v>0</v>
      </c>
      <c r="BQ63" s="1">
        <v>0</v>
      </c>
      <c r="BR63" s="1">
        <v>0</v>
      </c>
      <c r="BS63" s="1">
        <v>0</v>
      </c>
      <c r="BT63" s="1">
        <v>1942</v>
      </c>
    </row>
    <row r="64" spans="1:72" ht="12.75" customHeight="1">
      <c r="A64" s="1"/>
      <c r="B64" s="1" t="s">
        <v>583</v>
      </c>
      <c r="C64" s="1">
        <v>30784.38593811317</v>
      </c>
      <c r="D64" s="1">
        <v>8328.7419580744099</v>
      </c>
      <c r="E64" s="1">
        <v>720.39085797901157</v>
      </c>
      <c r="F64" s="1">
        <v>19754.810151406382</v>
      </c>
      <c r="G64" s="1">
        <v>77572.670769965873</v>
      </c>
      <c r="H64" s="1">
        <v>3771.8175158463264</v>
      </c>
      <c r="I64" s="1">
        <v>54431.583718555405</v>
      </c>
      <c r="J64" s="1">
        <v>58935.375896441779</v>
      </c>
      <c r="K64" s="1">
        <v>8727.8512340591569</v>
      </c>
      <c r="L64" s="1">
        <v>8674.2704758226955</v>
      </c>
      <c r="M64" s="1">
        <v>34251.199709354871</v>
      </c>
      <c r="N64" s="1">
        <v>15642.998938846395</v>
      </c>
      <c r="O64" s="1">
        <v>18215.265401547837</v>
      </c>
      <c r="P64" s="1">
        <v>51968.161538811291</v>
      </c>
      <c r="Q64" s="1">
        <v>50923.899319022523</v>
      </c>
      <c r="R64" s="1">
        <v>10591.438728973781</v>
      </c>
      <c r="S64" s="1">
        <v>18017.849256336951</v>
      </c>
      <c r="T64" s="1">
        <v>59537.86733459025</v>
      </c>
      <c r="U64" s="1">
        <v>80099.45965203832</v>
      </c>
      <c r="V64" s="1">
        <v>9171.9429032657699</v>
      </c>
      <c r="W64" s="1">
        <v>13931.065141705802</v>
      </c>
      <c r="X64" s="1">
        <v>16154.423974379426</v>
      </c>
      <c r="Y64" s="1">
        <v>39895.593655987665</v>
      </c>
      <c r="Z64" s="1">
        <v>9389.6052207815483</v>
      </c>
      <c r="AA64" s="1">
        <v>24036.890891314037</v>
      </c>
      <c r="AB64" s="1">
        <v>214101.73422170634</v>
      </c>
      <c r="AC64" s="1">
        <v>197350.32738250596</v>
      </c>
      <c r="AD64" s="1">
        <v>88930.631532589527</v>
      </c>
      <c r="AE64" s="1">
        <v>15685.242986305817</v>
      </c>
      <c r="AF64" s="1">
        <v>12072.550621421589</v>
      </c>
      <c r="AG64" s="1">
        <v>120203.87631211385</v>
      </c>
      <c r="AH64" s="1">
        <v>65431.770116372747</v>
      </c>
      <c r="AI64" s="1">
        <v>35914.133912144382</v>
      </c>
      <c r="AJ64" s="1">
        <v>23559.339082958362</v>
      </c>
      <c r="AK64" s="1">
        <v>48010.43623337672</v>
      </c>
      <c r="AL64" s="1">
        <v>97757.773015507613</v>
      </c>
      <c r="AM64" s="1">
        <v>32701.61728923921</v>
      </c>
      <c r="AN64" s="1">
        <v>13922.337326781926</v>
      </c>
      <c r="AO64" s="1">
        <v>4399.7666823720647</v>
      </c>
      <c r="AP64" s="1">
        <v>163384.05967311075</v>
      </c>
      <c r="AQ64" s="1">
        <v>89756</v>
      </c>
      <c r="AR64" s="1">
        <v>79225.309155351701</v>
      </c>
      <c r="AS64" s="1">
        <v>110088.18217216493</v>
      </c>
      <c r="AT64" s="1">
        <v>33956.682122622558</v>
      </c>
      <c r="AU64" s="1">
        <v>22335.761071616747</v>
      </c>
      <c r="AV64" s="1">
        <v>51236.998022710664</v>
      </c>
      <c r="AW64" s="1">
        <v>15304.226986902</v>
      </c>
      <c r="AX64" s="1">
        <v>12825.971630254999</v>
      </c>
      <c r="AY64" s="1">
        <v>35201.72081471781</v>
      </c>
      <c r="AZ64" s="1">
        <v>79743.596553319832</v>
      </c>
      <c r="BA64" s="1">
        <v>75997.662559959907</v>
      </c>
      <c r="BB64" s="1">
        <v>72821.580711252856</v>
      </c>
      <c r="BC64" s="1">
        <v>52735.243256486727</v>
      </c>
      <c r="BD64" s="1">
        <v>21629.162944898264</v>
      </c>
      <c r="BE64" s="1">
        <v>20253.918126013014</v>
      </c>
      <c r="BF64" s="1">
        <v>14330.508463542472</v>
      </c>
      <c r="BG64" s="1">
        <v>2414.3649951562415</v>
      </c>
      <c r="BH64" s="1">
        <v>8934.9538413019054</v>
      </c>
      <c r="BI64" s="1">
        <v>0</v>
      </c>
      <c r="BJ64" s="1">
        <v>2655747</v>
      </c>
      <c r="BK64" s="1"/>
      <c r="BL64" s="1">
        <v>1405247</v>
      </c>
      <c r="BM64" s="1">
        <v>61406</v>
      </c>
      <c r="BN64" s="1">
        <v>1133606</v>
      </c>
      <c r="BO64" s="1">
        <v>592867</v>
      </c>
      <c r="BP64" s="1">
        <v>135132</v>
      </c>
      <c r="BQ64" s="1">
        <v>22886</v>
      </c>
      <c r="BR64" s="1">
        <v>577</v>
      </c>
      <c r="BS64" s="1">
        <v>1610388</v>
      </c>
      <c r="BT64" s="1">
        <v>4962109</v>
      </c>
    </row>
    <row r="65" spans="1:72"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row>
    <row r="66" spans="1:72"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row>
    <row r="67" spans="1:72"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row>
    <row r="68" spans="1:72"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row>
    <row r="69" spans="1:72"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row>
    <row r="70" spans="1:72"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row>
    <row r="71" spans="1:72"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row>
    <row r="72" spans="1:72"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row>
    <row r="73" spans="1:72"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row>
    <row r="74" spans="1:72"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row>
    <row r="75" spans="1:72"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row>
    <row r="76" spans="1:72"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row>
    <row r="77" spans="1:72"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row>
    <row r="78" spans="1:72"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row>
    <row r="79" spans="1:72"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row>
    <row r="80" spans="1:72"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row>
    <row r="81" spans="1:72"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row>
    <row r="82" spans="1:7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row>
    <row r="83" spans="1:72"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row>
    <row r="84" spans="1:72"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row>
    <row r="85" spans="1:72"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row>
    <row r="86" spans="1:72"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row>
    <row r="87" spans="1:72"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row>
    <row r="88" spans="1:72"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row>
    <row r="89" spans="1:72"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row>
    <row r="90" spans="1:72"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row>
    <row r="91" spans="1:72"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row>
    <row r="92" spans="1:7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row>
    <row r="93" spans="1:72"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row>
    <row r="94" spans="1:72"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row>
    <row r="95" spans="1:72"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row>
    <row r="96" spans="1:72"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row>
    <row r="97" spans="1:72"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row>
    <row r="98" spans="1:72"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row>
    <row r="99" spans="1:72"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row>
    <row r="100" spans="1:72"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row>
    <row r="101" spans="1:72"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row>
    <row r="102" spans="1:7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row>
    <row r="103" spans="1:72"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row>
    <row r="104" spans="1:72"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row>
    <row r="105" spans="1:72"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row>
    <row r="106" spans="1:72"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row>
    <row r="107" spans="1:72"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row>
    <row r="108" spans="1:72"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row>
    <row r="109" spans="1:72"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row>
    <row r="110" spans="1:72"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row>
    <row r="111" spans="1:72"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row>
    <row r="112" spans="1:7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row>
    <row r="113" spans="1:72"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row>
    <row r="114" spans="1:72"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row>
    <row r="115" spans="1:72"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row>
    <row r="116" spans="1:72"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row>
    <row r="117" spans="1:72"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row>
    <row r="118" spans="1:72"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72"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72"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72"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7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72"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72"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72"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72"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72"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72"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72"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72"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row>
    <row r="131" spans="1:72"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row>
    <row r="132" spans="1:7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row>
    <row r="133" spans="1:72"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row>
    <row r="134" spans="1:72"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row>
    <row r="135" spans="1:72"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row>
    <row r="136" spans="1:72"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row>
    <row r="137" spans="1:72"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row>
    <row r="138" spans="1:72"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row>
    <row r="139" spans="1:72"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row>
    <row r="140" spans="1:72"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row>
    <row r="141" spans="1:72"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row>
    <row r="142" spans="1:7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row>
    <row r="143" spans="1:72"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row>
    <row r="144" spans="1:72"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row>
    <row r="145" spans="1:72"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row>
    <row r="146" spans="1:72"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row>
    <row r="147" spans="1:72"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row>
    <row r="148" spans="1:72"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row>
    <row r="149" spans="1:72"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row>
    <row r="150" spans="1:72"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row>
    <row r="151" spans="1:72"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row>
    <row r="152" spans="1:7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row>
    <row r="153" spans="1:72"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row>
    <row r="154" spans="1:72"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row>
    <row r="155" spans="1:72"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row>
    <row r="156" spans="1:72"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row>
    <row r="157" spans="1:72"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row>
    <row r="158" spans="1:72"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row>
    <row r="159" spans="1:72"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row>
    <row r="160" spans="1:72"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row>
    <row r="161" spans="1:72"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row>
    <row r="162" spans="1:7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row>
    <row r="163" spans="1:72"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row>
    <row r="164" spans="1:72"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row>
    <row r="165" spans="1:72"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row>
    <row r="166" spans="1:72"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row>
    <row r="167" spans="1:72"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row>
    <row r="168" spans="1:72"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row>
    <row r="169" spans="1:72"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row>
    <row r="170" spans="1:72"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row>
    <row r="171" spans="1:72"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row>
    <row r="172" spans="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row>
    <row r="173" spans="1:72"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row>
    <row r="174" spans="1:72"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row>
    <row r="175" spans="1:72"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row>
    <row r="176" spans="1:72"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row>
    <row r="177" spans="1:72"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row>
    <row r="178" spans="1:72"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row>
    <row r="179" spans="1:72"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row>
    <row r="180" spans="1:72"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row>
    <row r="181" spans="1:72"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row>
    <row r="182" spans="1:7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row>
    <row r="183" spans="1:72"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row>
    <row r="184" spans="1:72"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row>
    <row r="185" spans="1:72"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row>
    <row r="186" spans="1:72"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row>
    <row r="187" spans="1:72"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row>
    <row r="188" spans="1:72"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row>
    <row r="189" spans="1:72"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row>
    <row r="190" spans="1:72"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row>
    <row r="191" spans="1:72"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row>
    <row r="192" spans="1:7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row>
    <row r="193" spans="1:72"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row>
    <row r="194" spans="1:72"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row>
    <row r="195" spans="1:72"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row>
    <row r="196" spans="1:72"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row>
    <row r="197" spans="1:72"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row>
    <row r="198" spans="1:72"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row>
    <row r="199" spans="1:72"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row>
    <row r="200" spans="1:72"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row>
    <row r="201" spans="1:72"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row>
    <row r="202" spans="1:7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row>
    <row r="203" spans="1:72"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row>
    <row r="204" spans="1:72"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row>
    <row r="205" spans="1:72"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row>
    <row r="206" spans="1:72"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row>
    <row r="207" spans="1:72"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row>
    <row r="208" spans="1:72"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row>
    <row r="209" spans="1:72"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row>
    <row r="210" spans="1:72"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row>
    <row r="211" spans="1:72"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row>
    <row r="212" spans="1:7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row>
    <row r="213" spans="1:72"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row>
    <row r="214" spans="1:72"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row>
    <row r="215" spans="1:72"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row>
    <row r="216" spans="1:72"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row>
    <row r="217" spans="1:72"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row>
    <row r="218" spans="1:72"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row>
    <row r="219" spans="1:72"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row>
    <row r="220" spans="1:72"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row>
    <row r="221" spans="1:72"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row>
    <row r="222" spans="1:7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row>
    <row r="223" spans="1:72"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row>
    <row r="224" spans="1:72"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row>
    <row r="225" spans="1:72"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row>
    <row r="226" spans="1:72"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row>
    <row r="227" spans="1:72"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row>
    <row r="228" spans="1:72"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row>
    <row r="229" spans="1:72"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row>
    <row r="230" spans="1:72"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row>
    <row r="231" spans="1:72"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row>
    <row r="232" spans="1:7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row>
    <row r="233" spans="1:72"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row>
    <row r="234" spans="1:72"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row>
    <row r="235" spans="1:72"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row>
    <row r="236" spans="1:72"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72"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72"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72"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72"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72"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row>
    <row r="242" spans="1:7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row>
    <row r="243" spans="1:72"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row>
    <row r="244" spans="1:72"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row>
    <row r="245" spans="1:72"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row>
    <row r="246" spans="1:72"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72"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row>
    <row r="248" spans="1:72"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row>
    <row r="249" spans="1:72"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72"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row>
    <row r="251" spans="1:72"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row>
    <row r="252" spans="1:7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72"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row>
    <row r="254" spans="1:72"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row>
    <row r="255" spans="1:72"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row>
    <row r="256" spans="1:72"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row>
    <row r="257" spans="1:72"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row>
    <row r="258" spans="1:72"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row>
    <row r="259" spans="1:72"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row>
    <row r="260" spans="1:72"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row>
    <row r="261" spans="1:72"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row>
    <row r="262" spans="1:7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row>
    <row r="263" spans="1:72"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row>
    <row r="264" spans="1:72"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72"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row>
    <row r="266" spans="1:72"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row>
    <row r="267" spans="1:72"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row>
    <row r="268" spans="1:72"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row>
    <row r="269" spans="1:72"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72"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row>
    <row r="271" spans="1:72"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row>
    <row r="272" spans="1: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row>
    <row r="273" spans="1:72"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row>
    <row r="274" spans="1:72"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72"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row>
    <row r="276" spans="1:72"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row>
    <row r="277" spans="1:72"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row>
    <row r="278" spans="1:72"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row>
    <row r="279" spans="1:72"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72"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row>
    <row r="281" spans="1:72"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row>
    <row r="282" spans="1:7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row>
    <row r="283" spans="1:72"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row>
    <row r="284" spans="1:72"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72"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row>
    <row r="286" spans="1:72"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row>
    <row r="287" spans="1:72"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72"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row>
    <row r="289" spans="1:72"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row>
    <row r="290" spans="1:72"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row>
    <row r="291" spans="1:72"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row>
    <row r="292" spans="1:7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row>
    <row r="293" spans="1:72"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row>
    <row r="294" spans="1:72"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row>
    <row r="295" spans="1:72"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row>
    <row r="296" spans="1:72"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72"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row>
    <row r="298" spans="1:72"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72"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row>
    <row r="300" spans="1:72"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row>
    <row r="301" spans="1:72"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row>
    <row r="302" spans="1:7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row>
    <row r="303" spans="1:72"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row>
    <row r="304" spans="1:72"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row>
    <row r="305" spans="1:72"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72"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row>
    <row r="307" spans="1:72"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row>
    <row r="308" spans="1:72"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row>
    <row r="309" spans="1:72"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row>
    <row r="310" spans="1:72"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row>
    <row r="311" spans="1:72"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7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row>
    <row r="313" spans="1:72"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row>
    <row r="314" spans="1:72"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row>
    <row r="315" spans="1:72"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72"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row>
    <row r="317" spans="1:72"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row>
    <row r="318" spans="1:72"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row>
    <row r="319" spans="1:72"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row>
    <row r="320" spans="1:72"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72"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row>
    <row r="322" spans="1:7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row>
    <row r="323" spans="1:72"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row>
    <row r="324" spans="1:72"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row>
    <row r="325" spans="1:72"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row>
    <row r="326" spans="1:72"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72"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row>
    <row r="328" spans="1:72"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row>
    <row r="329" spans="1:72"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row>
    <row r="330" spans="1:72"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row>
    <row r="331" spans="1:72"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row>
    <row r="332" spans="1:7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row>
    <row r="333" spans="1:72"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72"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row>
    <row r="335" spans="1:72"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row>
    <row r="336" spans="1:72"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row>
    <row r="337" spans="1:72"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row>
    <row r="338" spans="1:72"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72"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row>
    <row r="340" spans="1:72"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row>
    <row r="341" spans="1:72"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row>
    <row r="342" spans="1:7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row>
    <row r="343" spans="1:72"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row>
    <row r="344" spans="1:72"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72"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row>
    <row r="346" spans="1:72"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row>
    <row r="347" spans="1:72"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row>
    <row r="348" spans="1:72"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row>
    <row r="349" spans="1:72"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row>
    <row r="350" spans="1:72"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row>
    <row r="351" spans="1:72"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row>
    <row r="352" spans="1:7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72"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row>
    <row r="354" spans="1:72"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row>
    <row r="355" spans="1:72"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row>
    <row r="356" spans="1:72"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row>
    <row r="357" spans="1:72"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row>
    <row r="358" spans="1:72"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row>
    <row r="359" spans="1:72"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row>
    <row r="360" spans="1:72"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row>
    <row r="361" spans="1:72"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row>
    <row r="362" spans="1:7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row>
    <row r="363" spans="1:72"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row>
    <row r="364" spans="1:72"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row>
    <row r="365" spans="1:72"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row>
    <row r="366" spans="1:72"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row>
    <row r="367" spans="1:72"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row>
    <row r="368" spans="1:72"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row>
    <row r="369" spans="1:72"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row>
    <row r="370" spans="1:72"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row>
    <row r="371" spans="1:72"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row>
    <row r="373" spans="1:72"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row>
    <row r="374" spans="1:72"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72"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row>
    <row r="376" spans="1:72"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row>
    <row r="377" spans="1:72"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row>
    <row r="378" spans="1:72"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row>
    <row r="379" spans="1:72"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row>
    <row r="380" spans="1:72"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72"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row>
    <row r="382" spans="1:7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row>
    <row r="383" spans="1:72"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row>
    <row r="384" spans="1:72"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row>
    <row r="385" spans="1:72"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row>
    <row r="386" spans="1:72"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row>
    <row r="387" spans="1:72"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row>
    <row r="388" spans="1:72"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row>
    <row r="389" spans="1:72"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row>
    <row r="390" spans="1:72"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row>
    <row r="391" spans="1:72"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row>
    <row r="392" spans="1:7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72"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row>
    <row r="394" spans="1:72"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row>
    <row r="395" spans="1:72"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row>
    <row r="396" spans="1:72"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row>
    <row r="397" spans="1:72"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row>
    <row r="398" spans="1:72"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row>
    <row r="399" spans="1:72"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row>
    <row r="400" spans="1:72"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row>
    <row r="401" spans="1:72"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row>
    <row r="402" spans="1:7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row>
    <row r="403" spans="1:72"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row>
    <row r="404" spans="1:72"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row>
    <row r="405" spans="1:72"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72"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row r="407" spans="1:72"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row>
    <row r="408" spans="1:72"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row>
    <row r="409" spans="1:72"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row>
    <row r="410" spans="1:72"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row>
    <row r="411" spans="1:72"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row>
    <row r="412" spans="1:7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row>
    <row r="413" spans="1:72"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row>
    <row r="414" spans="1:72"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row>
    <row r="415" spans="1:72"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row>
    <row r="416" spans="1:72"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row>
    <row r="417" spans="1:72"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row>
    <row r="418" spans="1:72"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row>
    <row r="419" spans="1:72"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row>
    <row r="420" spans="1:72"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row>
    <row r="421" spans="1:72"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row>
    <row r="422" spans="1:7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row>
    <row r="423" spans="1:72"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row>
    <row r="424" spans="1:72"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row>
    <row r="425" spans="1:72"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row>
    <row r="426" spans="1:72"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row>
    <row r="427" spans="1:72"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row>
    <row r="428" spans="1:72"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row>
    <row r="429" spans="1:72"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row>
    <row r="430" spans="1:72"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row>
    <row r="431" spans="1:72"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row>
    <row r="432" spans="1:7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row>
    <row r="433" spans="1:72"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row>
    <row r="434" spans="1:72"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row>
    <row r="435" spans="1:72"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row>
    <row r="436" spans="1:72"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row>
    <row r="437" spans="1:72"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row>
    <row r="438" spans="1:72"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row>
    <row r="439" spans="1:72"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row>
    <row r="440" spans="1:72"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row>
    <row r="441" spans="1:72"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row>
    <row r="442" spans="1:7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row>
    <row r="443" spans="1:72"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row>
    <row r="444" spans="1:72"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row>
    <row r="445" spans="1:72"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row>
    <row r="446" spans="1:72"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row>
    <row r="447" spans="1:72"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row>
    <row r="448" spans="1:72"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row>
    <row r="449" spans="1:72"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row>
    <row r="450" spans="1:72"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row>
    <row r="451" spans="1:72"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row>
    <row r="452" spans="1:7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row>
    <row r="453" spans="1:72"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row>
    <row r="454" spans="1:72"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row>
    <row r="455" spans="1:72"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row>
    <row r="456" spans="1:72"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row>
    <row r="457" spans="1:72"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row>
    <row r="458" spans="1:72"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row>
    <row r="459" spans="1:72"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row>
    <row r="460" spans="1:72"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row>
    <row r="461" spans="1:72"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row>
    <row r="462" spans="1:7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row>
    <row r="463" spans="1:72"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row>
    <row r="464" spans="1:72"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row>
    <row r="465" spans="1:72"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row>
    <row r="466" spans="1:72"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row>
    <row r="467" spans="1:72"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row>
    <row r="468" spans="1:72"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row>
    <row r="469" spans="1:72"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row>
    <row r="470" spans="1:72"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row>
    <row r="471" spans="1:72"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row>
    <row r="472" spans="1: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row>
    <row r="473" spans="1:72"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row>
    <row r="474" spans="1:72"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row>
    <row r="475" spans="1:72"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row>
    <row r="476" spans="1:72"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row>
    <row r="477" spans="1:72"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row>
    <row r="478" spans="1:72"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row>
    <row r="479" spans="1:72"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row>
    <row r="480" spans="1:72"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row>
    <row r="481" spans="1:72"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row>
    <row r="482" spans="1:7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row>
    <row r="483" spans="1:72"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row>
    <row r="484" spans="1:72"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row>
    <row r="485" spans="1:72"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row>
    <row r="486" spans="1:72"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row>
    <row r="487" spans="1:72"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row>
    <row r="488" spans="1:72"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row>
    <row r="489" spans="1:72"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row>
    <row r="490" spans="1:72"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row>
    <row r="491" spans="1:72"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row>
    <row r="492" spans="1:7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row>
    <row r="493" spans="1:72"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row>
    <row r="494" spans="1:72"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row>
    <row r="495" spans="1:72"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row>
    <row r="496" spans="1:72"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row>
    <row r="497" spans="1:72"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row>
    <row r="498" spans="1:72"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row>
    <row r="499" spans="1:72"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row>
    <row r="500" spans="1:72"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row>
    <row r="501" spans="1:72"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row>
    <row r="502" spans="1:7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row>
    <row r="503" spans="1:72"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row>
    <row r="504" spans="1:72"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row>
    <row r="505" spans="1:72"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row>
    <row r="506" spans="1:72"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row>
    <row r="507" spans="1:72"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row>
    <row r="508" spans="1:72"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row>
    <row r="509" spans="1:72"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row>
    <row r="510" spans="1:72"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row>
    <row r="511" spans="1:72"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row>
    <row r="512" spans="1:7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row>
    <row r="513" spans="1:72"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row>
    <row r="514" spans="1:72"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row>
    <row r="515" spans="1:72"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row>
    <row r="516" spans="1:72"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row>
    <row r="517" spans="1:72"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row>
    <row r="518" spans="1:72"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row>
    <row r="519" spans="1:72"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row>
    <row r="520" spans="1:72"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row>
    <row r="521" spans="1:72"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row>
    <row r="522" spans="1:7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row>
    <row r="523" spans="1:72"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row>
    <row r="524" spans="1:72"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row>
    <row r="525" spans="1:72"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row>
    <row r="526" spans="1:72"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row>
    <row r="527" spans="1:72"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row>
    <row r="528" spans="1:72"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row>
    <row r="529" spans="1:72"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row>
    <row r="530" spans="1:72"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row>
    <row r="531" spans="1:72"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row>
    <row r="532" spans="1:7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row>
    <row r="533" spans="1:72"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row>
    <row r="534" spans="1:72"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row>
    <row r="535" spans="1:72"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row>
    <row r="536" spans="1:72"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row>
    <row r="537" spans="1:72"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row>
    <row r="538" spans="1:72"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row>
    <row r="539" spans="1:72"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row>
    <row r="540" spans="1:72"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row>
    <row r="541" spans="1:72"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row>
    <row r="542" spans="1:7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row>
    <row r="543" spans="1:72"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row>
    <row r="544" spans="1:72"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row>
    <row r="545" spans="1:72"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row>
    <row r="546" spans="1:72"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row>
    <row r="547" spans="1:72"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row>
    <row r="548" spans="1:72"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row>
    <row r="549" spans="1:72"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row>
    <row r="550" spans="1:72"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row>
    <row r="551" spans="1:72"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row>
    <row r="552" spans="1:7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row>
    <row r="553" spans="1:72"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row>
    <row r="554" spans="1:72"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row>
    <row r="555" spans="1:72"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row>
    <row r="556" spans="1:72"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row>
    <row r="557" spans="1:72"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row>
    <row r="558" spans="1:72"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row>
    <row r="559" spans="1:72"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row>
    <row r="560" spans="1:72"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row>
    <row r="561" spans="1:72"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row>
    <row r="562" spans="1:7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row>
    <row r="563" spans="1:72"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row>
    <row r="564" spans="1:72"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row>
    <row r="565" spans="1:72"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row>
    <row r="566" spans="1:72"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row>
    <row r="567" spans="1:72"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row>
    <row r="568" spans="1:72"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row>
    <row r="569" spans="1:72"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row>
    <row r="570" spans="1:72"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row>
    <row r="571" spans="1:72"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row>
    <row r="572" spans="1: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row>
    <row r="573" spans="1:72"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row>
    <row r="574" spans="1:72"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row>
    <row r="575" spans="1:72"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row>
    <row r="576" spans="1:72"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row>
    <row r="577" spans="1:72"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row>
    <row r="578" spans="1:72"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row>
    <row r="579" spans="1:72"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row>
    <row r="580" spans="1:72"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row>
    <row r="581" spans="1:72"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row>
    <row r="582" spans="1:7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row>
    <row r="583" spans="1:72"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row>
    <row r="584" spans="1:72"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row>
    <row r="585" spans="1:72"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row>
    <row r="586" spans="1:72"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row>
    <row r="587" spans="1:72"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row>
    <row r="588" spans="1:72"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row>
    <row r="589" spans="1:72"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row>
    <row r="590" spans="1:72"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row>
    <row r="591" spans="1:72"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row>
    <row r="592" spans="1:7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row>
    <row r="593" spans="1:72"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row>
    <row r="594" spans="1:72"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row>
    <row r="595" spans="1:72"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row>
    <row r="596" spans="1:72"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row>
    <row r="597" spans="1:72"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row>
    <row r="598" spans="1:72"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row>
    <row r="599" spans="1:72"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row>
    <row r="600" spans="1:72"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row>
    <row r="601" spans="1:72"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row>
    <row r="602" spans="1:7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row>
    <row r="603" spans="1:72"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row>
    <row r="604" spans="1:72"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row>
    <row r="605" spans="1:72"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row>
    <row r="606" spans="1:72"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row>
    <row r="607" spans="1:72"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row>
    <row r="608" spans="1:72"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row>
    <row r="609" spans="1:72"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row>
    <row r="610" spans="1:72"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row>
    <row r="611" spans="1:72"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row>
    <row r="612" spans="1:7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row>
    <row r="613" spans="1:72"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row>
    <row r="614" spans="1:72"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row>
    <row r="615" spans="1:72"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row>
    <row r="616" spans="1:72"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row>
    <row r="617" spans="1:72"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row>
    <row r="618" spans="1:72"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row>
    <row r="619" spans="1:72"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row>
    <row r="620" spans="1:72"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row>
    <row r="621" spans="1:72"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row>
    <row r="622" spans="1:7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row>
    <row r="623" spans="1:72"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row>
    <row r="624" spans="1:72"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row>
    <row r="625" spans="1:72"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row>
    <row r="626" spans="1:72"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row>
    <row r="627" spans="1:72"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row>
    <row r="628" spans="1:72"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row>
    <row r="629" spans="1:72"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row>
    <row r="630" spans="1:72"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row>
    <row r="631" spans="1:72"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row>
    <row r="632" spans="1:7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row>
    <row r="633" spans="1:72"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row>
    <row r="634" spans="1:72"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row>
    <row r="635" spans="1:72"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row>
    <row r="636" spans="1:72"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row>
    <row r="637" spans="1:72"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row>
    <row r="638" spans="1:72"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row>
    <row r="639" spans="1:72"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row>
    <row r="640" spans="1:72"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row>
    <row r="641" spans="1:72"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row>
    <row r="642" spans="1:7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row>
    <row r="643" spans="1:72"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row>
    <row r="644" spans="1:72"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row>
    <row r="645" spans="1:72"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row>
    <row r="646" spans="1:72"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row>
    <row r="647" spans="1:72"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row>
    <row r="648" spans="1:72"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row>
    <row r="649" spans="1:72"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row>
    <row r="650" spans="1:72"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row>
    <row r="651" spans="1:72"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row>
    <row r="652" spans="1:7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row>
    <row r="653" spans="1:72"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row>
    <row r="654" spans="1:72"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row>
    <row r="655" spans="1:72"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row>
    <row r="656" spans="1:72"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row>
    <row r="657" spans="1:72"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row>
    <row r="658" spans="1:72"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row>
    <row r="659" spans="1:72"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row>
    <row r="660" spans="1:72"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row>
    <row r="661" spans="1:72"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row>
    <row r="662" spans="1:7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row>
    <row r="663" spans="1:72"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row>
    <row r="664" spans="1:72"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row>
    <row r="665" spans="1:72"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row>
    <row r="666" spans="1:72"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row>
    <row r="667" spans="1:72"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row>
    <row r="668" spans="1:72"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row>
    <row r="669" spans="1:72"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row>
    <row r="670" spans="1:72"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row>
    <row r="671" spans="1:72"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row>
    <row r="672" spans="1: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row>
    <row r="673" spans="1:72"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row>
    <row r="674" spans="1:72"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row>
    <row r="675" spans="1:72"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row>
    <row r="676" spans="1:72"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row>
    <row r="677" spans="1:72"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row>
    <row r="678" spans="1:72"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row>
    <row r="679" spans="1:72"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row>
    <row r="680" spans="1:72"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row>
    <row r="681" spans="1:72"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row>
    <row r="682" spans="1:7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row>
    <row r="683" spans="1:72"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row>
    <row r="684" spans="1:72"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row>
    <row r="685" spans="1:72"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row>
    <row r="686" spans="1:72"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row>
    <row r="687" spans="1:72"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row>
    <row r="688" spans="1:72"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row>
    <row r="689" spans="1:72"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row>
    <row r="690" spans="1:72"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row>
    <row r="691" spans="1:72"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row>
    <row r="692" spans="1:7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row>
    <row r="693" spans="1:72"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row>
    <row r="694" spans="1:72"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row>
    <row r="695" spans="1:72"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row>
    <row r="696" spans="1:72"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row>
    <row r="697" spans="1:72"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row>
    <row r="698" spans="1:72"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row>
    <row r="699" spans="1:72"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row>
    <row r="700" spans="1:72"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row>
    <row r="701" spans="1:72"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row>
    <row r="702" spans="1:7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row>
    <row r="703" spans="1:72"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row>
    <row r="704" spans="1:72"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row>
    <row r="705" spans="1:72"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row>
    <row r="706" spans="1:72"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row>
    <row r="707" spans="1:72"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row>
    <row r="708" spans="1:72"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row>
    <row r="709" spans="1:72"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row>
    <row r="710" spans="1:72"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row>
    <row r="711" spans="1:72"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row>
    <row r="712" spans="1:7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row>
    <row r="713" spans="1:72"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row>
    <row r="714" spans="1:72"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row>
    <row r="715" spans="1:72"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row>
    <row r="716" spans="1:72"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row>
    <row r="717" spans="1:72"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row>
    <row r="718" spans="1:72"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row>
    <row r="719" spans="1:72"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row>
    <row r="720" spans="1:72"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row>
    <row r="721" spans="1:72"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row>
    <row r="722" spans="1:7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row>
    <row r="723" spans="1:72"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row>
    <row r="724" spans="1:72"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row>
    <row r="725" spans="1:72"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row>
    <row r="726" spans="1:72"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row>
    <row r="727" spans="1:72"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row>
    <row r="728" spans="1:72"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row>
    <row r="729" spans="1:72"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row>
    <row r="730" spans="1:72"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row>
    <row r="731" spans="1:72"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row>
    <row r="732" spans="1:7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row>
    <row r="733" spans="1:72"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row>
    <row r="734" spans="1:72"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row>
    <row r="735" spans="1:72"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row>
    <row r="736" spans="1:72"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row>
    <row r="737" spans="1:72"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row>
    <row r="738" spans="1:72"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row>
    <row r="739" spans="1:72"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row>
    <row r="740" spans="1:72"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row>
    <row r="741" spans="1:72"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row>
    <row r="742" spans="1:7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row>
    <row r="743" spans="1:72"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row>
    <row r="744" spans="1:72"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row>
    <row r="745" spans="1:72"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row>
    <row r="746" spans="1:72"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row>
    <row r="747" spans="1:72"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row>
    <row r="748" spans="1:72"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row>
    <row r="749" spans="1:72"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row>
    <row r="750" spans="1:72"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row>
    <row r="751" spans="1:72"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row>
    <row r="752" spans="1:7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row>
    <row r="753" spans="1:72"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row>
    <row r="754" spans="1:72"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row>
    <row r="755" spans="1:72"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row>
    <row r="756" spans="1:72"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row>
    <row r="757" spans="1:72"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row>
    <row r="758" spans="1:72"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row>
    <row r="759" spans="1:72"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row>
    <row r="760" spans="1:72"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row>
    <row r="761" spans="1:72"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row>
    <row r="762" spans="1:7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row>
    <row r="763" spans="1:72"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row>
    <row r="764" spans="1:72"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row>
    <row r="765" spans="1:72"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row>
    <row r="766" spans="1:72"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row>
    <row r="767" spans="1:72"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row>
    <row r="768" spans="1:72"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row>
    <row r="769" spans="1:72"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row>
    <row r="770" spans="1:72"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row>
    <row r="771" spans="1:72"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row>
    <row r="772" spans="1: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row>
    <row r="773" spans="1:72"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row>
    <row r="774" spans="1:72"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row>
    <row r="775" spans="1:72"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row>
    <row r="776" spans="1:72"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row>
    <row r="777" spans="1:72"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row>
    <row r="778" spans="1:72"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row>
    <row r="779" spans="1:72"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row>
    <row r="780" spans="1:72"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row>
    <row r="781" spans="1:72"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row>
    <row r="782" spans="1:7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row>
    <row r="783" spans="1:72"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row>
    <row r="784" spans="1:72"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row>
    <row r="785" spans="1:72"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row>
    <row r="786" spans="1:72"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row>
    <row r="787" spans="1:72"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row>
    <row r="788" spans="1:72"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row>
    <row r="789" spans="1:72"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row>
    <row r="790" spans="1:72"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row>
    <row r="791" spans="1:72"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row>
    <row r="792" spans="1:7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row>
    <row r="793" spans="1:72"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row>
    <row r="794" spans="1:72"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row>
    <row r="795" spans="1:72"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row>
    <row r="796" spans="1:72"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row>
    <row r="797" spans="1:72"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row>
    <row r="798" spans="1:72"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row>
    <row r="799" spans="1:72"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row>
    <row r="800" spans="1:72"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row>
    <row r="801" spans="1:72"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row>
    <row r="802" spans="1:7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row>
    <row r="803" spans="1:72"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row>
    <row r="804" spans="1:72"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row>
    <row r="805" spans="1:72"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row>
    <row r="806" spans="1:72"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row>
    <row r="807" spans="1:72"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row>
    <row r="808" spans="1:72"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row>
    <row r="809" spans="1:72"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row>
    <row r="810" spans="1:72"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row>
    <row r="811" spans="1:72"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row>
    <row r="812" spans="1:7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row>
    <row r="813" spans="1:72"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row>
    <row r="814" spans="1:72"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row>
    <row r="815" spans="1:72"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row>
    <row r="816" spans="1:72"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row>
    <row r="817" spans="1:72"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row>
    <row r="818" spans="1:72"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row>
    <row r="819" spans="1:72"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row>
    <row r="820" spans="1:72"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row>
    <row r="821" spans="1:72"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row>
    <row r="822" spans="1:7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row>
    <row r="823" spans="1:72"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row>
    <row r="824" spans="1:72"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row>
    <row r="825" spans="1:72"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row>
    <row r="826" spans="1:72"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row>
    <row r="827" spans="1:72"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row>
    <row r="828" spans="1:72"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row>
    <row r="829" spans="1:72"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row>
    <row r="830" spans="1:72"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row>
    <row r="831" spans="1:72"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row>
    <row r="832" spans="1:7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row>
    <row r="833" spans="1:72"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row>
    <row r="834" spans="1:72"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row>
    <row r="835" spans="1:72"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row>
    <row r="836" spans="1:72"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row>
    <row r="837" spans="1:72"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row>
    <row r="838" spans="1:72"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row>
    <row r="839" spans="1:72"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row>
    <row r="840" spans="1:72"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row>
    <row r="841" spans="1:72"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row>
    <row r="842" spans="1:7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row>
    <row r="843" spans="1:72"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row>
    <row r="844" spans="1:72"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row>
    <row r="845" spans="1:72"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row>
    <row r="846" spans="1:72"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row>
    <row r="847" spans="1:72"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row>
    <row r="848" spans="1:72"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row>
    <row r="849" spans="1:72"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row>
    <row r="850" spans="1:72"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row>
    <row r="851" spans="1:72"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row>
    <row r="852" spans="1:7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row>
    <row r="853" spans="1:72"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row>
    <row r="854" spans="1:72"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row>
    <row r="855" spans="1:72"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row>
    <row r="856" spans="1:72"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row>
    <row r="857" spans="1:72"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row>
    <row r="858" spans="1:72"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row>
    <row r="859" spans="1:72"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row>
    <row r="860" spans="1:72"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row>
    <row r="861" spans="1:72"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row>
    <row r="862" spans="1:7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row>
    <row r="863" spans="1:72"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row>
    <row r="864" spans="1:72"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row>
    <row r="865" spans="1:72"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row>
    <row r="866" spans="1:72"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row>
    <row r="867" spans="1:72"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row>
    <row r="868" spans="1:72"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row>
    <row r="869" spans="1:72"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row>
    <row r="870" spans="1:72"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row>
    <row r="871" spans="1:72"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row>
    <row r="872" spans="1: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row>
    <row r="873" spans="1:72"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row>
    <row r="874" spans="1:72"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row>
    <row r="875" spans="1:72"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row>
    <row r="876" spans="1:72"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row>
    <row r="877" spans="1:72"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row>
    <row r="878" spans="1:72"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row>
    <row r="879" spans="1:72"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row>
    <row r="880" spans="1:72"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row>
    <row r="881" spans="1:72"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row>
    <row r="882" spans="1:7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row>
    <row r="883" spans="1:72"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row>
    <row r="884" spans="1:72"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row>
    <row r="885" spans="1:72"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row>
    <row r="886" spans="1:72"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row>
    <row r="887" spans="1:72"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row>
    <row r="888" spans="1:72"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row>
    <row r="889" spans="1:72"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row>
    <row r="890" spans="1:72"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row>
    <row r="891" spans="1:72"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row>
    <row r="892" spans="1:7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row>
    <row r="893" spans="1:72"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row>
    <row r="894" spans="1:72"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row>
    <row r="895" spans="1:72"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row>
    <row r="896" spans="1:72"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row>
    <row r="897" spans="1:72"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row>
    <row r="898" spans="1:72"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row>
    <row r="899" spans="1:72"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row>
    <row r="900" spans="1:72"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row>
    <row r="901" spans="1:72"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row>
    <row r="902" spans="1:7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row>
    <row r="903" spans="1:72"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row>
    <row r="904" spans="1:72"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row>
    <row r="905" spans="1:72"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row>
    <row r="906" spans="1:72"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row>
    <row r="907" spans="1:72"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row>
    <row r="908" spans="1:72"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row>
    <row r="909" spans="1:72"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row>
    <row r="910" spans="1:72"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row>
    <row r="911" spans="1:72"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row>
    <row r="912" spans="1:7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row>
    <row r="913" spans="1:72"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row>
    <row r="914" spans="1:72"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row>
    <row r="915" spans="1:72"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row>
    <row r="916" spans="1:72"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row>
    <row r="917" spans="1:72"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row>
    <row r="918" spans="1:72"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row>
    <row r="919" spans="1:72"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row>
    <row r="920" spans="1:72"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row>
    <row r="921" spans="1:72"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row>
    <row r="922" spans="1:7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row>
    <row r="923" spans="1:72"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row>
    <row r="924" spans="1:72"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row>
    <row r="925" spans="1:72"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row>
    <row r="926" spans="1:72"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row>
    <row r="927" spans="1:72"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row>
    <row r="928" spans="1:72"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row>
    <row r="929" spans="1:72"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row>
    <row r="930" spans="1:72"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row>
    <row r="931" spans="1:72"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row>
    <row r="932" spans="1:7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row>
    <row r="933" spans="1:72"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row>
    <row r="934" spans="1:72"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row>
    <row r="935" spans="1:72"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row>
    <row r="936" spans="1:72"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row>
    <row r="937" spans="1:72"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row>
    <row r="938" spans="1:72"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row>
    <row r="939" spans="1:72"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row>
    <row r="940" spans="1:72"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row>
    <row r="941" spans="1:72"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row>
    <row r="942" spans="1:7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row>
    <row r="943" spans="1:72"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row>
    <row r="944" spans="1:72"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row>
    <row r="945" spans="1:72"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row>
    <row r="946" spans="1:72"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row>
    <row r="947" spans="1:72"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row>
    <row r="948" spans="1:72"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row>
    <row r="949" spans="1:72"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row>
    <row r="950" spans="1:72"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row>
    <row r="951" spans="1:72"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row>
    <row r="952" spans="1:7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row>
    <row r="953" spans="1:72"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row>
    <row r="954" spans="1:72"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row>
    <row r="955" spans="1:72"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row>
    <row r="956" spans="1:72"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row>
    <row r="957" spans="1:72"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row>
    <row r="958" spans="1:72"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row>
    <row r="959" spans="1:72"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row>
    <row r="960" spans="1:72"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row>
    <row r="961" spans="1:72"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row>
    <row r="962" spans="1:7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row>
    <row r="963" spans="1:72"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row>
    <row r="964" spans="1:72"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row>
    <row r="965" spans="1:72"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row>
    <row r="966" spans="1:72"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row>
    <row r="967" spans="1:72"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row>
    <row r="968" spans="1:72"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row>
    <row r="969" spans="1:72"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row>
    <row r="970" spans="1:72"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row>
    <row r="971" spans="1:72"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row>
    <row r="972" spans="1: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row>
    <row r="973" spans="1:72"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row>
    <row r="974" spans="1:72"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row>
    <row r="975" spans="1:72"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row>
    <row r="976" spans="1:72"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row>
    <row r="977" spans="1:72"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row>
    <row r="978" spans="1:72"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row>
    <row r="979" spans="1:72"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row>
    <row r="980" spans="1:72"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row>
    <row r="981" spans="1:72"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row>
    <row r="982" spans="1:7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row>
    <row r="983" spans="1:72"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row>
    <row r="984" spans="1:72"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row>
    <row r="985" spans="1:72"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row>
    <row r="986" spans="1:72"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row>
    <row r="987" spans="1:72"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row>
    <row r="988" spans="1:72"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row>
    <row r="989" spans="1:72"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row>
    <row r="990" spans="1:72"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row>
    <row r="991" spans="1:72"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row>
    <row r="992" spans="1:7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row>
    <row r="993" spans="1:72"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row>
    <row r="994" spans="1:72"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row>
    <row r="995" spans="1:72"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row>
    <row r="996" spans="1:72"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row>
    <row r="997" spans="1:72"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row>
    <row r="998" spans="1:72"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row>
    <row r="999" spans="1:72"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row>
    <row r="1000" spans="1:72"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row>
  </sheetData>
  <sheetProtection algorithmName="SHA-512" hashValue="Q8578lnKQ2kYzL6v2NZVnQCrEvXvzlXNYKGyd1i0w9ZnrxSCH/YgdaqEzoQeEX6+MGjwlrZzyuQYpkPytTF1LA==" saltValue="PdSQcc36SEHv7l331+HHnw==" spinCount="100000" sheet="1" objects="1" scenarios="1"/>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00"/>
  <sheetViews>
    <sheetView topLeftCell="BB1" workbookViewId="0"/>
  </sheetViews>
  <sheetFormatPr defaultColWidth="14.42578125" defaultRowHeight="15" customHeight="1"/>
  <cols>
    <col min="1" max="72" width="8.7109375" customWidth="1"/>
  </cols>
  <sheetData>
    <row r="1" spans="1:72" ht="12.75" customHeight="1">
      <c r="A1" s="69" t="s">
        <v>686</v>
      </c>
    </row>
    <row r="2" spans="1:72" ht="12.75" customHeight="1">
      <c r="A2" t="s">
        <v>687</v>
      </c>
    </row>
    <row r="3" spans="1:72" ht="12.75" customHeight="1">
      <c r="A3" s="1" t="s">
        <v>688</v>
      </c>
    </row>
    <row r="4" spans="1:72" ht="12.75" customHeight="1">
      <c r="A4" s="1"/>
      <c r="B4" s="1" t="s">
        <v>689</v>
      </c>
      <c r="C4" s="1" t="s">
        <v>403</v>
      </c>
      <c r="D4" s="1" t="s">
        <v>405</v>
      </c>
      <c r="E4" s="1" t="s">
        <v>407</v>
      </c>
      <c r="F4" s="1" t="s">
        <v>409</v>
      </c>
      <c r="G4" s="1" t="s">
        <v>662</v>
      </c>
      <c r="H4" s="1" t="s">
        <v>663</v>
      </c>
      <c r="I4" s="1" t="s">
        <v>417</v>
      </c>
      <c r="J4" s="1" t="s">
        <v>419</v>
      </c>
      <c r="K4" s="1" t="s">
        <v>421</v>
      </c>
      <c r="L4" s="1" t="s">
        <v>423</v>
      </c>
      <c r="M4" s="1" t="s">
        <v>664</v>
      </c>
      <c r="N4" s="1" t="s">
        <v>428</v>
      </c>
      <c r="O4" s="1" t="s">
        <v>430</v>
      </c>
      <c r="P4" s="1" t="s">
        <v>432</v>
      </c>
      <c r="Q4" s="1" t="s">
        <v>434</v>
      </c>
      <c r="R4" s="1" t="s">
        <v>436</v>
      </c>
      <c r="S4" s="1" t="s">
        <v>438</v>
      </c>
      <c r="T4" s="1" t="s">
        <v>440</v>
      </c>
      <c r="U4" s="1" t="s">
        <v>442</v>
      </c>
      <c r="V4" s="1" t="s">
        <v>444</v>
      </c>
      <c r="W4" s="1" t="s">
        <v>665</v>
      </c>
      <c r="X4" s="1" t="s">
        <v>449</v>
      </c>
      <c r="Y4" s="1" t="s">
        <v>451</v>
      </c>
      <c r="Z4" s="1" t="s">
        <v>453</v>
      </c>
      <c r="AA4" s="1" t="s">
        <v>666</v>
      </c>
      <c r="AB4" s="1" t="s">
        <v>458</v>
      </c>
      <c r="AC4" s="1" t="s">
        <v>667</v>
      </c>
      <c r="AD4" s="1" t="s">
        <v>471</v>
      </c>
      <c r="AE4" s="1" t="s">
        <v>479</v>
      </c>
      <c r="AF4" s="1" t="s">
        <v>489</v>
      </c>
      <c r="AG4" s="1" t="s">
        <v>668</v>
      </c>
      <c r="AH4" s="1" t="s">
        <v>505</v>
      </c>
      <c r="AI4" s="1" t="s">
        <v>511</v>
      </c>
      <c r="AJ4" s="1" t="s">
        <v>669</v>
      </c>
      <c r="AK4" s="1" t="s">
        <v>523</v>
      </c>
      <c r="AL4" s="1" t="s">
        <v>670</v>
      </c>
      <c r="AM4" s="1" t="s">
        <v>529</v>
      </c>
      <c r="AN4" s="1" t="s">
        <v>531</v>
      </c>
      <c r="AO4" s="1" t="s">
        <v>533</v>
      </c>
      <c r="AP4" s="1" t="s">
        <v>535</v>
      </c>
      <c r="AQ4" s="1" t="s">
        <v>537</v>
      </c>
      <c r="AR4" s="1" t="s">
        <v>671</v>
      </c>
      <c r="AS4" s="1" t="s">
        <v>672</v>
      </c>
      <c r="AT4" s="1" t="s">
        <v>545</v>
      </c>
      <c r="AU4" s="1" t="s">
        <v>673</v>
      </c>
      <c r="AV4" s="1" t="s">
        <v>550</v>
      </c>
      <c r="AW4" s="1" t="s">
        <v>552</v>
      </c>
      <c r="AX4" s="1" t="s">
        <v>554</v>
      </c>
      <c r="AY4" s="1" t="s">
        <v>674</v>
      </c>
      <c r="AZ4" s="1" t="s">
        <v>559</v>
      </c>
      <c r="BA4" s="1" t="s">
        <v>561</v>
      </c>
      <c r="BB4" s="1" t="s">
        <v>563</v>
      </c>
      <c r="BC4" s="1" t="s">
        <v>675</v>
      </c>
      <c r="BD4" s="1" t="s">
        <v>676</v>
      </c>
      <c r="BE4" s="1" t="s">
        <v>574</v>
      </c>
      <c r="BF4" s="1" t="s">
        <v>576</v>
      </c>
      <c r="BG4" s="1" t="s">
        <v>578</v>
      </c>
      <c r="BH4" s="1" t="s">
        <v>580</v>
      </c>
      <c r="BI4" s="1" t="s">
        <v>677</v>
      </c>
      <c r="BJ4" s="1" t="s">
        <v>583</v>
      </c>
      <c r="BK4" s="1"/>
      <c r="BL4" s="1" t="s">
        <v>678</v>
      </c>
      <c r="BM4" s="1" t="s">
        <v>679</v>
      </c>
      <c r="BN4" s="1" t="s">
        <v>680</v>
      </c>
      <c r="BO4" s="1" t="s">
        <v>681</v>
      </c>
      <c r="BP4" s="1" t="s">
        <v>682</v>
      </c>
      <c r="BQ4" s="1" t="s">
        <v>683</v>
      </c>
      <c r="BR4" s="1" t="s">
        <v>684</v>
      </c>
      <c r="BS4" s="1" t="s">
        <v>685</v>
      </c>
      <c r="BT4" s="1" t="s">
        <v>583</v>
      </c>
    </row>
    <row r="5" spans="1:72" ht="12.75" customHeight="1">
      <c r="A5" s="1">
        <v>1</v>
      </c>
      <c r="B5" s="1" t="s">
        <v>403</v>
      </c>
      <c r="C5" s="1">
        <v>750.91571176380273</v>
      </c>
      <c r="D5" s="1">
        <v>147.92658274907566</v>
      </c>
      <c r="E5" s="1">
        <v>1.6378836597486115</v>
      </c>
      <c r="F5" s="1">
        <v>4.3843689870525226</v>
      </c>
      <c r="G5" s="1">
        <v>4086.1993287816094</v>
      </c>
      <c r="H5" s="1">
        <v>37.005311175147462</v>
      </c>
      <c r="I5" s="1">
        <v>4.1305056091089751</v>
      </c>
      <c r="J5" s="1">
        <v>0.14254386120247781</v>
      </c>
      <c r="K5" s="1">
        <v>6.2319272689780492E-2</v>
      </c>
      <c r="L5" s="1">
        <v>0.16342334803936906</v>
      </c>
      <c r="M5" s="1">
        <v>135.88459278301377</v>
      </c>
      <c r="N5" s="1">
        <v>15.877956273238222</v>
      </c>
      <c r="O5" s="1">
        <v>0.85681371948434559</v>
      </c>
      <c r="P5" s="1">
        <v>0.32010510159793187</v>
      </c>
      <c r="Q5" s="1">
        <v>5.5439243087190011</v>
      </c>
      <c r="R5" s="1">
        <v>1.3560961680093633</v>
      </c>
      <c r="S5" s="1">
        <v>8.1048959236809701E-2</v>
      </c>
      <c r="T5" s="1">
        <v>0.84137969954851688</v>
      </c>
      <c r="U5" s="1">
        <v>0.25458492054872961</v>
      </c>
      <c r="V5" s="1">
        <v>3.4893332391469335E-2</v>
      </c>
      <c r="W5" s="1">
        <v>2.1944424788326478</v>
      </c>
      <c r="X5" s="1">
        <v>0.98372199141251238</v>
      </c>
      <c r="Y5" s="1">
        <v>2.0364754065543065</v>
      </c>
      <c r="Z5" s="1">
        <v>5.3115809968398799E-2</v>
      </c>
      <c r="AA5" s="1">
        <v>4.3993265663996937</v>
      </c>
      <c r="AB5" s="1">
        <v>139.26195690682252</v>
      </c>
      <c r="AC5" s="1">
        <v>371.76682388253693</v>
      </c>
      <c r="AD5" s="1">
        <v>21.976227040949375</v>
      </c>
      <c r="AE5" s="1">
        <v>37.654097061333978</v>
      </c>
      <c r="AF5" s="1">
        <v>0</v>
      </c>
      <c r="AG5" s="1">
        <v>1.9696548348750407</v>
      </c>
      <c r="AH5" s="1">
        <v>1074.5808649974533</v>
      </c>
      <c r="AI5" s="1">
        <v>2.5759658271401227</v>
      </c>
      <c r="AJ5" s="1">
        <v>8.0615694088403383E-2</v>
      </c>
      <c r="AK5" s="1">
        <v>0.43102081917625057</v>
      </c>
      <c r="AL5" s="1">
        <v>23.195623314995039</v>
      </c>
      <c r="AM5" s="1">
        <v>0.99017795946342901</v>
      </c>
      <c r="AN5" s="1">
        <v>7.3335269283177351E-2</v>
      </c>
      <c r="AO5" s="1">
        <v>1.0626184320341714</v>
      </c>
      <c r="AP5" s="1">
        <v>139.46821699327452</v>
      </c>
      <c r="AQ5" s="1">
        <v>5</v>
      </c>
      <c r="AR5" s="1">
        <v>91.666907065094691</v>
      </c>
      <c r="AS5" s="1">
        <v>90.776497414386853</v>
      </c>
      <c r="AT5" s="1">
        <v>15.833423872053919</v>
      </c>
      <c r="AU5" s="1">
        <v>17.56323834666884</v>
      </c>
      <c r="AV5" s="1">
        <v>54.208437107770997</v>
      </c>
      <c r="AW5" s="1">
        <v>9.8074091645417987</v>
      </c>
      <c r="AX5" s="1">
        <v>4.4972826212019381</v>
      </c>
      <c r="AY5" s="1">
        <v>30.096162616927259</v>
      </c>
      <c r="AZ5" s="1">
        <v>43.593173229865144</v>
      </c>
      <c r="BA5" s="1">
        <v>116.73816395448513</v>
      </c>
      <c r="BB5" s="1">
        <v>664.37327235400141</v>
      </c>
      <c r="BC5" s="1">
        <v>179.52146557500157</v>
      </c>
      <c r="BD5" s="1">
        <v>17.286244375800173</v>
      </c>
      <c r="BE5" s="1">
        <v>211.97377110223366</v>
      </c>
      <c r="BF5" s="1">
        <v>35.207301346617839</v>
      </c>
      <c r="BG5" s="1">
        <v>0.41528309267384744</v>
      </c>
      <c r="BH5" s="1">
        <v>98.068311000815427</v>
      </c>
      <c r="BI5" s="1">
        <v>0</v>
      </c>
      <c r="BJ5" s="1">
        <v>8705</v>
      </c>
      <c r="BK5" s="1"/>
      <c r="BL5" s="1">
        <v>13611</v>
      </c>
      <c r="BM5" s="1">
        <v>0</v>
      </c>
      <c r="BN5" s="1">
        <v>0</v>
      </c>
      <c r="BO5" s="1">
        <v>158</v>
      </c>
      <c r="BP5" s="1">
        <v>0</v>
      </c>
      <c r="BQ5" s="1">
        <v>-64</v>
      </c>
      <c r="BR5" s="1">
        <v>0</v>
      </c>
      <c r="BS5" s="1">
        <v>331</v>
      </c>
      <c r="BT5" s="1">
        <v>14036</v>
      </c>
    </row>
    <row r="6" spans="1:72" ht="12.75" customHeight="1">
      <c r="A6" s="1">
        <v>2</v>
      </c>
      <c r="B6" s="1" t="s">
        <v>405</v>
      </c>
      <c r="C6" s="1">
        <v>4.7543974051300877</v>
      </c>
      <c r="D6" s="1">
        <v>124.71740209765159</v>
      </c>
      <c r="E6" s="1">
        <v>2.1864951768488745E-2</v>
      </c>
      <c r="F6" s="1">
        <v>0.13687475307515659</v>
      </c>
      <c r="G6" s="1">
        <v>22.65858971906291</v>
      </c>
      <c r="H6" s="1">
        <v>1.1851445344904601</v>
      </c>
      <c r="I6" s="1">
        <v>1269.6244134322267</v>
      </c>
      <c r="J6" s="1">
        <v>1793.7212115740529</v>
      </c>
      <c r="K6" s="1">
        <v>0</v>
      </c>
      <c r="L6" s="1">
        <v>1.4637273460792976E-3</v>
      </c>
      <c r="M6" s="1">
        <v>20.509076531548335</v>
      </c>
      <c r="N6" s="1">
        <v>3.2527803139749428E-2</v>
      </c>
      <c r="O6" s="1">
        <v>0.2456329988411996</v>
      </c>
      <c r="P6" s="1">
        <v>9.4849906431849064E-4</v>
      </c>
      <c r="Q6" s="1">
        <v>4.0470710521584419</v>
      </c>
      <c r="R6" s="1">
        <v>1.0510395037042734E-2</v>
      </c>
      <c r="S6" s="1">
        <v>0.21221055072508899</v>
      </c>
      <c r="T6" s="1">
        <v>8.5802770836628168E-4</v>
      </c>
      <c r="U6" s="1">
        <v>0</v>
      </c>
      <c r="V6" s="1">
        <v>0</v>
      </c>
      <c r="W6" s="1">
        <v>1.5918892604156785</v>
      </c>
      <c r="X6" s="1">
        <v>6.4685244488667512E-2</v>
      </c>
      <c r="Y6" s="1">
        <v>43.918887165074572</v>
      </c>
      <c r="Z6" s="1">
        <v>3.8452664769668536E-5</v>
      </c>
      <c r="AA6" s="1">
        <v>12.043830469571283</v>
      </c>
      <c r="AB6" s="1">
        <v>5.9983580798014007</v>
      </c>
      <c r="AC6" s="1">
        <v>27.51143595591968</v>
      </c>
      <c r="AD6" s="1">
        <v>0.23394060852375836</v>
      </c>
      <c r="AE6" s="1">
        <v>0</v>
      </c>
      <c r="AF6" s="1">
        <v>0</v>
      </c>
      <c r="AG6" s="1">
        <v>0.4464139079508741</v>
      </c>
      <c r="AH6" s="1">
        <v>4.7849370779873987E-2</v>
      </c>
      <c r="AI6" s="1">
        <v>4.7979841562969224E-3</v>
      </c>
      <c r="AJ6" s="1">
        <v>1.4497506083774874E-3</v>
      </c>
      <c r="AK6" s="1">
        <v>0</v>
      </c>
      <c r="AL6" s="1">
        <v>2.5779019005391359</v>
      </c>
      <c r="AM6" s="1">
        <v>0</v>
      </c>
      <c r="AN6" s="1">
        <v>0</v>
      </c>
      <c r="AO6" s="1">
        <v>0</v>
      </c>
      <c r="AP6" s="1">
        <v>6.4748600271388206</v>
      </c>
      <c r="AQ6" s="1">
        <v>0</v>
      </c>
      <c r="AR6" s="1">
        <v>23.885186641951375</v>
      </c>
      <c r="AS6" s="1">
        <v>10.442560708021485</v>
      </c>
      <c r="AT6" s="1">
        <v>3.2512121309400451E-3</v>
      </c>
      <c r="AU6" s="1">
        <v>2.256207510309725</v>
      </c>
      <c r="AV6" s="1">
        <v>5.1021881356815983</v>
      </c>
      <c r="AW6" s="1">
        <v>0.39820908063594473</v>
      </c>
      <c r="AX6" s="1">
        <v>0</v>
      </c>
      <c r="AY6" s="1">
        <v>0.16229999381962998</v>
      </c>
      <c r="AZ6" s="1">
        <v>1.1045718920971333E-3</v>
      </c>
      <c r="BA6" s="1">
        <v>4.5391001190866571E-3</v>
      </c>
      <c r="BB6" s="1">
        <v>0</v>
      </c>
      <c r="BC6" s="1">
        <v>0</v>
      </c>
      <c r="BD6" s="1">
        <v>0.92711551405740322</v>
      </c>
      <c r="BE6" s="1">
        <v>9.6650040558499161E-4</v>
      </c>
      <c r="BF6" s="1">
        <v>0</v>
      </c>
      <c r="BG6" s="1">
        <v>1.122999656861216E-3</v>
      </c>
      <c r="BH6" s="1">
        <v>1.8711800658204044E-2</v>
      </c>
      <c r="BI6" s="1">
        <v>0</v>
      </c>
      <c r="BJ6" s="1">
        <v>3385.9999999999995</v>
      </c>
      <c r="BK6" s="1"/>
      <c r="BL6" s="1">
        <v>108</v>
      </c>
      <c r="BM6" s="1">
        <v>0</v>
      </c>
      <c r="BN6" s="1">
        <v>0</v>
      </c>
      <c r="BO6" s="1">
        <v>0</v>
      </c>
      <c r="BP6" s="1">
        <v>0</v>
      </c>
      <c r="BQ6" s="1">
        <v>0</v>
      </c>
      <c r="BR6" s="1">
        <v>0</v>
      </c>
      <c r="BS6" s="1">
        <v>0</v>
      </c>
      <c r="BT6" s="1">
        <v>108</v>
      </c>
    </row>
    <row r="7" spans="1:72" ht="12.75" customHeight="1">
      <c r="A7" s="1">
        <v>3</v>
      </c>
      <c r="B7" s="1" t="s">
        <v>407</v>
      </c>
      <c r="C7" s="1">
        <v>9.7482801387707312</v>
      </c>
      <c r="D7" s="1">
        <v>4.5443207777779611E-3</v>
      </c>
      <c r="E7" s="1">
        <v>1.3973691902952352</v>
      </c>
      <c r="F7" s="1">
        <v>0.83825239779601257</v>
      </c>
      <c r="G7" s="1">
        <v>658.42895302898239</v>
      </c>
      <c r="H7" s="1">
        <v>1.4735838838240157E-2</v>
      </c>
      <c r="I7" s="1">
        <v>8.6198163116786297E-2</v>
      </c>
      <c r="J7" s="1">
        <v>1.3658216263460576E-3</v>
      </c>
      <c r="K7" s="1">
        <v>5.0419134135793742E-3</v>
      </c>
      <c r="L7" s="1">
        <v>8.4698402932656569E-2</v>
      </c>
      <c r="M7" s="1">
        <v>49.107572576924404</v>
      </c>
      <c r="N7" s="1">
        <v>0.2911409176347427</v>
      </c>
      <c r="O7" s="1">
        <v>4.2854747361334107E-2</v>
      </c>
      <c r="P7" s="1">
        <v>6.8677843659772655E-2</v>
      </c>
      <c r="Q7" s="1">
        <v>0.10468813340869337</v>
      </c>
      <c r="R7" s="1">
        <v>0.6249476810369754</v>
      </c>
      <c r="S7" s="1">
        <v>3.721816206519573E-2</v>
      </c>
      <c r="T7" s="1">
        <v>9.1120026971836313E-2</v>
      </c>
      <c r="U7" s="1">
        <v>3.3962799795135266E-3</v>
      </c>
      <c r="V7" s="1">
        <v>3.7998648505114953E-2</v>
      </c>
      <c r="W7" s="1">
        <v>1.0393144023519396</v>
      </c>
      <c r="X7" s="1">
        <v>0.28778243200492026</v>
      </c>
      <c r="Y7" s="1">
        <v>0.13990361198697737</v>
      </c>
      <c r="Z7" s="1">
        <v>2.2687072214104438E-3</v>
      </c>
      <c r="AA7" s="1">
        <v>7.2690566760460804E-2</v>
      </c>
      <c r="AB7" s="1">
        <v>0.43811633793190896</v>
      </c>
      <c r="AC7" s="1">
        <v>71.010388495426312</v>
      </c>
      <c r="AD7" s="1">
        <v>0.84216925112230723</v>
      </c>
      <c r="AE7" s="1">
        <v>16.73515424948177</v>
      </c>
      <c r="AF7" s="1">
        <v>0</v>
      </c>
      <c r="AG7" s="1">
        <v>0.37985128234912879</v>
      </c>
      <c r="AH7" s="1">
        <v>926.87776997889034</v>
      </c>
      <c r="AI7" s="1">
        <v>6.3502994796853257E-2</v>
      </c>
      <c r="AJ7" s="1">
        <v>8.7854461994919461E-2</v>
      </c>
      <c r="AK7" s="1">
        <v>1.1679065384245246E-2</v>
      </c>
      <c r="AL7" s="1">
        <v>1.4916870786854768</v>
      </c>
      <c r="AM7" s="1">
        <v>0</v>
      </c>
      <c r="AN7" s="1">
        <v>1.4966381486362723E-2</v>
      </c>
      <c r="AO7" s="1">
        <v>2.7571329646518958E-2</v>
      </c>
      <c r="AP7" s="1">
        <v>4.8474250741926124</v>
      </c>
      <c r="AQ7" s="1">
        <v>0</v>
      </c>
      <c r="AR7" s="1">
        <v>11.631926272662886</v>
      </c>
      <c r="AS7" s="1">
        <v>5.1785084361501132</v>
      </c>
      <c r="AT7" s="1">
        <v>0.1495353282812871</v>
      </c>
      <c r="AU7" s="1">
        <v>4.3434578625680738E-2</v>
      </c>
      <c r="AV7" s="1">
        <v>14.35807658082622</v>
      </c>
      <c r="AW7" s="1">
        <v>2.4189446932864338</v>
      </c>
      <c r="AX7" s="1">
        <v>0.14256173530164556</v>
      </c>
      <c r="AY7" s="1">
        <v>2.3096236739135101</v>
      </c>
      <c r="AZ7" s="1">
        <v>8.5119628836254257</v>
      </c>
      <c r="BA7" s="1">
        <v>8.6114999170028383</v>
      </c>
      <c r="BB7" s="1">
        <v>26.507388233615909</v>
      </c>
      <c r="BC7" s="1">
        <v>8.0046359225228141</v>
      </c>
      <c r="BD7" s="1">
        <v>2.1866573609324962</v>
      </c>
      <c r="BE7" s="1">
        <v>28.257944670606111</v>
      </c>
      <c r="BF7" s="1">
        <v>1.4306265729804968E-3</v>
      </c>
      <c r="BG7" s="1">
        <v>6.1230744263864996E-2</v>
      </c>
      <c r="BH7" s="1">
        <v>0.23548840599804638</v>
      </c>
      <c r="BI7" s="1">
        <v>0</v>
      </c>
      <c r="BJ7" s="1">
        <v>1864.0000000000005</v>
      </c>
      <c r="BK7" s="1"/>
      <c r="BL7" s="1">
        <v>593</v>
      </c>
      <c r="BM7" s="1">
        <v>0</v>
      </c>
      <c r="BN7" s="1">
        <v>0</v>
      </c>
      <c r="BO7" s="1">
        <v>0</v>
      </c>
      <c r="BP7" s="1">
        <v>0</v>
      </c>
      <c r="BQ7" s="1">
        <v>0</v>
      </c>
      <c r="BR7" s="1">
        <v>0</v>
      </c>
      <c r="BS7" s="1">
        <v>27919</v>
      </c>
      <c r="BT7" s="1">
        <v>28512</v>
      </c>
    </row>
    <row r="8" spans="1:72" ht="12.75" customHeight="1">
      <c r="A8" s="1">
        <v>4</v>
      </c>
      <c r="B8" s="1" t="s">
        <v>409</v>
      </c>
      <c r="C8" s="1">
        <v>55.136462100803932</v>
      </c>
      <c r="D8" s="1">
        <v>7.7961876395442813</v>
      </c>
      <c r="E8" s="1">
        <v>14.944178628389155</v>
      </c>
      <c r="F8" s="1">
        <v>961.64398528941285</v>
      </c>
      <c r="G8" s="1">
        <v>45.723586370754383</v>
      </c>
      <c r="H8" s="1">
        <v>2.0350697057858174</v>
      </c>
      <c r="I8" s="1">
        <v>1.5651624246637987</v>
      </c>
      <c r="J8" s="1">
        <v>158.75670100149398</v>
      </c>
      <c r="K8" s="1">
        <v>1.8285905678242998E-2</v>
      </c>
      <c r="L8" s="1">
        <v>47864.58458235782</v>
      </c>
      <c r="M8" s="1">
        <v>1721.5837766222771</v>
      </c>
      <c r="N8" s="1">
        <v>49.414254881292791</v>
      </c>
      <c r="O8" s="1">
        <v>509.52636690682016</v>
      </c>
      <c r="P8" s="1">
        <v>6440.5080059115062</v>
      </c>
      <c r="Q8" s="1">
        <v>242.11850934244887</v>
      </c>
      <c r="R8" s="1">
        <v>29.907443662633003</v>
      </c>
      <c r="S8" s="1">
        <v>7.817321700965862</v>
      </c>
      <c r="T8" s="1">
        <v>6.5482511215658654</v>
      </c>
      <c r="U8" s="1">
        <v>17.289469507969411</v>
      </c>
      <c r="V8" s="1">
        <v>0.33500207517169561</v>
      </c>
      <c r="W8" s="1">
        <v>11.046422444890887</v>
      </c>
      <c r="X8" s="1">
        <v>92.905433358029654</v>
      </c>
      <c r="Y8" s="1">
        <v>1344.9223266412544</v>
      </c>
      <c r="Z8" s="1">
        <v>40.39376958292172</v>
      </c>
      <c r="AA8" s="1">
        <v>113.87827068430691</v>
      </c>
      <c r="AB8" s="1">
        <v>279.13713621567462</v>
      </c>
      <c r="AC8" s="1">
        <v>967.00408324554928</v>
      </c>
      <c r="AD8" s="1">
        <v>71.521773384903867</v>
      </c>
      <c r="AE8" s="1">
        <v>0</v>
      </c>
      <c r="AF8" s="1">
        <v>0</v>
      </c>
      <c r="AG8" s="1">
        <v>467.19226565171675</v>
      </c>
      <c r="AH8" s="1">
        <v>1.5289360668624816</v>
      </c>
      <c r="AI8" s="1">
        <v>2.5220398820729975E-2</v>
      </c>
      <c r="AJ8" s="1">
        <v>4.3492518251324625E-3</v>
      </c>
      <c r="AK8" s="1">
        <v>2.1744544609667784</v>
      </c>
      <c r="AL8" s="1">
        <v>56.173030965170518</v>
      </c>
      <c r="AM8" s="1">
        <v>0</v>
      </c>
      <c r="AN8" s="1">
        <v>7.4831907431813617E-3</v>
      </c>
      <c r="AO8" s="1">
        <v>1.3785664823259479E-2</v>
      </c>
      <c r="AP8" s="1">
        <v>144.62993718068986</v>
      </c>
      <c r="AQ8" s="1">
        <v>8</v>
      </c>
      <c r="AR8" s="1">
        <v>72.868796980399424</v>
      </c>
      <c r="AS8" s="1">
        <v>115.71338558053245</v>
      </c>
      <c r="AT8" s="1">
        <v>8.9244038847306903E-2</v>
      </c>
      <c r="AU8" s="1">
        <v>3.962027763809794</v>
      </c>
      <c r="AV8" s="1">
        <v>29.694424352256441</v>
      </c>
      <c r="AW8" s="1">
        <v>7.3303781087887527</v>
      </c>
      <c r="AX8" s="1">
        <v>0</v>
      </c>
      <c r="AY8" s="1">
        <v>9.155444757715836</v>
      </c>
      <c r="AZ8" s="1">
        <v>16.900114735552826</v>
      </c>
      <c r="BA8" s="1">
        <v>0.34241088225753902</v>
      </c>
      <c r="BB8" s="1">
        <v>1.6680832741817302E-3</v>
      </c>
      <c r="BC8" s="1">
        <v>7.5246670387827314E-2</v>
      </c>
      <c r="BD8" s="1">
        <v>2.8996229376764768</v>
      </c>
      <c r="BE8" s="1">
        <v>3.0611398833164664E-2</v>
      </c>
      <c r="BF8" s="1">
        <v>4.755235616010367</v>
      </c>
      <c r="BG8" s="1">
        <v>6.6462862044619746E-3</v>
      </c>
      <c r="BH8" s="1">
        <v>0.36346026129885567</v>
      </c>
      <c r="BI8" s="1">
        <v>0</v>
      </c>
      <c r="BJ8" s="1">
        <v>62001.999999999993</v>
      </c>
      <c r="BK8" s="1"/>
      <c r="BL8" s="1">
        <v>90</v>
      </c>
      <c r="BM8" s="1">
        <v>0</v>
      </c>
      <c r="BN8" s="1">
        <v>0</v>
      </c>
      <c r="BO8" s="1">
        <v>444</v>
      </c>
      <c r="BP8" s="1">
        <v>0</v>
      </c>
      <c r="BQ8" s="1">
        <v>1854</v>
      </c>
      <c r="BR8" s="1">
        <v>0</v>
      </c>
      <c r="BS8" s="1">
        <v>143</v>
      </c>
      <c r="BT8" s="1">
        <v>2531</v>
      </c>
    </row>
    <row r="9" spans="1:72" ht="12.75" customHeight="1">
      <c r="A9" s="1">
        <v>5</v>
      </c>
      <c r="B9" s="1" t="s">
        <v>662</v>
      </c>
      <c r="C9" s="1">
        <v>1132.8097506186066</v>
      </c>
      <c r="D9" s="1">
        <v>20.888522513457666</v>
      </c>
      <c r="E9" s="1">
        <v>6.0347266881028947</v>
      </c>
      <c r="F9" s="1">
        <v>21.616969113328246</v>
      </c>
      <c r="G9" s="1">
        <v>14427.677521840451</v>
      </c>
      <c r="H9" s="1">
        <v>42.237792531126466</v>
      </c>
      <c r="I9" s="1">
        <v>3.6296392611623092</v>
      </c>
      <c r="J9" s="1">
        <v>388.89890215796004</v>
      </c>
      <c r="K9" s="1">
        <v>0.55226782716637624</v>
      </c>
      <c r="L9" s="1">
        <v>501.21363061306317</v>
      </c>
      <c r="M9" s="1">
        <v>1237.5614456572798</v>
      </c>
      <c r="N9" s="1">
        <v>6.4949829871513591</v>
      </c>
      <c r="O9" s="1">
        <v>4.5024193411035025</v>
      </c>
      <c r="P9" s="1">
        <v>1.4552014069986434</v>
      </c>
      <c r="Q9" s="1">
        <v>3.5991267616810543</v>
      </c>
      <c r="R9" s="1">
        <v>14.00478094992638</v>
      </c>
      <c r="S9" s="1">
        <v>0.15267350449698777</v>
      </c>
      <c r="T9" s="1">
        <v>2.4681928703823175</v>
      </c>
      <c r="U9" s="1">
        <v>8.2432438138540093E-2</v>
      </c>
      <c r="V9" s="1">
        <v>0.29290953858260316</v>
      </c>
      <c r="W9" s="1">
        <v>51.488803753764422</v>
      </c>
      <c r="X9" s="1">
        <v>6.2013204813057028</v>
      </c>
      <c r="Y9" s="1">
        <v>34.851202414444359</v>
      </c>
      <c r="Z9" s="1">
        <v>0.80804773783944173</v>
      </c>
      <c r="AA9" s="1">
        <v>12.625892860957258</v>
      </c>
      <c r="AB9" s="1">
        <v>24.167734949683339</v>
      </c>
      <c r="AC9" s="1">
        <v>1683.2256847397393</v>
      </c>
      <c r="AD9" s="1">
        <v>130.94988422427414</v>
      </c>
      <c r="AE9" s="1">
        <v>136.39150713327641</v>
      </c>
      <c r="AF9" s="1">
        <v>31.647395615137551</v>
      </c>
      <c r="AG9" s="1">
        <v>12.852958915614408</v>
      </c>
      <c r="AH9" s="1">
        <v>7766.7186955599682</v>
      </c>
      <c r="AI9" s="1">
        <v>3.2767277435672795</v>
      </c>
      <c r="AJ9" s="1">
        <v>1.6785220623259547</v>
      </c>
      <c r="AK9" s="1">
        <v>0.85003468900016887</v>
      </c>
      <c r="AL9" s="1">
        <v>50.081469688958478</v>
      </c>
      <c r="AM9" s="1">
        <v>31.685694702829728</v>
      </c>
      <c r="AN9" s="1">
        <v>3.5068777794432511</v>
      </c>
      <c r="AO9" s="1">
        <v>1.5632943909576249</v>
      </c>
      <c r="AP9" s="1">
        <v>126.12186724668179</v>
      </c>
      <c r="AQ9" s="1">
        <v>0</v>
      </c>
      <c r="AR9" s="1">
        <v>312.8924028281524</v>
      </c>
      <c r="AS9" s="1">
        <v>146.76285478333884</v>
      </c>
      <c r="AT9" s="1">
        <v>16.235788576979701</v>
      </c>
      <c r="AU9" s="1">
        <v>86.943035749520007</v>
      </c>
      <c r="AV9" s="1">
        <v>248.39556851162337</v>
      </c>
      <c r="AW9" s="1">
        <v>30.487654640290074</v>
      </c>
      <c r="AX9" s="1">
        <v>12.827077259428059</v>
      </c>
      <c r="AY9" s="1">
        <v>33.841423468994734</v>
      </c>
      <c r="AZ9" s="1">
        <v>484.98461185341114</v>
      </c>
      <c r="BA9" s="1">
        <v>1075.5246443888061</v>
      </c>
      <c r="BB9" s="1">
        <v>961.82754945640875</v>
      </c>
      <c r="BC9" s="1">
        <v>1192.1350246837305</v>
      </c>
      <c r="BD9" s="1">
        <v>97.45409584087885</v>
      </c>
      <c r="BE9" s="1">
        <v>291.75704086032812</v>
      </c>
      <c r="BF9" s="1">
        <v>5.89195209559779</v>
      </c>
      <c r="BG9" s="1">
        <v>1.418487588999793</v>
      </c>
      <c r="BH9" s="1">
        <v>11.753282103577181</v>
      </c>
      <c r="BI9" s="1">
        <v>0</v>
      </c>
      <c r="BJ9" s="1">
        <v>32938</v>
      </c>
      <c r="BK9" s="1"/>
      <c r="BL9" s="1">
        <v>55092</v>
      </c>
      <c r="BM9" s="1">
        <v>0</v>
      </c>
      <c r="BN9" s="1">
        <v>51</v>
      </c>
      <c r="BO9" s="1">
        <v>0</v>
      </c>
      <c r="BP9" s="1">
        <v>0</v>
      </c>
      <c r="BQ9" s="1">
        <v>-85</v>
      </c>
      <c r="BR9" s="1">
        <v>0</v>
      </c>
      <c r="BS9" s="1">
        <v>8254</v>
      </c>
      <c r="BT9" s="1">
        <v>63312</v>
      </c>
    </row>
    <row r="10" spans="1:72" ht="12.75" customHeight="1">
      <c r="A10" s="1">
        <v>6</v>
      </c>
      <c r="B10" s="1" t="s">
        <v>663</v>
      </c>
      <c r="C10" s="1">
        <v>41.825256701252727</v>
      </c>
      <c r="D10" s="1">
        <v>37.320788329181184</v>
      </c>
      <c r="E10" s="1">
        <v>89.673022661887117</v>
      </c>
      <c r="F10" s="1">
        <v>39.304665129484547</v>
      </c>
      <c r="G10" s="1">
        <v>85.728371500638104</v>
      </c>
      <c r="H10" s="1">
        <v>1545.5496896280426</v>
      </c>
      <c r="I10" s="1">
        <v>7.9992992785484498</v>
      </c>
      <c r="J10" s="1">
        <v>846.193668281687</v>
      </c>
      <c r="K10" s="1">
        <v>52.748687280938483</v>
      </c>
      <c r="L10" s="1">
        <v>0.59010730728268301</v>
      </c>
      <c r="M10" s="1">
        <v>33.741940418984584</v>
      </c>
      <c r="N10" s="1">
        <v>98.154728110110781</v>
      </c>
      <c r="O10" s="1">
        <v>82.170204513241799</v>
      </c>
      <c r="P10" s="1">
        <v>48.853752272045028</v>
      </c>
      <c r="Q10" s="1">
        <v>146.02600028142854</v>
      </c>
      <c r="R10" s="1">
        <v>49.456507781427661</v>
      </c>
      <c r="S10" s="1">
        <v>16.371720847128355</v>
      </c>
      <c r="T10" s="1">
        <v>218.45643423903556</v>
      </c>
      <c r="U10" s="1">
        <v>1309.1900442992712</v>
      </c>
      <c r="V10" s="1">
        <v>1.6409965803954814</v>
      </c>
      <c r="W10" s="1">
        <v>511.25324925057009</v>
      </c>
      <c r="X10" s="1">
        <v>72.325793682350636</v>
      </c>
      <c r="Y10" s="1">
        <v>35.028081531627528</v>
      </c>
      <c r="Z10" s="1">
        <v>1.8921550306173658</v>
      </c>
      <c r="AA10" s="1">
        <v>40.968801782976655</v>
      </c>
      <c r="AB10" s="1">
        <v>451.811812537094</v>
      </c>
      <c r="AC10" s="1">
        <v>819.89323430971103</v>
      </c>
      <c r="AD10" s="1">
        <v>361.18671980795853</v>
      </c>
      <c r="AE10" s="1">
        <v>26.141438016903532</v>
      </c>
      <c r="AF10" s="1">
        <v>5.5848345203183918</v>
      </c>
      <c r="AG10" s="1">
        <v>287.61850302560862</v>
      </c>
      <c r="AH10" s="1">
        <v>411.76043243391473</v>
      </c>
      <c r="AI10" s="1">
        <v>32.17578644420179</v>
      </c>
      <c r="AJ10" s="1">
        <v>129.70653633858916</v>
      </c>
      <c r="AK10" s="1">
        <v>115.3226810002018</v>
      </c>
      <c r="AL10" s="1">
        <v>236.78643130978926</v>
      </c>
      <c r="AM10" s="1">
        <v>16.833025310878295</v>
      </c>
      <c r="AN10" s="1">
        <v>7.3341209884241527</v>
      </c>
      <c r="AO10" s="1">
        <v>2.0843925212768335</v>
      </c>
      <c r="AP10" s="1">
        <v>142.90593933049772</v>
      </c>
      <c r="AQ10" s="1">
        <v>0</v>
      </c>
      <c r="AR10" s="1">
        <v>196.7343057775683</v>
      </c>
      <c r="AS10" s="1">
        <v>372.06973193582786</v>
      </c>
      <c r="AT10" s="1">
        <v>27.394630146375913</v>
      </c>
      <c r="AU10" s="1">
        <v>20.953327777660203</v>
      </c>
      <c r="AV10" s="1">
        <v>322.28266242083089</v>
      </c>
      <c r="AW10" s="1">
        <v>34.274301695032769</v>
      </c>
      <c r="AX10" s="1">
        <v>4.0586773493749835</v>
      </c>
      <c r="AY10" s="1">
        <v>52.220059710669076</v>
      </c>
      <c r="AZ10" s="1">
        <v>649.08666033847499</v>
      </c>
      <c r="BA10" s="1">
        <v>122.2981308709157</v>
      </c>
      <c r="BB10" s="1">
        <v>1423.7951014319369</v>
      </c>
      <c r="BC10" s="1">
        <v>540.45747944005802</v>
      </c>
      <c r="BD10" s="1">
        <v>156.06235126284793</v>
      </c>
      <c r="BE10" s="1">
        <v>185.11003490158589</v>
      </c>
      <c r="BF10" s="1">
        <v>53.285652921147751</v>
      </c>
      <c r="BG10" s="1">
        <v>1.7099819397867868</v>
      </c>
      <c r="BH10" s="1">
        <v>365.59705546438352</v>
      </c>
      <c r="BI10" s="1">
        <v>0</v>
      </c>
      <c r="BJ10" s="1">
        <v>12986.999999999995</v>
      </c>
      <c r="BK10" s="1"/>
      <c r="BL10" s="1">
        <v>38229</v>
      </c>
      <c r="BM10" s="1">
        <v>0</v>
      </c>
      <c r="BN10" s="1">
        <v>0</v>
      </c>
      <c r="BO10" s="1">
        <v>0</v>
      </c>
      <c r="BP10" s="1">
        <v>0</v>
      </c>
      <c r="BQ10" s="1">
        <v>-964</v>
      </c>
      <c r="BR10" s="1">
        <v>0</v>
      </c>
      <c r="BS10" s="1">
        <v>15399</v>
      </c>
      <c r="BT10" s="1">
        <v>52664</v>
      </c>
    </row>
    <row r="11" spans="1:72" ht="12.75" customHeight="1">
      <c r="A11" s="1">
        <v>7</v>
      </c>
      <c r="B11" s="1" t="s">
        <v>417</v>
      </c>
      <c r="C11" s="1">
        <v>20.909784615602433</v>
      </c>
      <c r="D11" s="1">
        <v>38.716535958171271</v>
      </c>
      <c r="E11" s="1">
        <v>36.862307283359918</v>
      </c>
      <c r="F11" s="1">
        <v>27.640306707002907</v>
      </c>
      <c r="G11" s="1">
        <v>30.049497748998441</v>
      </c>
      <c r="H11" s="1">
        <v>16.95231633532784</v>
      </c>
      <c r="I11" s="1">
        <v>2980.4364175118835</v>
      </c>
      <c r="J11" s="1">
        <v>574.6885769036154</v>
      </c>
      <c r="K11" s="1">
        <v>1.2962236462774557</v>
      </c>
      <c r="L11" s="1">
        <v>1.962098275884433</v>
      </c>
      <c r="M11" s="1">
        <v>67.151628187538179</v>
      </c>
      <c r="N11" s="1">
        <v>39.430308115757818</v>
      </c>
      <c r="O11" s="1">
        <v>67.192932305796532</v>
      </c>
      <c r="P11" s="1">
        <v>53.208384666533462</v>
      </c>
      <c r="Q11" s="1">
        <v>191.27304292012795</v>
      </c>
      <c r="R11" s="1">
        <v>13.015354257678428</v>
      </c>
      <c r="S11" s="1">
        <v>63.509417176086103</v>
      </c>
      <c r="T11" s="1">
        <v>79.542638944656588</v>
      </c>
      <c r="U11" s="1">
        <v>34.843965857872703</v>
      </c>
      <c r="V11" s="1">
        <v>45.598470088293567</v>
      </c>
      <c r="W11" s="1">
        <v>1719.2983909121085</v>
      </c>
      <c r="X11" s="1">
        <v>49.342676152806696</v>
      </c>
      <c r="Y11" s="1">
        <v>273.11232722859853</v>
      </c>
      <c r="Z11" s="1">
        <v>8.8112163968364161</v>
      </c>
      <c r="AA11" s="1">
        <v>14.70721326315878</v>
      </c>
      <c r="AB11" s="1">
        <v>2986.4968329600142</v>
      </c>
      <c r="AC11" s="1">
        <v>356.99081928169807</v>
      </c>
      <c r="AD11" s="1">
        <v>26.227620870668872</v>
      </c>
      <c r="AE11" s="1">
        <v>5.9994161974641376</v>
      </c>
      <c r="AF11" s="1">
        <v>0</v>
      </c>
      <c r="AG11" s="1">
        <v>58.116028043808079</v>
      </c>
      <c r="AH11" s="1">
        <v>8.5636049228408879</v>
      </c>
      <c r="AI11" s="1">
        <v>3.3742160445809475</v>
      </c>
      <c r="AJ11" s="1">
        <v>9.6882480338496997</v>
      </c>
      <c r="AK11" s="1">
        <v>4.1624825795216323</v>
      </c>
      <c r="AL11" s="1">
        <v>35.772941018691007</v>
      </c>
      <c r="AM11" s="1">
        <v>0</v>
      </c>
      <c r="AN11" s="1">
        <v>3.5832911907531892</v>
      </c>
      <c r="AO11" s="1">
        <v>7.1685457080949297E-2</v>
      </c>
      <c r="AP11" s="1">
        <v>336.07410158157165</v>
      </c>
      <c r="AQ11" s="1">
        <v>480</v>
      </c>
      <c r="AR11" s="1">
        <v>157.11671694597146</v>
      </c>
      <c r="AS11" s="1">
        <v>160.78315257019864</v>
      </c>
      <c r="AT11" s="1">
        <v>4.605454557550277</v>
      </c>
      <c r="AU11" s="1">
        <v>18.390221395833123</v>
      </c>
      <c r="AV11" s="1">
        <v>44.39990592017309</v>
      </c>
      <c r="AW11" s="1">
        <v>20.042830555654962</v>
      </c>
      <c r="AX11" s="1">
        <v>2.9106572673511524</v>
      </c>
      <c r="AY11" s="1">
        <v>50.999462568704892</v>
      </c>
      <c r="AZ11" s="1">
        <v>22.689443433889611</v>
      </c>
      <c r="BA11" s="1">
        <v>30.908351753014571</v>
      </c>
      <c r="BB11" s="1">
        <v>30.643401990203625</v>
      </c>
      <c r="BC11" s="1">
        <v>0.27502360357130534</v>
      </c>
      <c r="BD11" s="1">
        <v>47.250706231431202</v>
      </c>
      <c r="BE11" s="1">
        <v>45.640791543894522</v>
      </c>
      <c r="BF11" s="1">
        <v>6.6624585687305702</v>
      </c>
      <c r="BG11" s="1">
        <v>0.68414256308218535</v>
      </c>
      <c r="BH11" s="1">
        <v>143.32395888822748</v>
      </c>
      <c r="BI11" s="1">
        <v>0</v>
      </c>
      <c r="BJ11" s="1">
        <v>11552.000000000002</v>
      </c>
      <c r="BK11" s="1"/>
      <c r="BL11" s="1">
        <v>752</v>
      </c>
      <c r="BM11" s="1">
        <v>0</v>
      </c>
      <c r="BN11" s="1">
        <v>0</v>
      </c>
      <c r="BO11" s="1">
        <v>0</v>
      </c>
      <c r="BP11" s="1">
        <v>0</v>
      </c>
      <c r="BQ11" s="1">
        <v>16</v>
      </c>
      <c r="BR11" s="1">
        <v>0</v>
      </c>
      <c r="BS11" s="1">
        <v>755</v>
      </c>
      <c r="BT11" s="1">
        <v>1523</v>
      </c>
    </row>
    <row r="12" spans="1:72" ht="12.75" customHeight="1">
      <c r="A12" s="1">
        <v>8</v>
      </c>
      <c r="B12" s="1" t="s">
        <v>419</v>
      </c>
      <c r="C12" s="1">
        <v>40.015861894820368</v>
      </c>
      <c r="D12" s="1">
        <v>136.54796003640769</v>
      </c>
      <c r="E12" s="1">
        <v>13.208037730494999</v>
      </c>
      <c r="F12" s="1">
        <v>32.685449954897862</v>
      </c>
      <c r="G12" s="1">
        <v>953.67782279912092</v>
      </c>
      <c r="H12" s="1">
        <v>31.261740903617614</v>
      </c>
      <c r="I12" s="1">
        <v>76.264815717793056</v>
      </c>
      <c r="J12" s="1">
        <v>3917.8648888705484</v>
      </c>
      <c r="K12" s="1">
        <v>813.49286176821715</v>
      </c>
      <c r="L12" s="1">
        <v>6.0312768015124476</v>
      </c>
      <c r="M12" s="1">
        <v>260.40678263124221</v>
      </c>
      <c r="N12" s="1">
        <v>249.35120949391589</v>
      </c>
      <c r="O12" s="1">
        <v>163.83646143924801</v>
      </c>
      <c r="P12" s="1">
        <v>66.708625113565489</v>
      </c>
      <c r="Q12" s="1">
        <v>92.404636520608761</v>
      </c>
      <c r="R12" s="1">
        <v>35.494311275516921</v>
      </c>
      <c r="S12" s="1">
        <v>71.464758509723481</v>
      </c>
      <c r="T12" s="1">
        <v>182.20802159105338</v>
      </c>
      <c r="U12" s="1">
        <v>17.964999574278181</v>
      </c>
      <c r="V12" s="1">
        <v>4.0287453092334049</v>
      </c>
      <c r="W12" s="1">
        <v>161.26301545402549</v>
      </c>
      <c r="X12" s="1">
        <v>20.614833779413107</v>
      </c>
      <c r="Y12" s="1">
        <v>95.458637675489342</v>
      </c>
      <c r="Z12" s="1">
        <v>27.001630740260676</v>
      </c>
      <c r="AA12" s="1">
        <v>140.93132270860664</v>
      </c>
      <c r="AB12" s="1">
        <v>234.61091746407087</v>
      </c>
      <c r="AC12" s="1">
        <v>605.10532897027588</v>
      </c>
      <c r="AD12" s="1">
        <v>135.52924121617099</v>
      </c>
      <c r="AE12" s="1">
        <v>20.482343164787871</v>
      </c>
      <c r="AF12" s="1">
        <v>0</v>
      </c>
      <c r="AG12" s="1">
        <v>197.40110052349013</v>
      </c>
      <c r="AH12" s="1">
        <v>81.954117078477466</v>
      </c>
      <c r="AI12" s="1">
        <v>135.16840205317629</v>
      </c>
      <c r="AJ12" s="1">
        <v>14.030394365543136</v>
      </c>
      <c r="AK12" s="1">
        <v>95.889145104999955</v>
      </c>
      <c r="AL12" s="1">
        <v>566.5425679867127</v>
      </c>
      <c r="AM12" s="1">
        <v>110.89993145990405</v>
      </c>
      <c r="AN12" s="1">
        <v>1.3350860943130431</v>
      </c>
      <c r="AO12" s="1">
        <v>3.6096966396942545</v>
      </c>
      <c r="AP12" s="1">
        <v>171.41861762804319</v>
      </c>
      <c r="AQ12" s="1">
        <v>51</v>
      </c>
      <c r="AR12" s="1">
        <v>413.20132073841802</v>
      </c>
      <c r="AS12" s="1">
        <v>795.4969951062576</v>
      </c>
      <c r="AT12" s="1">
        <v>90.179143617883497</v>
      </c>
      <c r="AU12" s="1">
        <v>173.09204009626384</v>
      </c>
      <c r="AV12" s="1">
        <v>514.19582278238465</v>
      </c>
      <c r="AW12" s="1">
        <v>78.842706268631488</v>
      </c>
      <c r="AX12" s="1">
        <v>4.4543344306179389</v>
      </c>
      <c r="AY12" s="1">
        <v>148.17052640495427</v>
      </c>
      <c r="AZ12" s="1">
        <v>256.71379042800214</v>
      </c>
      <c r="BA12" s="1">
        <v>305.00784591992118</v>
      </c>
      <c r="BB12" s="1">
        <v>268.78208222540081</v>
      </c>
      <c r="BC12" s="1">
        <v>298.99076574133812</v>
      </c>
      <c r="BD12" s="1">
        <v>40.097537895603921</v>
      </c>
      <c r="BE12" s="1">
        <v>61.943602143794621</v>
      </c>
      <c r="BF12" s="1">
        <v>118.93328897738107</v>
      </c>
      <c r="BG12" s="1">
        <v>14.211900247574818</v>
      </c>
      <c r="BH12" s="1">
        <v>79.520698932300874</v>
      </c>
      <c r="BI12" s="1">
        <v>0</v>
      </c>
      <c r="BJ12" s="1">
        <v>13697.000000000005</v>
      </c>
      <c r="BK12" s="1"/>
      <c r="BL12" s="1">
        <v>2339</v>
      </c>
      <c r="BM12" s="1">
        <v>0</v>
      </c>
      <c r="BN12" s="1">
        <v>249</v>
      </c>
      <c r="BO12" s="1">
        <v>0</v>
      </c>
      <c r="BP12" s="1">
        <v>0</v>
      </c>
      <c r="BQ12" s="1">
        <v>53</v>
      </c>
      <c r="BR12" s="1">
        <v>0</v>
      </c>
      <c r="BS12" s="1">
        <v>1702</v>
      </c>
      <c r="BT12" s="1">
        <v>4343</v>
      </c>
    </row>
    <row r="13" spans="1:72" ht="12.75" customHeight="1">
      <c r="A13" s="1">
        <v>9</v>
      </c>
      <c r="B13" s="1" t="s">
        <v>421</v>
      </c>
      <c r="C13" s="1">
        <v>4.0656447814273704E-4</v>
      </c>
      <c r="D13" s="1">
        <v>9.9776940787365612E-2</v>
      </c>
      <c r="E13" s="1">
        <v>0</v>
      </c>
      <c r="F13" s="1">
        <v>1.4832409690354546E-2</v>
      </c>
      <c r="G13" s="1">
        <v>1.5792691000650276E-2</v>
      </c>
      <c r="H13" s="1">
        <v>2.2593451128900714E-2</v>
      </c>
      <c r="I13" s="1">
        <v>2.1266583523121552E-3</v>
      </c>
      <c r="J13" s="1">
        <v>2.2856007897583934</v>
      </c>
      <c r="K13" s="1">
        <v>18.583612371461534</v>
      </c>
      <c r="L13" s="1">
        <v>3.7316743884440915E-3</v>
      </c>
      <c r="M13" s="1">
        <v>0.64135146354361949</v>
      </c>
      <c r="N13" s="1">
        <v>2.2683805707903225E-3</v>
      </c>
      <c r="O13" s="1">
        <v>1.2488291172903531E-3</v>
      </c>
      <c r="P13" s="1">
        <v>0.93072567809661899</v>
      </c>
      <c r="Q13" s="1">
        <v>5.2899024874200111E-2</v>
      </c>
      <c r="R13" s="1">
        <v>1.1487632152954523E-2</v>
      </c>
      <c r="S13" s="1">
        <v>2.9542786037707155E-2</v>
      </c>
      <c r="T13" s="1">
        <v>7.6307545694155971E-3</v>
      </c>
      <c r="U13" s="1">
        <v>3.7173184990216854E-4</v>
      </c>
      <c r="V13" s="1">
        <v>8.5824783651547364E-5</v>
      </c>
      <c r="W13" s="1">
        <v>6.3924660841345807E-3</v>
      </c>
      <c r="X13" s="1">
        <v>3.5146228258245829E-2</v>
      </c>
      <c r="Y13" s="1">
        <v>3.8963021775911932E-2</v>
      </c>
      <c r="Z13" s="1">
        <v>0</v>
      </c>
      <c r="AA13" s="1">
        <v>2.5289789521793948E-2</v>
      </c>
      <c r="AB13" s="1">
        <v>1.2151964594348812</v>
      </c>
      <c r="AC13" s="1">
        <v>4.7625520360556655</v>
      </c>
      <c r="AD13" s="1">
        <v>0.25920434548666926</v>
      </c>
      <c r="AE13" s="1">
        <v>3.7397950038294196E-3</v>
      </c>
      <c r="AF13" s="1">
        <v>0</v>
      </c>
      <c r="AG13" s="1">
        <v>2.6693974423169857</v>
      </c>
      <c r="AH13" s="1">
        <v>0.11430514236537787</v>
      </c>
      <c r="AI13" s="1">
        <v>23.341683180929884</v>
      </c>
      <c r="AJ13" s="1">
        <v>1.0914450862444532E-2</v>
      </c>
      <c r="AK13" s="1">
        <v>0.98781843390331059</v>
      </c>
      <c r="AL13" s="1">
        <v>8.444039739763916</v>
      </c>
      <c r="AM13" s="1">
        <v>0.99017795946342901</v>
      </c>
      <c r="AN13" s="1">
        <v>4.489914445908817E-3</v>
      </c>
      <c r="AO13" s="1">
        <v>8.2713988939556882E-3</v>
      </c>
      <c r="AP13" s="1">
        <v>2.5242722760075673</v>
      </c>
      <c r="AQ13" s="1">
        <v>0</v>
      </c>
      <c r="AR13" s="1">
        <v>2.7286899045590878</v>
      </c>
      <c r="AS13" s="1">
        <v>6.014551914167142</v>
      </c>
      <c r="AT13" s="1">
        <v>4.4120518900922692</v>
      </c>
      <c r="AU13" s="1">
        <v>1.022157616997718</v>
      </c>
      <c r="AV13" s="1">
        <v>6.0985230442429179</v>
      </c>
      <c r="AW13" s="1">
        <v>0.15737303083390689</v>
      </c>
      <c r="AX13" s="1">
        <v>0.94526367840008541</v>
      </c>
      <c r="AY13" s="1">
        <v>2.0018700917841681</v>
      </c>
      <c r="AZ13" s="1">
        <v>2.5426505590803288</v>
      </c>
      <c r="BA13" s="1">
        <v>3.1234846201811846</v>
      </c>
      <c r="BB13" s="1">
        <v>1.9573562628774883</v>
      </c>
      <c r="BC13" s="1">
        <v>1.2140269118187134E-2</v>
      </c>
      <c r="BD13" s="1">
        <v>0.94726052590417109</v>
      </c>
      <c r="BE13" s="1">
        <v>0.86878266119023229</v>
      </c>
      <c r="BF13" s="1">
        <v>0.95156127028412563</v>
      </c>
      <c r="BG13" s="1">
        <v>5.752846734578286E-2</v>
      </c>
      <c r="BH13" s="1">
        <v>1.0814455725044329E-2</v>
      </c>
      <c r="BI13" s="1">
        <v>0</v>
      </c>
      <c r="BJ13" s="1">
        <v>102.00000000000001</v>
      </c>
      <c r="BK13" s="1"/>
      <c r="BL13" s="1">
        <v>0</v>
      </c>
      <c r="BM13" s="1">
        <v>0</v>
      </c>
      <c r="BN13" s="1">
        <v>0</v>
      </c>
      <c r="BO13" s="1">
        <v>0</v>
      </c>
      <c r="BP13" s="1">
        <v>0</v>
      </c>
      <c r="BQ13" s="1">
        <v>0</v>
      </c>
      <c r="BR13" s="1">
        <v>0</v>
      </c>
      <c r="BS13" s="1">
        <v>0</v>
      </c>
      <c r="BT13" s="1">
        <v>0</v>
      </c>
    </row>
    <row r="14" spans="1:72" ht="12.75" customHeight="1">
      <c r="A14" s="1">
        <v>10</v>
      </c>
      <c r="B14" s="1" t="s">
        <v>423</v>
      </c>
      <c r="C14" s="1">
        <v>706.89090929628185</v>
      </c>
      <c r="D14" s="1">
        <v>291.97011355062313</v>
      </c>
      <c r="E14" s="1">
        <v>102.66042315180917</v>
      </c>
      <c r="F14" s="1">
        <v>411.39539176998596</v>
      </c>
      <c r="G14" s="1">
        <v>322.23977864673645</v>
      </c>
      <c r="H14" s="1">
        <v>33.293867191474639</v>
      </c>
      <c r="I14" s="1">
        <v>246.10237541939634</v>
      </c>
      <c r="J14" s="1">
        <v>360.05965298272844</v>
      </c>
      <c r="K14" s="1">
        <v>2.2198295916551869</v>
      </c>
      <c r="L14" s="1">
        <v>4267.5067778318198</v>
      </c>
      <c r="M14" s="1">
        <v>2765.3067725866176</v>
      </c>
      <c r="N14" s="1">
        <v>70.92258813759895</v>
      </c>
      <c r="O14" s="1">
        <v>421.75713833181294</v>
      </c>
      <c r="P14" s="1">
        <v>613.72277357959717</v>
      </c>
      <c r="Q14" s="1">
        <v>154.13861733309153</v>
      </c>
      <c r="R14" s="1">
        <v>46.401053789224591</v>
      </c>
      <c r="S14" s="1">
        <v>43.01480955199235</v>
      </c>
      <c r="T14" s="1">
        <v>201.83443526859921</v>
      </c>
      <c r="U14" s="1">
        <v>161.99632559812591</v>
      </c>
      <c r="V14" s="1">
        <v>32.818454671991034</v>
      </c>
      <c r="W14" s="1">
        <v>80.806222185821014</v>
      </c>
      <c r="X14" s="1">
        <v>117.67855331148237</v>
      </c>
      <c r="Y14" s="1">
        <v>572.51541946956763</v>
      </c>
      <c r="Z14" s="1">
        <v>44.26927186253161</v>
      </c>
      <c r="AA14" s="1">
        <v>451.22500979091683</v>
      </c>
      <c r="AB14" s="1">
        <v>2448.2290891056582</v>
      </c>
      <c r="AC14" s="1">
        <v>1110.8745739457152</v>
      </c>
      <c r="AD14" s="1">
        <v>6040.3387248357812</v>
      </c>
      <c r="AE14" s="1">
        <v>927.76705036694489</v>
      </c>
      <c r="AF14" s="1">
        <v>2851.0580226225388</v>
      </c>
      <c r="AG14" s="1">
        <v>931.90551719157793</v>
      </c>
      <c r="AH14" s="1">
        <v>89.054192588713065</v>
      </c>
      <c r="AI14" s="1">
        <v>10.495680694161996</v>
      </c>
      <c r="AJ14" s="1">
        <v>32.904271387967789</v>
      </c>
      <c r="AK14" s="1">
        <v>55.67340257279961</v>
      </c>
      <c r="AL14" s="1">
        <v>118.70763282097626</v>
      </c>
      <c r="AM14" s="1">
        <v>18.813381229805152</v>
      </c>
      <c r="AN14" s="1">
        <v>1.022203855518574</v>
      </c>
      <c r="AO14" s="1">
        <v>6.5207163986883874</v>
      </c>
      <c r="AP14" s="1">
        <v>663.89387370850432</v>
      </c>
      <c r="AQ14" s="1">
        <v>0</v>
      </c>
      <c r="AR14" s="1">
        <v>280.92661032555759</v>
      </c>
      <c r="AS14" s="1">
        <v>251.42219211607738</v>
      </c>
      <c r="AT14" s="1">
        <v>15.400285800545932</v>
      </c>
      <c r="AU14" s="1">
        <v>18.335747098057606</v>
      </c>
      <c r="AV14" s="1">
        <v>176.76008352294738</v>
      </c>
      <c r="AW14" s="1">
        <v>101.34009025434882</v>
      </c>
      <c r="AX14" s="1">
        <v>18.927229460524718</v>
      </c>
      <c r="AY14" s="1">
        <v>113.59217709771961</v>
      </c>
      <c r="AZ14" s="1">
        <v>583.30224739243863</v>
      </c>
      <c r="BA14" s="1">
        <v>87.006458652846803</v>
      </c>
      <c r="BB14" s="1">
        <v>88.702207068953385</v>
      </c>
      <c r="BC14" s="1">
        <v>92.383108149667493</v>
      </c>
      <c r="BD14" s="1">
        <v>48.051410137125657</v>
      </c>
      <c r="BE14" s="1">
        <v>53.31812868749806</v>
      </c>
      <c r="BF14" s="1">
        <v>73.25171933693133</v>
      </c>
      <c r="BG14" s="1">
        <v>4.906718195144494</v>
      </c>
      <c r="BH14" s="1">
        <v>27.368688476781379</v>
      </c>
      <c r="BI14" s="1">
        <v>0</v>
      </c>
      <c r="BJ14" s="1">
        <v>29864.999999999996</v>
      </c>
      <c r="BK14" s="1"/>
      <c r="BL14" s="1">
        <v>6126</v>
      </c>
      <c r="BM14" s="1">
        <v>0</v>
      </c>
      <c r="BN14" s="1">
        <v>0</v>
      </c>
      <c r="BO14" s="1">
        <v>0</v>
      </c>
      <c r="BP14" s="1">
        <v>0</v>
      </c>
      <c r="BQ14" s="1">
        <v>83</v>
      </c>
      <c r="BR14" s="1">
        <v>0</v>
      </c>
      <c r="BS14" s="1">
        <v>13192</v>
      </c>
      <c r="BT14" s="1">
        <v>19401</v>
      </c>
    </row>
    <row r="15" spans="1:72" ht="12.75" customHeight="1">
      <c r="A15" s="1">
        <v>11</v>
      </c>
      <c r="B15" s="1" t="s">
        <v>664</v>
      </c>
      <c r="C15" s="1">
        <v>2010.8426596467757</v>
      </c>
      <c r="D15" s="1">
        <v>302.52561849258575</v>
      </c>
      <c r="E15" s="1">
        <v>16.101462757546695</v>
      </c>
      <c r="F15" s="1">
        <v>973.09590590547191</v>
      </c>
      <c r="G15" s="1">
        <v>1847.8466355950013</v>
      </c>
      <c r="H15" s="1">
        <v>827.22410999484339</v>
      </c>
      <c r="I15" s="1">
        <v>696.08756889851804</v>
      </c>
      <c r="J15" s="1">
        <v>5603.6555687683685</v>
      </c>
      <c r="K15" s="1">
        <v>403.28396817029636</v>
      </c>
      <c r="L15" s="1">
        <v>2646.6139162579298</v>
      </c>
      <c r="M15" s="1">
        <v>17868.005914660411</v>
      </c>
      <c r="N15" s="1">
        <v>4831.9043658687615</v>
      </c>
      <c r="O15" s="1">
        <v>813.27097440918726</v>
      </c>
      <c r="P15" s="1">
        <v>838.01426131304379</v>
      </c>
      <c r="Q15" s="1">
        <v>1360.5864338836298</v>
      </c>
      <c r="R15" s="1">
        <v>568.42408157706222</v>
      </c>
      <c r="S15" s="1">
        <v>754.13427863528852</v>
      </c>
      <c r="T15" s="1">
        <v>488.91529369969783</v>
      </c>
      <c r="U15" s="1">
        <v>2265.4605790639034</v>
      </c>
      <c r="V15" s="1">
        <v>42.328736256602461</v>
      </c>
      <c r="W15" s="1">
        <v>753.45907236928088</v>
      </c>
      <c r="X15" s="1">
        <v>214.05900854431235</v>
      </c>
      <c r="Y15" s="1">
        <v>1494.7109501556729</v>
      </c>
      <c r="Z15" s="1">
        <v>586.93359560831902</v>
      </c>
      <c r="AA15" s="1">
        <v>291.91579898100554</v>
      </c>
      <c r="AB15" s="1">
        <v>1430.9781496126386</v>
      </c>
      <c r="AC15" s="1">
        <v>3211.670263633685</v>
      </c>
      <c r="AD15" s="1">
        <v>911.41445546105081</v>
      </c>
      <c r="AE15" s="1">
        <v>34.770800791912478</v>
      </c>
      <c r="AF15" s="1">
        <v>13.962086300795979</v>
      </c>
      <c r="AG15" s="1">
        <v>274.67622523718018</v>
      </c>
      <c r="AH15" s="1">
        <v>336.78788793789249</v>
      </c>
      <c r="AI15" s="1">
        <v>94.009283176970328</v>
      </c>
      <c r="AJ15" s="1">
        <v>82.803431155903084</v>
      </c>
      <c r="AK15" s="1">
        <v>89.36143758524608</v>
      </c>
      <c r="AL15" s="1">
        <v>273.65503447536696</v>
      </c>
      <c r="AM15" s="1">
        <v>8.9116016351708609</v>
      </c>
      <c r="AN15" s="1">
        <v>1.2991667787457728</v>
      </c>
      <c r="AO15" s="1">
        <v>0.76096869824392332</v>
      </c>
      <c r="AP15" s="1">
        <v>762.33653473836807</v>
      </c>
      <c r="AQ15" s="1">
        <v>17</v>
      </c>
      <c r="AR15" s="1">
        <v>757.28145405296755</v>
      </c>
      <c r="AS15" s="1">
        <v>1987.6703403670219</v>
      </c>
      <c r="AT15" s="1">
        <v>42.29690594108321</v>
      </c>
      <c r="AU15" s="1">
        <v>420.54793994304441</v>
      </c>
      <c r="AV15" s="1">
        <v>2047.8042948175096</v>
      </c>
      <c r="AW15" s="1">
        <v>239.77848892575054</v>
      </c>
      <c r="AX15" s="1">
        <v>3.6984565898271731</v>
      </c>
      <c r="AY15" s="1">
        <v>599.3468697170033</v>
      </c>
      <c r="AZ15" s="1">
        <v>255.29343385608544</v>
      </c>
      <c r="BA15" s="1">
        <v>247.59525043536638</v>
      </c>
      <c r="BB15" s="1">
        <v>5972.0443030729148</v>
      </c>
      <c r="BC15" s="1">
        <v>335.35211707579157</v>
      </c>
      <c r="BD15" s="1">
        <v>157.97497379488587</v>
      </c>
      <c r="BE15" s="1">
        <v>160.17598409448908</v>
      </c>
      <c r="BF15" s="1">
        <v>149.35582112806179</v>
      </c>
      <c r="BG15" s="1">
        <v>40.74972608548601</v>
      </c>
      <c r="BH15" s="1">
        <v>941.23555337002585</v>
      </c>
      <c r="BI15" s="1">
        <v>0</v>
      </c>
      <c r="BJ15" s="1">
        <v>70402.000000000015</v>
      </c>
      <c r="BK15" s="1"/>
      <c r="BL15" s="1">
        <v>17944</v>
      </c>
      <c r="BM15" s="1">
        <v>0</v>
      </c>
      <c r="BN15" s="1">
        <v>13898</v>
      </c>
      <c r="BO15" s="1">
        <v>0</v>
      </c>
      <c r="BP15" s="1">
        <v>0</v>
      </c>
      <c r="BQ15" s="1">
        <v>311</v>
      </c>
      <c r="BR15" s="1">
        <v>0</v>
      </c>
      <c r="BS15" s="1">
        <v>21397</v>
      </c>
      <c r="BT15" s="1">
        <v>53550</v>
      </c>
    </row>
    <row r="16" spans="1:72" ht="12.75" customHeight="1">
      <c r="A16" s="1">
        <v>12</v>
      </c>
      <c r="B16" s="1" t="s">
        <v>428</v>
      </c>
      <c r="C16" s="1">
        <v>27.828615328708022</v>
      </c>
      <c r="D16" s="1">
        <v>11.981666374610338</v>
      </c>
      <c r="E16" s="1">
        <v>11.805834277792309</v>
      </c>
      <c r="F16" s="1">
        <v>309.66790783125759</v>
      </c>
      <c r="G16" s="1">
        <v>2036.664885542016</v>
      </c>
      <c r="H16" s="1">
        <v>248.33388225632211</v>
      </c>
      <c r="I16" s="1">
        <v>425.88076887038494</v>
      </c>
      <c r="J16" s="1">
        <v>300.64878067881176</v>
      </c>
      <c r="K16" s="1">
        <v>159.73288999603099</v>
      </c>
      <c r="L16" s="1">
        <v>103.8231873292076</v>
      </c>
      <c r="M16" s="1">
        <v>1565.4062961332252</v>
      </c>
      <c r="N16" s="1">
        <v>2241.3223290374694</v>
      </c>
      <c r="O16" s="1">
        <v>575.63531392644359</v>
      </c>
      <c r="P16" s="1">
        <v>94.774529160333941</v>
      </c>
      <c r="Q16" s="1">
        <v>582.90453139516035</v>
      </c>
      <c r="R16" s="1">
        <v>300.89674823912253</v>
      </c>
      <c r="S16" s="1">
        <v>394.43430522029774</v>
      </c>
      <c r="T16" s="1">
        <v>2227.9413752637511</v>
      </c>
      <c r="U16" s="1">
        <v>4095.8953730049984</v>
      </c>
      <c r="V16" s="1">
        <v>127.30329458312079</v>
      </c>
      <c r="W16" s="1">
        <v>752.33083818100465</v>
      </c>
      <c r="X16" s="1">
        <v>309.41374687651688</v>
      </c>
      <c r="Y16" s="1">
        <v>46.85856675533384</v>
      </c>
      <c r="Z16" s="1">
        <v>157.69683075568784</v>
      </c>
      <c r="AA16" s="1">
        <v>422.84571112784442</v>
      </c>
      <c r="AB16" s="1">
        <v>4204.2975007051255</v>
      </c>
      <c r="AC16" s="1">
        <v>3200.2738544320009</v>
      </c>
      <c r="AD16" s="1">
        <v>576.87545534585752</v>
      </c>
      <c r="AE16" s="1">
        <v>10.149546604800115</v>
      </c>
      <c r="AF16" s="1">
        <v>0.93080575338639859</v>
      </c>
      <c r="AG16" s="1">
        <v>249.39147079535218</v>
      </c>
      <c r="AH16" s="1">
        <v>580.05913171466068</v>
      </c>
      <c r="AI16" s="1">
        <v>23.228207569064363</v>
      </c>
      <c r="AJ16" s="1">
        <v>20.450274776391169</v>
      </c>
      <c r="AK16" s="1">
        <v>64.518080986948604</v>
      </c>
      <c r="AL16" s="1">
        <v>367.78806354763168</v>
      </c>
      <c r="AM16" s="1">
        <v>73.273169000293748</v>
      </c>
      <c r="AN16" s="1">
        <v>1.9651707548889139</v>
      </c>
      <c r="AO16" s="1">
        <v>1.9878928675140171</v>
      </c>
      <c r="AP16" s="1">
        <v>445.18691031005625</v>
      </c>
      <c r="AQ16" s="1">
        <v>276</v>
      </c>
      <c r="AR16" s="1">
        <v>538.64068114476436</v>
      </c>
      <c r="AS16" s="1">
        <v>1460.6784210134524</v>
      </c>
      <c r="AT16" s="1">
        <v>111.79193514530905</v>
      </c>
      <c r="AU16" s="1">
        <v>150.35885590245749</v>
      </c>
      <c r="AV16" s="1">
        <v>501.80856443957089</v>
      </c>
      <c r="AW16" s="1">
        <v>94.141277659054282</v>
      </c>
      <c r="AX16" s="1">
        <v>2.784077198448359</v>
      </c>
      <c r="AY16" s="1">
        <v>226.0113618262385</v>
      </c>
      <c r="AZ16" s="1">
        <v>619.59617693864254</v>
      </c>
      <c r="BA16" s="1">
        <v>207.98932901386445</v>
      </c>
      <c r="BB16" s="1">
        <v>1348.1492021733582</v>
      </c>
      <c r="BC16" s="1">
        <v>79.7783645463781</v>
      </c>
      <c r="BD16" s="1">
        <v>53.972768294296451</v>
      </c>
      <c r="BE16" s="1">
        <v>65.645451684504749</v>
      </c>
      <c r="BF16" s="1">
        <v>48.54534440296117</v>
      </c>
      <c r="BG16" s="1">
        <v>69.952860429543861</v>
      </c>
      <c r="BH16" s="1">
        <v>83.751584877730224</v>
      </c>
      <c r="BI16" s="1">
        <v>0</v>
      </c>
      <c r="BJ16" s="1">
        <v>33292</v>
      </c>
      <c r="BK16" s="1"/>
      <c r="BL16" s="1">
        <v>4635</v>
      </c>
      <c r="BM16" s="1">
        <v>0</v>
      </c>
      <c r="BN16" s="1">
        <v>280</v>
      </c>
      <c r="BO16" s="1">
        <v>0</v>
      </c>
      <c r="BP16" s="1">
        <v>0</v>
      </c>
      <c r="BQ16" s="1">
        <v>105</v>
      </c>
      <c r="BR16" s="1">
        <v>0</v>
      </c>
      <c r="BS16" s="1">
        <v>1681</v>
      </c>
      <c r="BT16" s="1">
        <v>6701</v>
      </c>
    </row>
    <row r="17" spans="1:72" ht="12.75" customHeight="1">
      <c r="A17" s="1">
        <v>13</v>
      </c>
      <c r="B17" s="1" t="s">
        <v>430</v>
      </c>
      <c r="C17" s="1">
        <v>115.16532317139999</v>
      </c>
      <c r="D17" s="1">
        <v>1.3765664918151583</v>
      </c>
      <c r="E17" s="1">
        <v>0.16498099970768779</v>
      </c>
      <c r="F17" s="1">
        <v>459.36527533339586</v>
      </c>
      <c r="G17" s="1">
        <v>781.86685100820671</v>
      </c>
      <c r="H17" s="1">
        <v>22.100280286842555</v>
      </c>
      <c r="I17" s="1">
        <v>746.77659589021687</v>
      </c>
      <c r="J17" s="1">
        <v>47.180684559125979</v>
      </c>
      <c r="K17" s="1">
        <v>0.10765384498807311</v>
      </c>
      <c r="L17" s="1">
        <v>9.6095822862198759</v>
      </c>
      <c r="M17" s="1">
        <v>107.70291011452153</v>
      </c>
      <c r="N17" s="1">
        <v>67.569787039828128</v>
      </c>
      <c r="O17" s="1">
        <v>1483.3097806275584</v>
      </c>
      <c r="P17" s="1">
        <v>275.69046937928681</v>
      </c>
      <c r="Q17" s="1">
        <v>512.08171864729457</v>
      </c>
      <c r="R17" s="1">
        <v>58.753585130224764</v>
      </c>
      <c r="S17" s="1">
        <v>102.01777600578993</v>
      </c>
      <c r="T17" s="1">
        <v>226.99270510594184</v>
      </c>
      <c r="U17" s="1">
        <v>756.90362661104541</v>
      </c>
      <c r="V17" s="1">
        <v>46.443765076727907</v>
      </c>
      <c r="W17" s="1">
        <v>218.43167693037654</v>
      </c>
      <c r="X17" s="1">
        <v>46.853786602693972</v>
      </c>
      <c r="Y17" s="1">
        <v>119.20286969265386</v>
      </c>
      <c r="Z17" s="1">
        <v>59.629823595989002</v>
      </c>
      <c r="AA17" s="1">
        <v>80.499584713533807</v>
      </c>
      <c r="AB17" s="1">
        <v>5835.0137772478129</v>
      </c>
      <c r="AC17" s="1">
        <v>426.64426108825887</v>
      </c>
      <c r="AD17" s="1">
        <v>142.0864005404168</v>
      </c>
      <c r="AE17" s="1">
        <v>1.1219385011488258E-2</v>
      </c>
      <c r="AF17" s="1">
        <v>0</v>
      </c>
      <c r="AG17" s="1">
        <v>34.215678288216537</v>
      </c>
      <c r="AH17" s="1">
        <v>189.24108540884291</v>
      </c>
      <c r="AI17" s="1">
        <v>16.391339895554879</v>
      </c>
      <c r="AJ17" s="1">
        <v>1.2130651058831399</v>
      </c>
      <c r="AK17" s="1">
        <v>2.2005172640091248</v>
      </c>
      <c r="AL17" s="1">
        <v>26.674513981336318</v>
      </c>
      <c r="AM17" s="1">
        <v>0</v>
      </c>
      <c r="AN17" s="1">
        <v>0.95942991900533892</v>
      </c>
      <c r="AO17" s="1">
        <v>0.13509951526794289</v>
      </c>
      <c r="AP17" s="1">
        <v>330.36608791216503</v>
      </c>
      <c r="AQ17" s="1">
        <v>386</v>
      </c>
      <c r="AR17" s="1">
        <v>79.178230768859223</v>
      </c>
      <c r="AS17" s="1">
        <v>349.51479270357447</v>
      </c>
      <c r="AT17" s="1">
        <v>0.6254555239601175</v>
      </c>
      <c r="AU17" s="1">
        <v>3.6442818788528628</v>
      </c>
      <c r="AV17" s="1">
        <v>132.94981963182053</v>
      </c>
      <c r="AW17" s="1">
        <v>6.9696682561374681</v>
      </c>
      <c r="AX17" s="1">
        <v>0.96833413007882196</v>
      </c>
      <c r="AY17" s="1">
        <v>61.410735050427334</v>
      </c>
      <c r="AZ17" s="1">
        <v>42.494518174858499</v>
      </c>
      <c r="BA17" s="1">
        <v>26.029107167453105</v>
      </c>
      <c r="BB17" s="1">
        <v>106.33544878557441</v>
      </c>
      <c r="BC17" s="1">
        <v>4.6874662650115848</v>
      </c>
      <c r="BD17" s="1">
        <v>24.058320134240489</v>
      </c>
      <c r="BE17" s="1">
        <v>4.2894185943122363</v>
      </c>
      <c r="BF17" s="1">
        <v>4.8601506858753016E-3</v>
      </c>
      <c r="BG17" s="1">
        <v>27.249668018804179</v>
      </c>
      <c r="BH17" s="1">
        <v>42.639740068182462</v>
      </c>
      <c r="BI17" s="1">
        <v>0</v>
      </c>
      <c r="BJ17" s="1">
        <v>14649.999999999991</v>
      </c>
      <c r="BK17" s="1"/>
      <c r="BL17" s="1">
        <v>1930</v>
      </c>
      <c r="BM17" s="1">
        <v>0</v>
      </c>
      <c r="BN17" s="1">
        <v>0</v>
      </c>
      <c r="BO17" s="1">
        <v>0</v>
      </c>
      <c r="BP17" s="1">
        <v>0</v>
      </c>
      <c r="BQ17" s="1">
        <v>82</v>
      </c>
      <c r="BR17" s="1">
        <v>0</v>
      </c>
      <c r="BS17" s="1">
        <v>429</v>
      </c>
      <c r="BT17" s="1">
        <v>2441</v>
      </c>
    </row>
    <row r="18" spans="1:72" ht="12.75" customHeight="1">
      <c r="A18" s="1">
        <v>14</v>
      </c>
      <c r="B18" s="1" t="s">
        <v>432</v>
      </c>
      <c r="C18" s="1">
        <v>153.96456234799004</v>
      </c>
      <c r="D18" s="1">
        <v>0.77931957730017842</v>
      </c>
      <c r="E18" s="1">
        <v>0</v>
      </c>
      <c r="F18" s="1">
        <v>159.36274970109957</v>
      </c>
      <c r="G18" s="1">
        <v>8.9565317767395989</v>
      </c>
      <c r="H18" s="1">
        <v>113.04254355707403</v>
      </c>
      <c r="I18" s="1">
        <v>323.38871428997203</v>
      </c>
      <c r="J18" s="1">
        <v>69.475670318044962</v>
      </c>
      <c r="K18" s="1">
        <v>18.815093986530226</v>
      </c>
      <c r="L18" s="1">
        <v>41.134826023793259</v>
      </c>
      <c r="M18" s="1">
        <v>458.16090203166345</v>
      </c>
      <c r="N18" s="1">
        <v>447.85377734510826</v>
      </c>
      <c r="O18" s="1">
        <v>494.19622792164523</v>
      </c>
      <c r="P18" s="1">
        <v>13096.052885169</v>
      </c>
      <c r="Q18" s="1">
        <v>7869.8610340843443</v>
      </c>
      <c r="R18" s="1">
        <v>448.71400997601035</v>
      </c>
      <c r="S18" s="1">
        <v>2166.6824915741031</v>
      </c>
      <c r="T18" s="1">
        <v>6164.0244510800248</v>
      </c>
      <c r="U18" s="1">
        <v>4953.4528638986885</v>
      </c>
      <c r="V18" s="1">
        <v>114.73327456624305</v>
      </c>
      <c r="W18" s="1">
        <v>1130.2186937768338</v>
      </c>
      <c r="X18" s="1">
        <v>1025.3123531654305</v>
      </c>
      <c r="Y18" s="1">
        <v>268.47869289966576</v>
      </c>
      <c r="Z18" s="1">
        <v>180.04760224518097</v>
      </c>
      <c r="AA18" s="1">
        <v>335.8373648855835</v>
      </c>
      <c r="AB18" s="1">
        <v>3769.7553166146863</v>
      </c>
      <c r="AC18" s="1">
        <v>2525.3387226989039</v>
      </c>
      <c r="AD18" s="1">
        <v>39.521219040903453</v>
      </c>
      <c r="AE18" s="1">
        <v>1.673515424948177</v>
      </c>
      <c r="AF18" s="1">
        <v>0</v>
      </c>
      <c r="AG18" s="1">
        <v>248.08288805839874</v>
      </c>
      <c r="AH18" s="1">
        <v>7.1584806543027373</v>
      </c>
      <c r="AI18" s="1">
        <v>8.8091686705193872</v>
      </c>
      <c r="AJ18" s="1">
        <v>4.1633053284180637</v>
      </c>
      <c r="AK18" s="1">
        <v>79.055747404888706</v>
      </c>
      <c r="AL18" s="1">
        <v>437.17117758808814</v>
      </c>
      <c r="AM18" s="1">
        <v>0</v>
      </c>
      <c r="AN18" s="1">
        <v>0.13918734782317332</v>
      </c>
      <c r="AO18" s="1">
        <v>0.25641336571262635</v>
      </c>
      <c r="AP18" s="1">
        <v>265.82926638085206</v>
      </c>
      <c r="AQ18" s="1">
        <v>48</v>
      </c>
      <c r="AR18" s="1">
        <v>662.23421351584386</v>
      </c>
      <c r="AS18" s="1">
        <v>2358.8384173599006</v>
      </c>
      <c r="AT18" s="1">
        <v>0.32788845554387336</v>
      </c>
      <c r="AU18" s="1">
        <v>10.513678589508439</v>
      </c>
      <c r="AV18" s="1">
        <v>517.17750618874993</v>
      </c>
      <c r="AW18" s="1">
        <v>24.414687999140433</v>
      </c>
      <c r="AX18" s="1">
        <v>2.4275240834138963E-2</v>
      </c>
      <c r="AY18" s="1">
        <v>48.570579731007939</v>
      </c>
      <c r="AZ18" s="1">
        <v>88.662795211503791</v>
      </c>
      <c r="BA18" s="1">
        <v>39.560299820220216</v>
      </c>
      <c r="BB18" s="1">
        <v>0.18830206334060354</v>
      </c>
      <c r="BC18" s="1">
        <v>0.47755389266973181</v>
      </c>
      <c r="BD18" s="1">
        <v>1.4002095233862661</v>
      </c>
      <c r="BE18" s="1">
        <v>2.8031842805738583</v>
      </c>
      <c r="BF18" s="1">
        <v>5.7135824133605047</v>
      </c>
      <c r="BG18" s="1">
        <v>67.736300590773325</v>
      </c>
      <c r="BH18" s="1">
        <v>11.85548034712752</v>
      </c>
      <c r="BI18" s="1">
        <v>0</v>
      </c>
      <c r="BJ18" s="1">
        <v>51318.000000000029</v>
      </c>
      <c r="BK18" s="1"/>
      <c r="BL18" s="1">
        <v>72</v>
      </c>
      <c r="BM18" s="1">
        <v>0</v>
      </c>
      <c r="BN18" s="1">
        <v>0</v>
      </c>
      <c r="BO18" s="1">
        <v>0</v>
      </c>
      <c r="BP18" s="1">
        <v>0</v>
      </c>
      <c r="BQ18" s="1">
        <v>379</v>
      </c>
      <c r="BR18" s="1">
        <v>0</v>
      </c>
      <c r="BS18" s="1">
        <v>2910</v>
      </c>
      <c r="BT18" s="1">
        <v>3361</v>
      </c>
    </row>
    <row r="19" spans="1:72" ht="12.75" customHeight="1">
      <c r="A19" s="1">
        <v>15</v>
      </c>
      <c r="B19" s="1" t="s">
        <v>434</v>
      </c>
      <c r="C19" s="1">
        <v>32.391345199627509</v>
      </c>
      <c r="D19" s="1">
        <v>24.461703576111091</v>
      </c>
      <c r="E19" s="1">
        <v>15.192643989394709</v>
      </c>
      <c r="F19" s="1">
        <v>811.37817924539365</v>
      </c>
      <c r="G19" s="1">
        <v>855.89118948014141</v>
      </c>
      <c r="H19" s="1">
        <v>57.335009213420037</v>
      </c>
      <c r="I19" s="1">
        <v>646.52880827128718</v>
      </c>
      <c r="J19" s="1">
        <v>76.752550372611154</v>
      </c>
      <c r="K19" s="1">
        <v>2.5138841612796146</v>
      </c>
      <c r="L19" s="1">
        <v>16.97721309057658</v>
      </c>
      <c r="M19" s="1">
        <v>148.61980510153941</v>
      </c>
      <c r="N19" s="1">
        <v>262.02329429188075</v>
      </c>
      <c r="O19" s="1">
        <v>320.11354319379683</v>
      </c>
      <c r="P19" s="1">
        <v>304.30152440355926</v>
      </c>
      <c r="Q19" s="1">
        <v>2848.4145128626119</v>
      </c>
      <c r="R19" s="1">
        <v>219.81738558024634</v>
      </c>
      <c r="S19" s="1">
        <v>1406.0275272560061</v>
      </c>
      <c r="T19" s="1">
        <v>3418.6275489088462</v>
      </c>
      <c r="U19" s="1">
        <v>1785.2629033554933</v>
      </c>
      <c r="V19" s="1">
        <v>768.10902624116227</v>
      </c>
      <c r="W19" s="1">
        <v>463.1569975169968</v>
      </c>
      <c r="X19" s="1">
        <v>765.2795177168291</v>
      </c>
      <c r="Y19" s="1">
        <v>58.49436477328257</v>
      </c>
      <c r="Z19" s="1">
        <v>196.97629105453282</v>
      </c>
      <c r="AA19" s="1">
        <v>65.193223686969759</v>
      </c>
      <c r="AB19" s="1">
        <v>2667.343141513416</v>
      </c>
      <c r="AC19" s="1">
        <v>1155.9669493185943</v>
      </c>
      <c r="AD19" s="1">
        <v>87.847370364488654</v>
      </c>
      <c r="AE19" s="1">
        <v>15.147654109621669</v>
      </c>
      <c r="AF19" s="1">
        <v>0</v>
      </c>
      <c r="AG19" s="1">
        <v>111.57349504785972</v>
      </c>
      <c r="AH19" s="1">
        <v>33.859923534327862</v>
      </c>
      <c r="AI19" s="1">
        <v>6.9962508695152383</v>
      </c>
      <c r="AJ19" s="1">
        <v>3.1987569998227361</v>
      </c>
      <c r="AK19" s="1">
        <v>87.183215615454273</v>
      </c>
      <c r="AL19" s="1">
        <v>182.12899460825057</v>
      </c>
      <c r="AM19" s="1">
        <v>1.980355918926858</v>
      </c>
      <c r="AN19" s="1">
        <v>3.4485088916464366</v>
      </c>
      <c r="AO19" s="1">
        <v>1.455766205336201</v>
      </c>
      <c r="AP19" s="1">
        <v>290.57958403291104</v>
      </c>
      <c r="AQ19" s="1">
        <v>64</v>
      </c>
      <c r="AR19" s="1">
        <v>304.1633365637187</v>
      </c>
      <c r="AS19" s="1">
        <v>1315.1962280466687</v>
      </c>
      <c r="AT19" s="1">
        <v>31.644779654634036</v>
      </c>
      <c r="AU19" s="1">
        <v>6.8190733263723979</v>
      </c>
      <c r="AV19" s="1">
        <v>310.92576477007395</v>
      </c>
      <c r="AW19" s="1">
        <v>9.5150050981443357</v>
      </c>
      <c r="AX19" s="1">
        <v>2.126515744336424</v>
      </c>
      <c r="AY19" s="1">
        <v>77.233015605404049</v>
      </c>
      <c r="AZ19" s="1">
        <v>448.2868436675534</v>
      </c>
      <c r="BA19" s="1">
        <v>78.844967188209708</v>
      </c>
      <c r="BB19" s="1">
        <v>77.241913569467826</v>
      </c>
      <c r="BC19" s="1">
        <v>28.000282132755398</v>
      </c>
      <c r="BD19" s="1">
        <v>11.716919717307741</v>
      </c>
      <c r="BE19" s="1">
        <v>10.718570795878742</v>
      </c>
      <c r="BF19" s="1">
        <v>27.599114385107701</v>
      </c>
      <c r="BG19" s="1">
        <v>9.2566815751452847</v>
      </c>
      <c r="BH19" s="1">
        <v>17.161028585453643</v>
      </c>
      <c r="BI19" s="1">
        <v>0</v>
      </c>
      <c r="BJ19" s="1">
        <v>23048.999999999993</v>
      </c>
      <c r="BK19" s="1"/>
      <c r="BL19" s="1">
        <v>2943</v>
      </c>
      <c r="BM19" s="1">
        <v>0</v>
      </c>
      <c r="BN19" s="1">
        <v>0</v>
      </c>
      <c r="BO19" s="1">
        <v>10494</v>
      </c>
      <c r="BP19" s="1">
        <v>752</v>
      </c>
      <c r="BQ19" s="1">
        <v>577</v>
      </c>
      <c r="BR19" s="1">
        <v>0</v>
      </c>
      <c r="BS19" s="1">
        <v>608</v>
      </c>
      <c r="BT19" s="1">
        <v>15374</v>
      </c>
    </row>
    <row r="20" spans="1:72" ht="12.75" customHeight="1">
      <c r="A20" s="1">
        <v>16</v>
      </c>
      <c r="B20" s="1" t="s">
        <v>436</v>
      </c>
      <c r="C20" s="1">
        <v>15.246005515560837</v>
      </c>
      <c r="D20" s="1">
        <v>7.2365469501806494</v>
      </c>
      <c r="E20" s="1">
        <v>16.938723501729086</v>
      </c>
      <c r="F20" s="1">
        <v>20.479157493540615</v>
      </c>
      <c r="G20" s="1">
        <v>40.853250223960124</v>
      </c>
      <c r="H20" s="1">
        <v>5.4040000671491457</v>
      </c>
      <c r="I20" s="1">
        <v>24.868900262035869</v>
      </c>
      <c r="J20" s="1">
        <v>34.831194908302578</v>
      </c>
      <c r="K20" s="1">
        <v>187.45831889033803</v>
      </c>
      <c r="L20" s="1">
        <v>0.47582836928331729</v>
      </c>
      <c r="M20" s="1">
        <v>199.52058843278377</v>
      </c>
      <c r="N20" s="1">
        <v>95.783832570423073</v>
      </c>
      <c r="O20" s="1">
        <v>53.951736897334278</v>
      </c>
      <c r="P20" s="1">
        <v>23.733002718305677</v>
      </c>
      <c r="Q20" s="1">
        <v>328.20430610631598</v>
      </c>
      <c r="R20" s="1">
        <v>6895.1156709087099</v>
      </c>
      <c r="S20" s="1">
        <v>1480.0939411032723</v>
      </c>
      <c r="T20" s="1">
        <v>987.68179457054134</v>
      </c>
      <c r="U20" s="1">
        <v>1160.3157298002523</v>
      </c>
      <c r="V20" s="1">
        <v>755.72838454034115</v>
      </c>
      <c r="W20" s="1">
        <v>617.05080076578349</v>
      </c>
      <c r="X20" s="1">
        <v>470.97164216588436</v>
      </c>
      <c r="Y20" s="1">
        <v>115.27451752733208</v>
      </c>
      <c r="Z20" s="1">
        <v>106.00919342322013</v>
      </c>
      <c r="AA20" s="1">
        <v>45.243895806110636</v>
      </c>
      <c r="AB20" s="1">
        <v>2047.3319979587809</v>
      </c>
      <c r="AC20" s="1">
        <v>4595.9143144009377</v>
      </c>
      <c r="AD20" s="1">
        <v>43.114677568391258</v>
      </c>
      <c r="AE20" s="1">
        <v>14.280978037116945</v>
      </c>
      <c r="AF20" s="1">
        <v>0</v>
      </c>
      <c r="AG20" s="1">
        <v>125.90112324013106</v>
      </c>
      <c r="AH20" s="1">
        <v>93.385166551194146</v>
      </c>
      <c r="AI20" s="1">
        <v>331.27163700170433</v>
      </c>
      <c r="AJ20" s="1">
        <v>59.716883473341596</v>
      </c>
      <c r="AK20" s="1">
        <v>4174.5602477626244</v>
      </c>
      <c r="AL20" s="1">
        <v>1456.6942731537008</v>
      </c>
      <c r="AM20" s="1">
        <v>15.842847351414864</v>
      </c>
      <c r="AN20" s="1">
        <v>11.047704563838186</v>
      </c>
      <c r="AO20" s="1">
        <v>0.76372583120857507</v>
      </c>
      <c r="AP20" s="1">
        <v>181.59477236483917</v>
      </c>
      <c r="AQ20" s="1">
        <v>0</v>
      </c>
      <c r="AR20" s="1">
        <v>353.73791528972987</v>
      </c>
      <c r="AS20" s="1">
        <v>3734.1987518765873</v>
      </c>
      <c r="AT20" s="1">
        <v>104.3960212856659</v>
      </c>
      <c r="AU20" s="1">
        <v>353.32469249411685</v>
      </c>
      <c r="AV20" s="1">
        <v>518.33377651111698</v>
      </c>
      <c r="AW20" s="1">
        <v>253.63285561022377</v>
      </c>
      <c r="AX20" s="1">
        <v>79.043211698479055</v>
      </c>
      <c r="AY20" s="1">
        <v>406.25759610840709</v>
      </c>
      <c r="AZ20" s="1">
        <v>240.28333075848568</v>
      </c>
      <c r="BA20" s="1">
        <v>323.18155310017255</v>
      </c>
      <c r="BB20" s="1">
        <v>1130.3355887937107</v>
      </c>
      <c r="BC20" s="1">
        <v>287.60395986597592</v>
      </c>
      <c r="BD20" s="1">
        <v>116.37005461771891</v>
      </c>
      <c r="BE20" s="1">
        <v>42.107970443724014</v>
      </c>
      <c r="BF20" s="1">
        <v>61.873865580360629</v>
      </c>
      <c r="BG20" s="1">
        <v>338.30532103163188</v>
      </c>
      <c r="BH20" s="1">
        <v>21.122222155981582</v>
      </c>
      <c r="BI20" s="1">
        <v>0</v>
      </c>
      <c r="BJ20" s="1">
        <v>35204</v>
      </c>
      <c r="BK20" s="1"/>
      <c r="BL20" s="1">
        <v>13201</v>
      </c>
      <c r="BM20" s="1">
        <v>0</v>
      </c>
      <c r="BN20" s="1">
        <v>0</v>
      </c>
      <c r="BO20" s="1">
        <v>32548</v>
      </c>
      <c r="BP20" s="1">
        <v>3286</v>
      </c>
      <c r="BQ20" s="1">
        <v>349</v>
      </c>
      <c r="BR20" s="1">
        <v>0</v>
      </c>
      <c r="BS20" s="1">
        <v>58275</v>
      </c>
      <c r="BT20" s="1">
        <v>107659</v>
      </c>
    </row>
    <row r="21" spans="1:72" ht="12.75" customHeight="1">
      <c r="A21" s="1">
        <v>17</v>
      </c>
      <c r="B21" s="1" t="s">
        <v>438</v>
      </c>
      <c r="C21" s="1">
        <v>13.32123541627039</v>
      </c>
      <c r="D21" s="1">
        <v>18.078129562459662</v>
      </c>
      <c r="E21" s="1">
        <v>4.9853683219058071</v>
      </c>
      <c r="F21" s="1">
        <v>67.727782080886868</v>
      </c>
      <c r="G21" s="1">
        <v>20.676308402340336</v>
      </c>
      <c r="H21" s="1">
        <v>23.861527685436634</v>
      </c>
      <c r="I21" s="1">
        <v>458.87513866124942</v>
      </c>
      <c r="J21" s="1">
        <v>65.886231572448537</v>
      </c>
      <c r="K21" s="1">
        <v>1.6777265960326015</v>
      </c>
      <c r="L21" s="1">
        <v>1.6502345738570769</v>
      </c>
      <c r="M21" s="1">
        <v>58.348924358838509</v>
      </c>
      <c r="N21" s="1">
        <v>97.540642721883728</v>
      </c>
      <c r="O21" s="1">
        <v>27.693468881373615</v>
      </c>
      <c r="P21" s="1">
        <v>455.31717299789159</v>
      </c>
      <c r="Q21" s="1">
        <v>645.91533306471069</v>
      </c>
      <c r="R21" s="1">
        <v>1736.3056949299935</v>
      </c>
      <c r="S21" s="1">
        <v>4014.0891948298349</v>
      </c>
      <c r="T21" s="1">
        <v>3002.3177764851866</v>
      </c>
      <c r="U21" s="1">
        <v>3096.9065944902773</v>
      </c>
      <c r="V21" s="1">
        <v>824.36020086548115</v>
      </c>
      <c r="W21" s="1">
        <v>654.56362407798269</v>
      </c>
      <c r="X21" s="1">
        <v>1162.9710180114544</v>
      </c>
      <c r="Y21" s="1">
        <v>380.60951133529454</v>
      </c>
      <c r="Z21" s="1">
        <v>81.106096708348232</v>
      </c>
      <c r="AA21" s="1">
        <v>32.489878485261109</v>
      </c>
      <c r="AB21" s="1">
        <v>2654.8323580294568</v>
      </c>
      <c r="AC21" s="1">
        <v>1799.8982653876687</v>
      </c>
      <c r="AD21" s="1">
        <v>78.931271813560073</v>
      </c>
      <c r="AE21" s="1">
        <v>40.377538513974521</v>
      </c>
      <c r="AF21" s="1">
        <v>0</v>
      </c>
      <c r="AG21" s="1">
        <v>264.60937538086392</v>
      </c>
      <c r="AH21" s="1">
        <v>206.22434820817602</v>
      </c>
      <c r="AI21" s="1">
        <v>59.649274938927022</v>
      </c>
      <c r="AJ21" s="1">
        <v>2.6916193257867951</v>
      </c>
      <c r="AK21" s="1">
        <v>216.69631068751656</v>
      </c>
      <c r="AL21" s="1">
        <v>478.28849929476411</v>
      </c>
      <c r="AM21" s="1">
        <v>13.862491432488007</v>
      </c>
      <c r="AN21" s="1">
        <v>9.3204144088529493</v>
      </c>
      <c r="AO21" s="1">
        <v>0.84643982014813202</v>
      </c>
      <c r="AP21" s="1">
        <v>455.10020209801132</v>
      </c>
      <c r="AQ21" s="1">
        <v>164</v>
      </c>
      <c r="AR21" s="1">
        <v>272.06772666564081</v>
      </c>
      <c r="AS21" s="1">
        <v>2336.0321624681428</v>
      </c>
      <c r="AT21" s="1">
        <v>47.193232878893767</v>
      </c>
      <c r="AU21" s="1">
        <v>36.921744199816011</v>
      </c>
      <c r="AV21" s="1">
        <v>347.47631715814816</v>
      </c>
      <c r="AW21" s="1">
        <v>33.522994577085115</v>
      </c>
      <c r="AX21" s="1">
        <v>9.0417079451619919</v>
      </c>
      <c r="AY21" s="1">
        <v>103.38061806943115</v>
      </c>
      <c r="AZ21" s="1">
        <v>267.17867730382238</v>
      </c>
      <c r="BA21" s="1">
        <v>157.53601069466174</v>
      </c>
      <c r="BB21" s="1">
        <v>147.69377805907351</v>
      </c>
      <c r="BC21" s="1">
        <v>48.127046834977762</v>
      </c>
      <c r="BD21" s="1">
        <v>107.90898079119249</v>
      </c>
      <c r="BE21" s="1">
        <v>32.299990613596854</v>
      </c>
      <c r="BF21" s="1">
        <v>40.923967139361473</v>
      </c>
      <c r="BG21" s="1">
        <v>270.13158418668672</v>
      </c>
      <c r="BH21" s="1">
        <v>52.960235957410298</v>
      </c>
      <c r="BI21" s="1">
        <v>0</v>
      </c>
      <c r="BJ21" s="1">
        <v>27702.999999999982</v>
      </c>
      <c r="BK21" s="1"/>
      <c r="BL21" s="1">
        <v>6903</v>
      </c>
      <c r="BM21" s="1">
        <v>0</v>
      </c>
      <c r="BN21" s="1">
        <v>0</v>
      </c>
      <c r="BO21" s="1">
        <v>16555</v>
      </c>
      <c r="BP21" s="1">
        <v>440</v>
      </c>
      <c r="BQ21" s="1">
        <v>128</v>
      </c>
      <c r="BR21" s="1">
        <v>0</v>
      </c>
      <c r="BS21" s="1">
        <v>18505</v>
      </c>
      <c r="BT21" s="1">
        <v>42531</v>
      </c>
    </row>
    <row r="22" spans="1:72" ht="12.75" customHeight="1">
      <c r="A22" s="1">
        <v>18</v>
      </c>
      <c r="B22" s="1" t="s">
        <v>440</v>
      </c>
      <c r="C22" s="1">
        <v>848.41942965927808</v>
      </c>
      <c r="D22" s="1">
        <v>312.66138858903645</v>
      </c>
      <c r="E22" s="1">
        <v>1.9877228880444311E-2</v>
      </c>
      <c r="F22" s="1">
        <v>107.84823205679072</v>
      </c>
      <c r="G22" s="1">
        <v>215.71948396281974</v>
      </c>
      <c r="H22" s="1">
        <v>12.351824886638013</v>
      </c>
      <c r="I22" s="1">
        <v>312.88625076570156</v>
      </c>
      <c r="J22" s="1">
        <v>199.26511237334168</v>
      </c>
      <c r="K22" s="1">
        <v>17.264003491998587</v>
      </c>
      <c r="L22" s="1">
        <v>67.768630866582399</v>
      </c>
      <c r="M22" s="1">
        <v>148.729967275549</v>
      </c>
      <c r="N22" s="1">
        <v>237.19146101572827</v>
      </c>
      <c r="O22" s="1">
        <v>88.676218783221131</v>
      </c>
      <c r="P22" s="1">
        <v>352.57110146179537</v>
      </c>
      <c r="Q22" s="1">
        <v>580.46469655523128</v>
      </c>
      <c r="R22" s="1">
        <v>317.13938369752901</v>
      </c>
      <c r="S22" s="1">
        <v>673.35808084669611</v>
      </c>
      <c r="T22" s="1">
        <v>10881.749418079746</v>
      </c>
      <c r="U22" s="1">
        <v>5867.7107708514841</v>
      </c>
      <c r="V22" s="1">
        <v>327.10492478207243</v>
      </c>
      <c r="W22" s="1">
        <v>115.84407797443757</v>
      </c>
      <c r="X22" s="1">
        <v>1468.2769004455054</v>
      </c>
      <c r="Y22" s="1">
        <v>799.92933185132711</v>
      </c>
      <c r="Z22" s="1">
        <v>126.7555475733883</v>
      </c>
      <c r="AA22" s="1">
        <v>128.78018736265398</v>
      </c>
      <c r="AB22" s="1">
        <v>2335.9301370682192</v>
      </c>
      <c r="AC22" s="1">
        <v>3171.24721335202</v>
      </c>
      <c r="AD22" s="1">
        <v>135.30271980477616</v>
      </c>
      <c r="AE22" s="1">
        <v>27.030552859431232</v>
      </c>
      <c r="AF22" s="1">
        <v>0</v>
      </c>
      <c r="AG22" s="1">
        <v>242.37484660059238</v>
      </c>
      <c r="AH22" s="1">
        <v>53.561819822012183</v>
      </c>
      <c r="AI22" s="1">
        <v>69.464974344338358</v>
      </c>
      <c r="AJ22" s="1">
        <v>25.316803914755234</v>
      </c>
      <c r="AK22" s="1">
        <v>134.57960997700104</v>
      </c>
      <c r="AL22" s="1">
        <v>239.35268901015215</v>
      </c>
      <c r="AM22" s="1">
        <v>38.616940419073728</v>
      </c>
      <c r="AN22" s="1">
        <v>9.5987891044992981</v>
      </c>
      <c r="AO22" s="1">
        <v>9.7069368024694409</v>
      </c>
      <c r="AP22" s="1">
        <v>213.37021737574784</v>
      </c>
      <c r="AQ22" s="1">
        <v>0</v>
      </c>
      <c r="AR22" s="1">
        <v>565.50794693539069</v>
      </c>
      <c r="AS22" s="1">
        <v>2013.7812344506926</v>
      </c>
      <c r="AT22" s="1">
        <v>29.985774516509426</v>
      </c>
      <c r="AU22" s="1">
        <v>53.264607126961678</v>
      </c>
      <c r="AV22" s="1">
        <v>935.47895119382531</v>
      </c>
      <c r="AW22" s="1">
        <v>44.838955881641624</v>
      </c>
      <c r="AX22" s="1">
        <v>14.077526667287255</v>
      </c>
      <c r="AY22" s="1">
        <v>141.53665128296095</v>
      </c>
      <c r="AZ22" s="1">
        <v>422.8935670890437</v>
      </c>
      <c r="BA22" s="1">
        <v>223.12836340017844</v>
      </c>
      <c r="BB22" s="1">
        <v>182.92878394608158</v>
      </c>
      <c r="BC22" s="1">
        <v>219.03872543577052</v>
      </c>
      <c r="BD22" s="1">
        <v>50.767783057533144</v>
      </c>
      <c r="BE22" s="1">
        <v>48.659465839419205</v>
      </c>
      <c r="BF22" s="1">
        <v>81.831242613415824</v>
      </c>
      <c r="BG22" s="1">
        <v>74.928806489256729</v>
      </c>
      <c r="BH22" s="1">
        <v>33.411061181509808</v>
      </c>
      <c r="BI22" s="1">
        <v>0</v>
      </c>
      <c r="BJ22" s="1">
        <v>36050</v>
      </c>
      <c r="BK22" s="1"/>
      <c r="BL22" s="1">
        <v>2119</v>
      </c>
      <c r="BM22" s="1">
        <v>0</v>
      </c>
      <c r="BN22" s="1">
        <v>0</v>
      </c>
      <c r="BO22" s="1">
        <v>64508</v>
      </c>
      <c r="BP22" s="1">
        <v>4511</v>
      </c>
      <c r="BQ22" s="1">
        <v>-161</v>
      </c>
      <c r="BR22" s="1">
        <v>0</v>
      </c>
      <c r="BS22" s="1">
        <v>10419</v>
      </c>
      <c r="BT22" s="1">
        <v>81396</v>
      </c>
    </row>
    <row r="23" spans="1:72" ht="12.75" customHeight="1">
      <c r="A23" s="1">
        <v>19</v>
      </c>
      <c r="B23" s="1" t="s">
        <v>442</v>
      </c>
      <c r="C23" s="1">
        <v>43.701513869299482</v>
      </c>
      <c r="D23" s="1">
        <v>5.207917822120248E-3</v>
      </c>
      <c r="E23" s="1">
        <v>0</v>
      </c>
      <c r="F23" s="1">
        <v>13.382957026148516</v>
      </c>
      <c r="G23" s="1">
        <v>4.3288089564393619</v>
      </c>
      <c r="H23" s="1">
        <v>1.4152674382906352</v>
      </c>
      <c r="I23" s="1">
        <v>1.2769332545076773</v>
      </c>
      <c r="J23" s="1">
        <v>6.1802085165290087E-2</v>
      </c>
      <c r="K23" s="1">
        <v>9.0410673650930834E-2</v>
      </c>
      <c r="L23" s="1">
        <v>0.35072212360883059</v>
      </c>
      <c r="M23" s="1">
        <v>3.3579615280106188</v>
      </c>
      <c r="N23" s="1">
        <v>26.511103398183582</v>
      </c>
      <c r="O23" s="1">
        <v>3.5586567198662653</v>
      </c>
      <c r="P23" s="1">
        <v>32.879761177048692</v>
      </c>
      <c r="Q23" s="1">
        <v>373.54732302982126</v>
      </c>
      <c r="R23" s="1">
        <v>494.02885220857422</v>
      </c>
      <c r="S23" s="1">
        <v>72.592092364600447</v>
      </c>
      <c r="T23" s="1">
        <v>3728.4625607262237</v>
      </c>
      <c r="U23" s="1">
        <v>31458.322932075422</v>
      </c>
      <c r="V23" s="1">
        <v>237.75142667469481</v>
      </c>
      <c r="W23" s="1">
        <v>9.9353527179282626</v>
      </c>
      <c r="X23" s="1">
        <v>243.8106941735019</v>
      </c>
      <c r="Y23" s="1">
        <v>1.2367801957910589</v>
      </c>
      <c r="Z23" s="1">
        <v>0.23109785041025294</v>
      </c>
      <c r="AA23" s="1">
        <v>70.297677982037285</v>
      </c>
      <c r="AB23" s="1">
        <v>23.101019612566912</v>
      </c>
      <c r="AC23" s="1">
        <v>12021.530991903994</v>
      </c>
      <c r="AD23" s="1">
        <v>955.43474832465859</v>
      </c>
      <c r="AE23" s="1">
        <v>0.14211221014551795</v>
      </c>
      <c r="AF23" s="1">
        <v>0</v>
      </c>
      <c r="AG23" s="1">
        <v>135.91360976977376</v>
      </c>
      <c r="AH23" s="1">
        <v>17.301751953229736</v>
      </c>
      <c r="AI23" s="1">
        <v>0.35301991551495288</v>
      </c>
      <c r="AJ23" s="1">
        <v>4.1657657395924312</v>
      </c>
      <c r="AK23" s="1">
        <v>19.447254523618188</v>
      </c>
      <c r="AL23" s="1">
        <v>162.61011384745504</v>
      </c>
      <c r="AM23" s="1">
        <v>0</v>
      </c>
      <c r="AN23" s="1">
        <v>1.7959657783635268E-2</v>
      </c>
      <c r="AO23" s="1">
        <v>3.3085595575822753E-2</v>
      </c>
      <c r="AP23" s="1">
        <v>313.35582737594763</v>
      </c>
      <c r="AQ23" s="1">
        <v>0</v>
      </c>
      <c r="AR23" s="1">
        <v>625.21943749282525</v>
      </c>
      <c r="AS23" s="1">
        <v>3809.0634789376968</v>
      </c>
      <c r="AT23" s="1">
        <v>1.9420523724056094</v>
      </c>
      <c r="AU23" s="1">
        <v>0.23629470617889603</v>
      </c>
      <c r="AV23" s="1">
        <v>1651.2739109566185</v>
      </c>
      <c r="AW23" s="1">
        <v>8.3659781220273572</v>
      </c>
      <c r="AX23" s="1">
        <v>0.76453631901030517</v>
      </c>
      <c r="AY23" s="1">
        <v>61.813744665831038</v>
      </c>
      <c r="AZ23" s="1">
        <v>10.145126936880061</v>
      </c>
      <c r="BA23" s="1">
        <v>12.959436922569951</v>
      </c>
      <c r="BB23" s="1">
        <v>18.884328634898885</v>
      </c>
      <c r="BC23" s="1">
        <v>0.13975861319688432</v>
      </c>
      <c r="BD23" s="1">
        <v>2.6190344326153117</v>
      </c>
      <c r="BE23" s="1">
        <v>150.81784712577146</v>
      </c>
      <c r="BF23" s="1">
        <v>1.5317405359177201E-4</v>
      </c>
      <c r="BG23" s="1">
        <v>2.8519334056329764</v>
      </c>
      <c r="BH23" s="1">
        <v>0.35779058487581228</v>
      </c>
      <c r="BI23" s="1">
        <v>0</v>
      </c>
      <c r="BJ23" s="1">
        <v>56831.999999999964</v>
      </c>
      <c r="BK23" s="1"/>
      <c r="BL23" s="1">
        <v>45262</v>
      </c>
      <c r="BM23" s="1">
        <v>0</v>
      </c>
      <c r="BN23" s="1">
        <v>0</v>
      </c>
      <c r="BO23" s="1">
        <v>43189</v>
      </c>
      <c r="BP23" s="1">
        <v>1362</v>
      </c>
      <c r="BQ23" s="1">
        <v>-513</v>
      </c>
      <c r="BR23" s="1">
        <v>0</v>
      </c>
      <c r="BS23" s="1">
        <v>22030</v>
      </c>
      <c r="BT23" s="1">
        <v>111330</v>
      </c>
    </row>
    <row r="24" spans="1:72" ht="12.75" customHeight="1">
      <c r="A24" s="1">
        <v>20</v>
      </c>
      <c r="B24" s="1" t="s">
        <v>444</v>
      </c>
      <c r="C24" s="1">
        <v>0</v>
      </c>
      <c r="D24" s="1">
        <v>4.0414332002658693</v>
      </c>
      <c r="E24" s="1">
        <v>19.925571504518874</v>
      </c>
      <c r="F24" s="1">
        <v>32.503048587527658</v>
      </c>
      <c r="G24" s="1">
        <v>0.82653510606927816</v>
      </c>
      <c r="H24" s="1">
        <v>0.66624958618445207</v>
      </c>
      <c r="I24" s="1">
        <v>1.1281512583707971</v>
      </c>
      <c r="J24" s="1">
        <v>0.42446200470690765</v>
      </c>
      <c r="K24" s="1">
        <v>2.123846711483246E-3</v>
      </c>
      <c r="L24" s="1">
        <v>3.9569639458708018E-3</v>
      </c>
      <c r="M24" s="1">
        <v>3.3632257669727248</v>
      </c>
      <c r="N24" s="1">
        <v>3.2341934878257885</v>
      </c>
      <c r="O24" s="1">
        <v>2.538101022918009</v>
      </c>
      <c r="P24" s="1">
        <v>1.0721101167417602</v>
      </c>
      <c r="Q24" s="1">
        <v>20.56657386714992</v>
      </c>
      <c r="R24" s="1">
        <v>329.44368674675678</v>
      </c>
      <c r="S24" s="1">
        <v>10.714671570212831</v>
      </c>
      <c r="T24" s="1">
        <v>70.402754727662355</v>
      </c>
      <c r="U24" s="1">
        <v>51.381562018034181</v>
      </c>
      <c r="V24" s="1">
        <v>2286.7162567373057</v>
      </c>
      <c r="W24" s="1">
        <v>22.09743267896096</v>
      </c>
      <c r="X24" s="1">
        <v>580.09161146560598</v>
      </c>
      <c r="Y24" s="1">
        <v>2.7248470505792448</v>
      </c>
      <c r="Z24" s="1">
        <v>0</v>
      </c>
      <c r="AA24" s="1">
        <v>1.3997681587009434</v>
      </c>
      <c r="AB24" s="1">
        <v>13.13709803896592</v>
      </c>
      <c r="AC24" s="1">
        <v>153.33530037096764</v>
      </c>
      <c r="AD24" s="1">
        <v>662.90545878145122</v>
      </c>
      <c r="AE24" s="1">
        <v>631.75955250794448</v>
      </c>
      <c r="AF24" s="1">
        <v>310.88912163105715</v>
      </c>
      <c r="AG24" s="1">
        <v>17.250624713712245</v>
      </c>
      <c r="AH24" s="1">
        <v>35.675992090536802</v>
      </c>
      <c r="AI24" s="1">
        <v>3.3081374660273997</v>
      </c>
      <c r="AJ24" s="1">
        <v>4.1643926898359725E-2</v>
      </c>
      <c r="AK24" s="1">
        <v>2.0742870896622384E-2</v>
      </c>
      <c r="AL24" s="1">
        <v>78.808486073591965</v>
      </c>
      <c r="AM24" s="1">
        <v>0</v>
      </c>
      <c r="AN24" s="1">
        <v>3.8703062523734002</v>
      </c>
      <c r="AO24" s="1">
        <v>7.1299458465898029</v>
      </c>
      <c r="AP24" s="1">
        <v>322.1770608188117</v>
      </c>
      <c r="AQ24" s="1">
        <v>0</v>
      </c>
      <c r="AR24" s="1">
        <v>69.437148387108252</v>
      </c>
      <c r="AS24" s="1">
        <v>1133.0127188182698</v>
      </c>
      <c r="AT24" s="1">
        <v>2.3193707606049103</v>
      </c>
      <c r="AU24" s="1">
        <v>1.0498663227231637</v>
      </c>
      <c r="AV24" s="1">
        <v>356.18201078437448</v>
      </c>
      <c r="AW24" s="1">
        <v>36.621970040343172</v>
      </c>
      <c r="AX24" s="1">
        <v>6.5113497273061594</v>
      </c>
      <c r="AY24" s="1">
        <v>13.615813818024307</v>
      </c>
      <c r="AZ24" s="1">
        <v>2179.7504123975532</v>
      </c>
      <c r="BA24" s="1">
        <v>19.805724182450742</v>
      </c>
      <c r="BB24" s="1">
        <v>1077.9922091260614</v>
      </c>
      <c r="BC24" s="1">
        <v>133.29448663023157</v>
      </c>
      <c r="BD24" s="1">
        <v>6.6551379921324552</v>
      </c>
      <c r="BE24" s="1">
        <v>4.2484810292283974</v>
      </c>
      <c r="BF24" s="1">
        <v>3.3009008549026865E-2</v>
      </c>
      <c r="BG24" s="1">
        <v>0.11682865913656063</v>
      </c>
      <c r="BH24" s="1">
        <v>4.7756634523493977</v>
      </c>
      <c r="BI24" s="1">
        <v>0</v>
      </c>
      <c r="BJ24" s="1">
        <v>10731.000000000002</v>
      </c>
      <c r="BK24" s="1"/>
      <c r="BL24" s="1">
        <v>2072</v>
      </c>
      <c r="BM24" s="1">
        <v>0</v>
      </c>
      <c r="BN24" s="1">
        <v>0</v>
      </c>
      <c r="BO24" s="1">
        <v>3403</v>
      </c>
      <c r="BP24" s="1">
        <v>561</v>
      </c>
      <c r="BQ24" s="1">
        <v>-575</v>
      </c>
      <c r="BR24" s="1">
        <v>0</v>
      </c>
      <c r="BS24" s="1">
        <v>-228</v>
      </c>
      <c r="BT24" s="1">
        <v>5233</v>
      </c>
    </row>
    <row r="25" spans="1:72" ht="12.75" customHeight="1">
      <c r="A25" s="1">
        <v>21</v>
      </c>
      <c r="B25" s="1" t="s">
        <v>665</v>
      </c>
      <c r="C25" s="1">
        <v>5.3583100098390804E-2</v>
      </c>
      <c r="D25" s="1">
        <v>0.27633424504371473</v>
      </c>
      <c r="E25" s="1">
        <v>3.9754457760888626E-3</v>
      </c>
      <c r="F25" s="1">
        <v>2.4073765623190622</v>
      </c>
      <c r="G25" s="1">
        <v>15.837783210808364</v>
      </c>
      <c r="H25" s="1">
        <v>48.412701216997824</v>
      </c>
      <c r="I25" s="1">
        <v>35.124943225104445</v>
      </c>
      <c r="J25" s="1">
        <v>0.38339287941717065</v>
      </c>
      <c r="K25" s="1">
        <v>0.37429572397955524</v>
      </c>
      <c r="L25" s="1">
        <v>6.9229041849257239E-2</v>
      </c>
      <c r="M25" s="1">
        <v>158.37879544378498</v>
      </c>
      <c r="N25" s="1">
        <v>30.966071674344214</v>
      </c>
      <c r="O25" s="1">
        <v>7.3038885288577138</v>
      </c>
      <c r="P25" s="1">
        <v>11.44887987141729</v>
      </c>
      <c r="Q25" s="1">
        <v>108.27688132692772</v>
      </c>
      <c r="R25" s="1">
        <v>268.93086157925529</v>
      </c>
      <c r="S25" s="1">
        <v>22.911371859109813</v>
      </c>
      <c r="T25" s="1">
        <v>75.633285150999583</v>
      </c>
      <c r="U25" s="1">
        <v>30.19325214578042</v>
      </c>
      <c r="V25" s="1">
        <v>8.8985926496423779</v>
      </c>
      <c r="W25" s="1">
        <v>2596.6366314359698</v>
      </c>
      <c r="X25" s="1">
        <v>161.56910493621987</v>
      </c>
      <c r="Y25" s="1">
        <v>0.41378268388202449</v>
      </c>
      <c r="Z25" s="1">
        <v>7.690532953933708E-4</v>
      </c>
      <c r="AA25" s="1">
        <v>1.3156983982121271</v>
      </c>
      <c r="AB25" s="1">
        <v>256.76174162742296</v>
      </c>
      <c r="AC25" s="1">
        <v>374.57818121669703</v>
      </c>
      <c r="AD25" s="1">
        <v>9.9194798822446195</v>
      </c>
      <c r="AE25" s="1">
        <v>6.7277198548271722</v>
      </c>
      <c r="AF25" s="1">
        <v>0</v>
      </c>
      <c r="AG25" s="1">
        <v>68.755751650488378</v>
      </c>
      <c r="AH25" s="1">
        <v>190.08862461642866</v>
      </c>
      <c r="AI25" s="1">
        <v>39.319014971736493</v>
      </c>
      <c r="AJ25" s="1">
        <v>45.907254832826894</v>
      </c>
      <c r="AK25" s="1">
        <v>18.985607035852574</v>
      </c>
      <c r="AL25" s="1">
        <v>140.63434736207947</v>
      </c>
      <c r="AM25" s="1">
        <v>16.833025310878291</v>
      </c>
      <c r="AN25" s="1">
        <v>2.6881318464097221</v>
      </c>
      <c r="AO25" s="1">
        <v>9.1075167084967887</v>
      </c>
      <c r="AP25" s="1">
        <v>173.2681565668988</v>
      </c>
      <c r="AQ25" s="1">
        <v>0</v>
      </c>
      <c r="AR25" s="1">
        <v>233.54262032009692</v>
      </c>
      <c r="AS25" s="1">
        <v>368.90888223584176</v>
      </c>
      <c r="AT25" s="1">
        <v>66.555603699660452</v>
      </c>
      <c r="AU25" s="1">
        <v>231.11560355227442</v>
      </c>
      <c r="AV25" s="1">
        <v>95.82925716895555</v>
      </c>
      <c r="AW25" s="1">
        <v>30.472747004463237</v>
      </c>
      <c r="AX25" s="1">
        <v>14.127140386813359</v>
      </c>
      <c r="AY25" s="1">
        <v>62.495333509715877</v>
      </c>
      <c r="AZ25" s="1">
        <v>530.67730976247469</v>
      </c>
      <c r="BA25" s="1">
        <v>421.04637674605488</v>
      </c>
      <c r="BB25" s="1">
        <v>4145.5080514624769</v>
      </c>
      <c r="BC25" s="1">
        <v>500.56562686429641</v>
      </c>
      <c r="BD25" s="1">
        <v>191.95158578126495</v>
      </c>
      <c r="BE25" s="1">
        <v>214.6535971740295</v>
      </c>
      <c r="BF25" s="1">
        <v>237.83480808137188</v>
      </c>
      <c r="BG25" s="1">
        <v>29.13272945058716</v>
      </c>
      <c r="BH25" s="1">
        <v>168.18669192724181</v>
      </c>
      <c r="BI25" s="1">
        <v>0</v>
      </c>
      <c r="BJ25" s="1">
        <v>12481.999999999998</v>
      </c>
      <c r="BK25" s="1"/>
      <c r="BL25" s="1">
        <v>18479</v>
      </c>
      <c r="BM25" s="1">
        <v>0</v>
      </c>
      <c r="BN25" s="1">
        <v>580</v>
      </c>
      <c r="BO25" s="1">
        <v>7279</v>
      </c>
      <c r="BP25" s="1">
        <v>5643</v>
      </c>
      <c r="BQ25" s="1">
        <v>-546</v>
      </c>
      <c r="BR25" s="1">
        <v>0</v>
      </c>
      <c r="BS25" s="1">
        <v>2481</v>
      </c>
      <c r="BT25" s="1">
        <v>33916</v>
      </c>
    </row>
    <row r="26" spans="1:72" ht="12.75" customHeight="1">
      <c r="A26" s="1">
        <v>22</v>
      </c>
      <c r="B26" s="1" t="s">
        <v>449</v>
      </c>
      <c r="C26" s="1">
        <v>4.5987583352494828E-4</v>
      </c>
      <c r="D26" s="1">
        <v>0.34272052436820194</v>
      </c>
      <c r="E26" s="1">
        <v>0</v>
      </c>
      <c r="F26" s="1">
        <v>11.147779988742693</v>
      </c>
      <c r="G26" s="1">
        <v>1.3198170826747856E-2</v>
      </c>
      <c r="H26" s="1">
        <v>9.4261551852338837E-2</v>
      </c>
      <c r="I26" s="1">
        <v>2.156871721913475</v>
      </c>
      <c r="J26" s="1">
        <v>3.6639054070637895</v>
      </c>
      <c r="K26" s="1">
        <v>2.2094736987680105E-3</v>
      </c>
      <c r="L26" s="1">
        <v>3.950009538862511E-2</v>
      </c>
      <c r="M26" s="1">
        <v>0.3886875013107024</v>
      </c>
      <c r="N26" s="1">
        <v>0.3162646553347136</v>
      </c>
      <c r="O26" s="1">
        <v>5.7596976677200505E-2</v>
      </c>
      <c r="P26" s="1">
        <v>7.5610161267960603</v>
      </c>
      <c r="Q26" s="1">
        <v>6.4678477918513817</v>
      </c>
      <c r="R26" s="1">
        <v>4.6818924107745499</v>
      </c>
      <c r="S26" s="1">
        <v>4.9153444689361621</v>
      </c>
      <c r="T26" s="1">
        <v>21.293874136961417</v>
      </c>
      <c r="U26" s="1">
        <v>0.45006476429481351</v>
      </c>
      <c r="V26" s="1">
        <v>18.034375454011549</v>
      </c>
      <c r="W26" s="1">
        <v>1.6713592669998845</v>
      </c>
      <c r="X26" s="1">
        <v>224.5546396338373</v>
      </c>
      <c r="Y26" s="1">
        <v>4.5328841888811144</v>
      </c>
      <c r="Z26" s="1">
        <v>0.19421661535082124</v>
      </c>
      <c r="AA26" s="1">
        <v>7.5977206691715224</v>
      </c>
      <c r="AB26" s="1">
        <v>38.345580501361795</v>
      </c>
      <c r="AC26" s="1">
        <v>23.893180081673819</v>
      </c>
      <c r="AD26" s="1">
        <v>130.5783753064523</v>
      </c>
      <c r="AE26" s="1">
        <v>39.327612486282156</v>
      </c>
      <c r="AF26" s="1">
        <v>852.61807010194116</v>
      </c>
      <c r="AG26" s="1">
        <v>166.21133573556367</v>
      </c>
      <c r="AH26" s="1">
        <v>2.6601392746070496</v>
      </c>
      <c r="AI26" s="1">
        <v>0.27776414104674996</v>
      </c>
      <c r="AJ26" s="1">
        <v>2.8995012167549747E-3</v>
      </c>
      <c r="AK26" s="1">
        <v>22.572458417108948</v>
      </c>
      <c r="AL26" s="1">
        <v>17.995422034102816</v>
      </c>
      <c r="AM26" s="1">
        <v>0</v>
      </c>
      <c r="AN26" s="1">
        <v>0.50287041794178755</v>
      </c>
      <c r="AO26" s="1">
        <v>0.926396676123037</v>
      </c>
      <c r="AP26" s="1">
        <v>50.256002159547108</v>
      </c>
      <c r="AQ26" s="1">
        <v>0</v>
      </c>
      <c r="AR26" s="1">
        <v>31.650403801831963</v>
      </c>
      <c r="AS26" s="1">
        <v>26.418570899643502</v>
      </c>
      <c r="AT26" s="1">
        <v>0.28388277037281223</v>
      </c>
      <c r="AU26" s="1">
        <v>2.0535565355055891</v>
      </c>
      <c r="AV26" s="1">
        <v>110.05645863209692</v>
      </c>
      <c r="AW26" s="1">
        <v>12.170237640869782</v>
      </c>
      <c r="AX26" s="1">
        <v>0.47860555408434347</v>
      </c>
      <c r="AY26" s="1">
        <v>1.8833587967956964</v>
      </c>
      <c r="AZ26" s="1">
        <v>289.97410180424833</v>
      </c>
      <c r="BA26" s="1">
        <v>6.5863515882398262</v>
      </c>
      <c r="BB26" s="1">
        <v>17.540220810031933</v>
      </c>
      <c r="BC26" s="1">
        <v>7.7457537160385878E-2</v>
      </c>
      <c r="BD26" s="1">
        <v>1.9330410465769756</v>
      </c>
      <c r="BE26" s="1">
        <v>0.13285937026651173</v>
      </c>
      <c r="BF26" s="1">
        <v>4.9403642647299602E-3</v>
      </c>
      <c r="BG26" s="1">
        <v>6.5670327715842318E-4</v>
      </c>
      <c r="BH26" s="1">
        <v>0.40849783888711028</v>
      </c>
      <c r="BI26" s="1">
        <v>0</v>
      </c>
      <c r="BJ26" s="1">
        <v>2167.9999999999986</v>
      </c>
      <c r="BK26" s="1"/>
      <c r="BL26" s="1">
        <v>0</v>
      </c>
      <c r="BM26" s="1">
        <v>0</v>
      </c>
      <c r="BN26" s="1">
        <v>0</v>
      </c>
      <c r="BO26" s="1">
        <v>0</v>
      </c>
      <c r="BP26" s="1">
        <v>0</v>
      </c>
      <c r="BQ26" s="1">
        <v>0</v>
      </c>
      <c r="BR26" s="1">
        <v>0</v>
      </c>
      <c r="BS26" s="1">
        <v>0</v>
      </c>
      <c r="BT26" s="1">
        <v>0</v>
      </c>
    </row>
    <row r="27" spans="1:72" ht="12.75" customHeight="1">
      <c r="A27" s="1">
        <v>23</v>
      </c>
      <c r="B27" s="1" t="s">
        <v>451</v>
      </c>
      <c r="C27" s="1">
        <v>39.912086339557931</v>
      </c>
      <c r="D27" s="1">
        <v>18.733403753552775</v>
      </c>
      <c r="E27" s="1">
        <v>1.5901783104355451E-2</v>
      </c>
      <c r="F27" s="1">
        <v>48.283766344605745</v>
      </c>
      <c r="G27" s="1">
        <v>60.840722049269004</v>
      </c>
      <c r="H27" s="1">
        <v>7.7685347180158049</v>
      </c>
      <c r="I27" s="1">
        <v>63.399047183736812</v>
      </c>
      <c r="J27" s="1">
        <v>279.60743953291643</v>
      </c>
      <c r="K27" s="1">
        <v>5.4150813936382507</v>
      </c>
      <c r="L27" s="1">
        <v>8.4166816789698782</v>
      </c>
      <c r="M27" s="1">
        <v>147.51341712898204</v>
      </c>
      <c r="N27" s="1">
        <v>22.864581799694708</v>
      </c>
      <c r="O27" s="1">
        <v>21.797128892843197</v>
      </c>
      <c r="P27" s="1">
        <v>92.775764013141213</v>
      </c>
      <c r="Q27" s="1">
        <v>47.283226158729441</v>
      </c>
      <c r="R27" s="1">
        <v>6.8308435828836132</v>
      </c>
      <c r="S27" s="1">
        <v>10.449144193953723</v>
      </c>
      <c r="T27" s="1">
        <v>25.89113537097472</v>
      </c>
      <c r="U27" s="1">
        <v>27.761023296357287</v>
      </c>
      <c r="V27" s="1">
        <v>4.1156079679330135</v>
      </c>
      <c r="W27" s="1">
        <v>11.22050638762901</v>
      </c>
      <c r="X27" s="1">
        <v>10.897039516702277</v>
      </c>
      <c r="Y27" s="1">
        <v>155.59974179451604</v>
      </c>
      <c r="Z27" s="1">
        <v>26.00910256519435</v>
      </c>
      <c r="AA27" s="1">
        <v>17.612465754946307</v>
      </c>
      <c r="AB27" s="1">
        <v>52.283541244701901</v>
      </c>
      <c r="AC27" s="1">
        <v>170.69610011668635</v>
      </c>
      <c r="AD27" s="1">
        <v>64.462112903961497</v>
      </c>
      <c r="AE27" s="1">
        <v>0</v>
      </c>
      <c r="AF27" s="1">
        <v>1.8616115067727972</v>
      </c>
      <c r="AG27" s="1">
        <v>47.663941731429077</v>
      </c>
      <c r="AH27" s="1">
        <v>58.578531817419645</v>
      </c>
      <c r="AI27" s="1">
        <v>6.8807451175428564</v>
      </c>
      <c r="AJ27" s="1">
        <v>10.326763510947377</v>
      </c>
      <c r="AK27" s="1">
        <v>11.986662946819038</v>
      </c>
      <c r="AL27" s="1">
        <v>18.581271714001584</v>
      </c>
      <c r="AM27" s="1">
        <v>1.980355918926858</v>
      </c>
      <c r="AN27" s="1">
        <v>8.9716977202206998</v>
      </c>
      <c r="AO27" s="1">
        <v>0.20402783938424029</v>
      </c>
      <c r="AP27" s="1">
        <v>125.45343249949315</v>
      </c>
      <c r="AQ27" s="1">
        <v>0</v>
      </c>
      <c r="AR27" s="1">
        <v>34.190698304026583</v>
      </c>
      <c r="AS27" s="1">
        <v>32.403064234344384</v>
      </c>
      <c r="AT27" s="1">
        <v>6.0983430361780533</v>
      </c>
      <c r="AU27" s="1">
        <v>2.3510565665211631</v>
      </c>
      <c r="AV27" s="1">
        <v>26.655489962957805</v>
      </c>
      <c r="AW27" s="1">
        <v>4.6813868547717119</v>
      </c>
      <c r="AX27" s="1">
        <v>5.7791414256380156</v>
      </c>
      <c r="AY27" s="1">
        <v>10.28354002673467</v>
      </c>
      <c r="AZ27" s="1">
        <v>64.410039666946531</v>
      </c>
      <c r="BA27" s="1">
        <v>40.068128539448416</v>
      </c>
      <c r="BB27" s="1">
        <v>44.006973325575345</v>
      </c>
      <c r="BC27" s="1">
        <v>29.496662610718047</v>
      </c>
      <c r="BD27" s="1">
        <v>15.401247567081954</v>
      </c>
      <c r="BE27" s="1">
        <v>17.468975862033957</v>
      </c>
      <c r="BF27" s="1">
        <v>17.126077937529018</v>
      </c>
      <c r="BG27" s="1">
        <v>0.38912524547577709</v>
      </c>
      <c r="BH27" s="1">
        <v>2.2458590438635371</v>
      </c>
      <c r="BI27" s="1">
        <v>0</v>
      </c>
      <c r="BJ27" s="1">
        <v>2093.9999999999995</v>
      </c>
      <c r="BK27" s="1"/>
      <c r="BL27" s="1">
        <v>2446</v>
      </c>
      <c r="BM27" s="1">
        <v>0</v>
      </c>
      <c r="BN27" s="1">
        <v>0</v>
      </c>
      <c r="BO27" s="1">
        <v>0</v>
      </c>
      <c r="BP27" s="1">
        <v>0</v>
      </c>
      <c r="BQ27" s="1">
        <v>0</v>
      </c>
      <c r="BR27" s="1">
        <v>0</v>
      </c>
      <c r="BS27" s="1">
        <v>0</v>
      </c>
      <c r="BT27" s="1">
        <v>2446</v>
      </c>
    </row>
    <row r="28" spans="1:72" ht="12.75" customHeight="1">
      <c r="A28" s="1">
        <v>24</v>
      </c>
      <c r="B28" s="1" t="s">
        <v>453</v>
      </c>
      <c r="C28" s="1">
        <v>0</v>
      </c>
      <c r="D28" s="1">
        <v>0</v>
      </c>
      <c r="E28" s="1">
        <v>0</v>
      </c>
      <c r="F28" s="1">
        <v>0.73692695214105797</v>
      </c>
      <c r="G28" s="1">
        <v>0</v>
      </c>
      <c r="H28" s="1">
        <v>0</v>
      </c>
      <c r="I28" s="1">
        <v>0</v>
      </c>
      <c r="J28" s="1">
        <v>0</v>
      </c>
      <c r="K28" s="1">
        <v>0</v>
      </c>
      <c r="L28" s="1">
        <v>2.3173803526448364E-2</v>
      </c>
      <c r="M28" s="1">
        <v>2.9219143576826195E-3</v>
      </c>
      <c r="N28" s="1">
        <v>0</v>
      </c>
      <c r="O28" s="1">
        <v>0.13662468513853904</v>
      </c>
      <c r="P28" s="1">
        <v>0</v>
      </c>
      <c r="Q28" s="1">
        <v>0</v>
      </c>
      <c r="R28" s="1">
        <v>0</v>
      </c>
      <c r="S28" s="1">
        <v>0</v>
      </c>
      <c r="T28" s="1">
        <v>0</v>
      </c>
      <c r="U28" s="1">
        <v>0</v>
      </c>
      <c r="V28" s="1">
        <v>0</v>
      </c>
      <c r="W28" s="1">
        <v>0</v>
      </c>
      <c r="X28" s="1">
        <v>0</v>
      </c>
      <c r="Y28" s="1">
        <v>0</v>
      </c>
      <c r="Z28" s="1">
        <v>0</v>
      </c>
      <c r="AA28" s="1">
        <v>0</v>
      </c>
      <c r="AB28" s="1">
        <v>2.0554156171284636E-2</v>
      </c>
      <c r="AC28" s="1">
        <v>6.6095717884130989E-2</v>
      </c>
      <c r="AD28" s="1">
        <v>8.0604534005037781E-3</v>
      </c>
      <c r="AE28" s="1">
        <v>0</v>
      </c>
      <c r="AF28" s="1">
        <v>0</v>
      </c>
      <c r="AG28" s="1">
        <v>2.2166246851385392E-3</v>
      </c>
      <c r="AH28" s="1">
        <v>0</v>
      </c>
      <c r="AI28" s="1">
        <v>0</v>
      </c>
      <c r="AJ28" s="1">
        <v>0</v>
      </c>
      <c r="AK28" s="1">
        <v>0</v>
      </c>
      <c r="AL28" s="1">
        <v>3.0226700251889167E-4</v>
      </c>
      <c r="AM28" s="1">
        <v>0</v>
      </c>
      <c r="AN28" s="1">
        <v>0</v>
      </c>
      <c r="AO28" s="1">
        <v>0</v>
      </c>
      <c r="AP28" s="1">
        <v>1.9143576826196474E-3</v>
      </c>
      <c r="AQ28" s="1">
        <v>0</v>
      </c>
      <c r="AR28" s="1">
        <v>0</v>
      </c>
      <c r="AS28" s="1">
        <v>1.0075566750629723E-4</v>
      </c>
      <c r="AT28" s="1">
        <v>0</v>
      </c>
      <c r="AU28" s="1">
        <v>0</v>
      </c>
      <c r="AV28" s="1">
        <v>1.1083123425692696E-3</v>
      </c>
      <c r="AW28" s="1">
        <v>0</v>
      </c>
      <c r="AX28" s="1">
        <v>0</v>
      </c>
      <c r="AY28" s="1">
        <v>0</v>
      </c>
      <c r="AZ28" s="1">
        <v>0</v>
      </c>
      <c r="BA28" s="1">
        <v>0</v>
      </c>
      <c r="BB28" s="1">
        <v>0</v>
      </c>
      <c r="BC28" s="1">
        <v>0</v>
      </c>
      <c r="BD28" s="1">
        <v>0</v>
      </c>
      <c r="BE28" s="1">
        <v>0</v>
      </c>
      <c r="BF28" s="1">
        <v>0</v>
      </c>
      <c r="BG28" s="1">
        <v>0</v>
      </c>
      <c r="BH28" s="1">
        <v>0</v>
      </c>
      <c r="BI28" s="1">
        <v>0</v>
      </c>
      <c r="BJ28" s="1">
        <v>1</v>
      </c>
      <c r="BK28" s="1"/>
      <c r="BL28" s="1">
        <v>0</v>
      </c>
      <c r="BM28" s="1">
        <v>0</v>
      </c>
      <c r="BN28" s="1">
        <v>0</v>
      </c>
      <c r="BO28" s="1">
        <v>0</v>
      </c>
      <c r="BP28" s="1">
        <v>0</v>
      </c>
      <c r="BQ28" s="1">
        <v>0</v>
      </c>
      <c r="BR28" s="1">
        <v>0</v>
      </c>
      <c r="BS28" s="1">
        <v>0</v>
      </c>
      <c r="BT28" s="1">
        <v>0</v>
      </c>
    </row>
    <row r="29" spans="1:72" ht="12.75" customHeight="1">
      <c r="A29" s="1">
        <v>25</v>
      </c>
      <c r="B29" s="1" t="s">
        <v>666</v>
      </c>
      <c r="C29" s="1">
        <v>10.455787540582197</v>
      </c>
      <c r="D29" s="1">
        <v>11.894204065643763</v>
      </c>
      <c r="E29" s="1">
        <v>1.9877228880444313E-3</v>
      </c>
      <c r="F29" s="1">
        <v>85.895180467385984</v>
      </c>
      <c r="G29" s="1">
        <v>7.3736552285347772</v>
      </c>
      <c r="H29" s="1">
        <v>1.1253527669790726</v>
      </c>
      <c r="I29" s="1">
        <v>50.897226796240311</v>
      </c>
      <c r="J29" s="1">
        <v>165.2060316457075</v>
      </c>
      <c r="K29" s="1">
        <v>1.9196188691036391</v>
      </c>
      <c r="L29" s="1">
        <v>5.1579089904743682</v>
      </c>
      <c r="M29" s="1">
        <v>63.208485731664844</v>
      </c>
      <c r="N29" s="1">
        <v>5.1246671452773009</v>
      </c>
      <c r="O29" s="1">
        <v>4.3391062396628657</v>
      </c>
      <c r="P29" s="1">
        <v>2156.4001277386706</v>
      </c>
      <c r="Q29" s="1">
        <v>101.67879328304724</v>
      </c>
      <c r="R29" s="1">
        <v>4.9636481755619819</v>
      </c>
      <c r="S29" s="1">
        <v>3.3489103634382049</v>
      </c>
      <c r="T29" s="1">
        <v>51.373856125667785</v>
      </c>
      <c r="U29" s="1">
        <v>17.841255344095948</v>
      </c>
      <c r="V29" s="1">
        <v>1.3538204988910589</v>
      </c>
      <c r="W29" s="1">
        <v>4.0158067565110196</v>
      </c>
      <c r="X29" s="1">
        <v>23.310336125390538</v>
      </c>
      <c r="Y29" s="1">
        <v>77.249422183746674</v>
      </c>
      <c r="Z29" s="1">
        <v>102.40694536784619</v>
      </c>
      <c r="AA29" s="1">
        <v>473.03956902572759</v>
      </c>
      <c r="AB29" s="1">
        <v>62.296570547869869</v>
      </c>
      <c r="AC29" s="1">
        <v>54.25982115867437</v>
      </c>
      <c r="AD29" s="1">
        <v>17.317921356647606</v>
      </c>
      <c r="AE29" s="1">
        <v>62.78674679558727</v>
      </c>
      <c r="AF29" s="1">
        <v>0</v>
      </c>
      <c r="AG29" s="1">
        <v>19.3948514934842</v>
      </c>
      <c r="AH29" s="1">
        <v>8.1368842745609822</v>
      </c>
      <c r="AI29" s="1">
        <v>8.456094864272691</v>
      </c>
      <c r="AJ29" s="1">
        <v>2.0445574095080983</v>
      </c>
      <c r="AK29" s="1">
        <v>10.337411604644959</v>
      </c>
      <c r="AL29" s="1">
        <v>46.896919357552726</v>
      </c>
      <c r="AM29" s="1">
        <v>8.9116016351708609</v>
      </c>
      <c r="AN29" s="1">
        <v>0.92051732714079582</v>
      </c>
      <c r="AO29" s="1">
        <v>0.99093297495322219</v>
      </c>
      <c r="AP29" s="1">
        <v>295.06445701553946</v>
      </c>
      <c r="AQ29" s="1">
        <v>300</v>
      </c>
      <c r="AR29" s="1">
        <v>41.056657065866681</v>
      </c>
      <c r="AS29" s="1">
        <v>62.509468590107204</v>
      </c>
      <c r="AT29" s="1">
        <v>5.1103197435385379</v>
      </c>
      <c r="AU29" s="1">
        <v>3.8888700635495228</v>
      </c>
      <c r="AV29" s="1">
        <v>23.934510013546515</v>
      </c>
      <c r="AW29" s="1">
        <v>7.3328445719892619</v>
      </c>
      <c r="AX29" s="1">
        <v>4.3241304801713785</v>
      </c>
      <c r="AY29" s="1">
        <v>20.293007322738362</v>
      </c>
      <c r="AZ29" s="1">
        <v>19.889883086315056</v>
      </c>
      <c r="BA29" s="1">
        <v>38.559867438797589</v>
      </c>
      <c r="BB29" s="1">
        <v>38.451225812297359</v>
      </c>
      <c r="BC29" s="1">
        <v>47.781217092139869</v>
      </c>
      <c r="BD29" s="1">
        <v>8.7215174292076618</v>
      </c>
      <c r="BE29" s="1">
        <v>12.067848227100297</v>
      </c>
      <c r="BF29" s="1">
        <v>14.272160999017393</v>
      </c>
      <c r="BG29" s="1">
        <v>0.30978515593017614</v>
      </c>
      <c r="BH29" s="1">
        <v>1.0996948933405699</v>
      </c>
      <c r="BI29" s="1">
        <v>0</v>
      </c>
      <c r="BJ29" s="1">
        <v>4677.0000000000009</v>
      </c>
      <c r="BK29" s="1"/>
      <c r="BL29" s="1">
        <v>0</v>
      </c>
      <c r="BM29" s="1">
        <v>0</v>
      </c>
      <c r="BN29" s="1">
        <v>0</v>
      </c>
      <c r="BO29" s="1">
        <v>0</v>
      </c>
      <c r="BP29" s="1">
        <v>0</v>
      </c>
      <c r="BQ29" s="1">
        <v>12</v>
      </c>
      <c r="BR29" s="1">
        <v>0</v>
      </c>
      <c r="BS29" s="1">
        <v>3305</v>
      </c>
      <c r="BT29" s="1">
        <v>3317</v>
      </c>
    </row>
    <row r="30" spans="1:72" ht="12.75" customHeight="1">
      <c r="A30" s="1">
        <v>26</v>
      </c>
      <c r="B30" s="1" t="s">
        <v>458</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1">
        <v>0</v>
      </c>
      <c r="BC30" s="1">
        <v>0</v>
      </c>
      <c r="BD30" s="1">
        <v>0</v>
      </c>
      <c r="BE30" s="1">
        <v>0</v>
      </c>
      <c r="BF30" s="1">
        <v>0</v>
      </c>
      <c r="BG30" s="1">
        <v>0</v>
      </c>
      <c r="BH30" s="1">
        <v>0</v>
      </c>
      <c r="BI30" s="1">
        <v>0</v>
      </c>
      <c r="BJ30" s="1">
        <v>0</v>
      </c>
      <c r="BK30" s="1"/>
      <c r="BL30" s="1">
        <v>0</v>
      </c>
      <c r="BM30" s="1">
        <v>0</v>
      </c>
      <c r="BN30" s="1">
        <v>0</v>
      </c>
      <c r="BO30" s="1">
        <v>0</v>
      </c>
      <c r="BP30" s="1">
        <v>0</v>
      </c>
      <c r="BQ30" s="1">
        <v>0</v>
      </c>
      <c r="BR30" s="1">
        <v>0</v>
      </c>
      <c r="BS30" s="1">
        <v>0</v>
      </c>
      <c r="BT30" s="1">
        <v>0</v>
      </c>
    </row>
    <row r="31" spans="1:72" ht="12.75" customHeight="1">
      <c r="A31" s="1">
        <v>27</v>
      </c>
      <c r="B31" s="1" t="s">
        <v>667</v>
      </c>
      <c r="C31" s="1">
        <v>1.4926330803536537E-2</v>
      </c>
      <c r="D31" s="1">
        <v>54.295065812243081</v>
      </c>
      <c r="E31" s="1">
        <v>0</v>
      </c>
      <c r="F31" s="1">
        <v>15.747237020487349</v>
      </c>
      <c r="G31" s="1">
        <v>55.231919274655517</v>
      </c>
      <c r="H31" s="1">
        <v>41.026792841566376</v>
      </c>
      <c r="I31" s="1">
        <v>85.156955244805658</v>
      </c>
      <c r="J31" s="1">
        <v>634.28461091567237</v>
      </c>
      <c r="K31" s="1">
        <v>1.995696632002764</v>
      </c>
      <c r="L31" s="1">
        <v>58.296442160330002</v>
      </c>
      <c r="M31" s="1">
        <v>320.2579972991424</v>
      </c>
      <c r="N31" s="1">
        <v>221.85493408018917</v>
      </c>
      <c r="O31" s="1">
        <v>76.986715126497643</v>
      </c>
      <c r="P31" s="1">
        <v>583.20858638068773</v>
      </c>
      <c r="Q31" s="1">
        <v>753.81687563055607</v>
      </c>
      <c r="R31" s="1">
        <v>199.47291372210287</v>
      </c>
      <c r="S31" s="1">
        <v>164.82219100081073</v>
      </c>
      <c r="T31" s="1">
        <v>240.34910293269306</v>
      </c>
      <c r="U31" s="1">
        <v>435.07044485834041</v>
      </c>
      <c r="V31" s="1">
        <v>20.302911419980418</v>
      </c>
      <c r="W31" s="1">
        <v>131.80132905448934</v>
      </c>
      <c r="X31" s="1">
        <v>160.32826315272442</v>
      </c>
      <c r="Y31" s="1">
        <v>17.00960936143241</v>
      </c>
      <c r="Z31" s="1">
        <v>9.8054295162654775E-3</v>
      </c>
      <c r="AA31" s="1">
        <v>11.317520622556827</v>
      </c>
      <c r="AB31" s="1">
        <v>91.770039468216964</v>
      </c>
      <c r="AC31" s="1">
        <v>8831.5494846206657</v>
      </c>
      <c r="AD31" s="1">
        <v>52.666137479397953</v>
      </c>
      <c r="AE31" s="1">
        <v>0.19072954519530039</v>
      </c>
      <c r="AF31" s="1">
        <v>0</v>
      </c>
      <c r="AG31" s="1">
        <v>99.162234979823793</v>
      </c>
      <c r="AH31" s="1">
        <v>51.372401117277981</v>
      </c>
      <c r="AI31" s="1">
        <v>49.625835229352056</v>
      </c>
      <c r="AJ31" s="1">
        <v>36.957179346885873</v>
      </c>
      <c r="AK31" s="1">
        <v>5.9261502337983183</v>
      </c>
      <c r="AL31" s="1">
        <v>747.1906008342695</v>
      </c>
      <c r="AM31" s="1">
        <v>0</v>
      </c>
      <c r="AN31" s="1">
        <v>0</v>
      </c>
      <c r="AO31" s="1">
        <v>0</v>
      </c>
      <c r="AP31" s="1">
        <v>113.68558450351053</v>
      </c>
      <c r="AQ31" s="1">
        <v>0</v>
      </c>
      <c r="AR31" s="1">
        <v>428.79868344347909</v>
      </c>
      <c r="AS31" s="1">
        <v>394.33762426173422</v>
      </c>
      <c r="AT31" s="1">
        <v>15.447083487199087</v>
      </c>
      <c r="AU31" s="1">
        <v>3.086927004612134</v>
      </c>
      <c r="AV31" s="1">
        <v>443.28062724131462</v>
      </c>
      <c r="AW31" s="1">
        <v>23.570929703011441</v>
      </c>
      <c r="AX31" s="1">
        <v>0</v>
      </c>
      <c r="AY31" s="1">
        <v>20.13199401236453</v>
      </c>
      <c r="AZ31" s="1">
        <v>4.1301463305238366E-2</v>
      </c>
      <c r="BA31" s="1">
        <v>0.80604494565701224</v>
      </c>
      <c r="BB31" s="1">
        <v>20.789563126067982</v>
      </c>
      <c r="BC31" s="1">
        <v>0.12345722787795295</v>
      </c>
      <c r="BD31" s="1">
        <v>6.2199503895447643E-2</v>
      </c>
      <c r="BE31" s="1">
        <v>6.3064601954928606E-2</v>
      </c>
      <c r="BF31" s="1">
        <v>0</v>
      </c>
      <c r="BG31" s="1">
        <v>29.588457423437141</v>
      </c>
      <c r="BH31" s="1">
        <v>0.11681889140730188</v>
      </c>
      <c r="BI31" s="1">
        <v>0</v>
      </c>
      <c r="BJ31" s="1">
        <v>15742.999999999993</v>
      </c>
      <c r="BK31" s="1"/>
      <c r="BL31" s="1">
        <v>0</v>
      </c>
      <c r="BM31" s="1">
        <v>0</v>
      </c>
      <c r="BN31" s="1">
        <v>0</v>
      </c>
      <c r="BO31" s="1">
        <v>0</v>
      </c>
      <c r="BP31" s="1">
        <v>0</v>
      </c>
      <c r="BQ31" s="1">
        <v>0</v>
      </c>
      <c r="BR31" s="1">
        <v>0</v>
      </c>
      <c r="BS31" s="1">
        <v>0</v>
      </c>
      <c r="BT31" s="1">
        <v>0</v>
      </c>
    </row>
    <row r="32" spans="1:72" ht="12.75" customHeight="1">
      <c r="A32" s="1">
        <v>28</v>
      </c>
      <c r="B32" s="1" t="s">
        <v>471</v>
      </c>
      <c r="C32" s="1">
        <v>11.491338582672865</v>
      </c>
      <c r="D32" s="1">
        <v>40.950615810929705</v>
      </c>
      <c r="E32" s="1">
        <v>16.149168106859765</v>
      </c>
      <c r="F32" s="1">
        <v>313.71975148215131</v>
      </c>
      <c r="G32" s="1">
        <v>544.95386575794601</v>
      </c>
      <c r="H32" s="1">
        <v>36.732955773416016</v>
      </c>
      <c r="I32" s="1">
        <v>620.48821719295779</v>
      </c>
      <c r="J32" s="1">
        <v>1077.1798684043952</v>
      </c>
      <c r="K32" s="1">
        <v>21.367515781039668</v>
      </c>
      <c r="L32" s="1">
        <v>24.282001592633549</v>
      </c>
      <c r="M32" s="1">
        <v>192.94043209252959</v>
      </c>
      <c r="N32" s="1">
        <v>124.21636184588716</v>
      </c>
      <c r="O32" s="1">
        <v>415.24761431746191</v>
      </c>
      <c r="P32" s="1">
        <v>133.34465774859004</v>
      </c>
      <c r="Q32" s="1">
        <v>188.22400262983101</v>
      </c>
      <c r="R32" s="1">
        <v>17.268167286172414</v>
      </c>
      <c r="S32" s="1">
        <v>40.072183147507964</v>
      </c>
      <c r="T32" s="1">
        <v>201.96262354432537</v>
      </c>
      <c r="U32" s="1">
        <v>362.6329118270225</v>
      </c>
      <c r="V32" s="1">
        <v>18.388168409148911</v>
      </c>
      <c r="W32" s="1">
        <v>76.395146520885774</v>
      </c>
      <c r="X32" s="1">
        <v>44.597916294570041</v>
      </c>
      <c r="Y32" s="1">
        <v>75.496194508621215</v>
      </c>
      <c r="Z32" s="1">
        <v>31.050094232899372</v>
      </c>
      <c r="AA32" s="1">
        <v>237.05578290818738</v>
      </c>
      <c r="AB32" s="1">
        <v>2388.5855569591436</v>
      </c>
      <c r="AC32" s="1">
        <v>1411.0394451398711</v>
      </c>
      <c r="AD32" s="1">
        <v>1012.4891175681523</v>
      </c>
      <c r="AE32" s="1">
        <v>56.119363827464277</v>
      </c>
      <c r="AF32" s="1">
        <v>0</v>
      </c>
      <c r="AG32" s="1">
        <v>14081.257863448951</v>
      </c>
      <c r="AH32" s="1">
        <v>13.142710802894792</v>
      </c>
      <c r="AI32" s="1">
        <v>37.988611064661747</v>
      </c>
      <c r="AJ32" s="1">
        <v>11.327297964870587</v>
      </c>
      <c r="AK32" s="1">
        <v>3.2807940509976157</v>
      </c>
      <c r="AL32" s="1">
        <v>90.623774117405361</v>
      </c>
      <c r="AM32" s="1">
        <v>0</v>
      </c>
      <c r="AN32" s="1">
        <v>1.4966381486362723E-2</v>
      </c>
      <c r="AO32" s="1">
        <v>2.7571329646518958E-2</v>
      </c>
      <c r="AP32" s="1">
        <v>61.455036611340894</v>
      </c>
      <c r="AQ32" s="1">
        <v>0</v>
      </c>
      <c r="AR32" s="1">
        <v>178.6921617139713</v>
      </c>
      <c r="AS32" s="1">
        <v>207.69154119541429</v>
      </c>
      <c r="AT32" s="1">
        <v>1.3747834597952822</v>
      </c>
      <c r="AU32" s="1">
        <v>1.8555286041100618</v>
      </c>
      <c r="AV32" s="1">
        <v>252.85449443801241</v>
      </c>
      <c r="AW32" s="1">
        <v>54.931918992511342</v>
      </c>
      <c r="AX32" s="1">
        <v>23.784799707240531</v>
      </c>
      <c r="AY32" s="1">
        <v>20.61656861189816</v>
      </c>
      <c r="AZ32" s="1">
        <v>26.817050799139288</v>
      </c>
      <c r="BA32" s="1">
        <v>17.521036693360713</v>
      </c>
      <c r="BB32" s="1">
        <v>5.4614744414242491</v>
      </c>
      <c r="BC32" s="1">
        <v>0.10091587956030115</v>
      </c>
      <c r="BD32" s="1">
        <v>0.22087363240013869</v>
      </c>
      <c r="BE32" s="1">
        <v>1.0648356785361353</v>
      </c>
      <c r="BF32" s="1">
        <v>16.17048057865167</v>
      </c>
      <c r="BG32" s="1">
        <v>4.989675449606839</v>
      </c>
      <c r="BH32" s="1">
        <v>0.29219505883907071</v>
      </c>
      <c r="BI32" s="1">
        <v>0</v>
      </c>
      <c r="BJ32" s="1">
        <v>24847.999999999996</v>
      </c>
      <c r="BK32" s="1"/>
      <c r="BL32" s="1">
        <v>451</v>
      </c>
      <c r="BM32" s="1">
        <v>0</v>
      </c>
      <c r="BN32" s="1">
        <v>0</v>
      </c>
      <c r="BO32" s="1">
        <v>0</v>
      </c>
      <c r="BP32" s="1">
        <v>0</v>
      </c>
      <c r="BQ32" s="1">
        <v>0</v>
      </c>
      <c r="BR32" s="1">
        <v>0</v>
      </c>
      <c r="BS32" s="1">
        <v>0</v>
      </c>
      <c r="BT32" s="1">
        <v>451</v>
      </c>
    </row>
    <row r="33" spans="1:72" ht="12.75" customHeight="1">
      <c r="A33" s="1">
        <v>29</v>
      </c>
      <c r="B33" s="1" t="s">
        <v>479</v>
      </c>
      <c r="C33" s="1">
        <v>3.1872023547039482E-2</v>
      </c>
      <c r="D33" s="1">
        <v>18.698312977713485</v>
      </c>
      <c r="E33" s="1">
        <v>2.9815843320666471E-2</v>
      </c>
      <c r="F33" s="1">
        <v>117.42526334575274</v>
      </c>
      <c r="G33" s="1">
        <v>233.70133593591473</v>
      </c>
      <c r="H33" s="1">
        <v>13.853046037725047</v>
      </c>
      <c r="I33" s="1">
        <v>312.85959075744205</v>
      </c>
      <c r="J33" s="1">
        <v>413.73834775239129</v>
      </c>
      <c r="K33" s="1">
        <v>25.545241248626109</v>
      </c>
      <c r="L33" s="1">
        <v>156.9836342727661</v>
      </c>
      <c r="M33" s="1">
        <v>91.988378202342432</v>
      </c>
      <c r="N33" s="1">
        <v>27.90435063793419</v>
      </c>
      <c r="O33" s="1">
        <v>229.40311377026927</v>
      </c>
      <c r="P33" s="1">
        <v>251.11150181033869</v>
      </c>
      <c r="Q33" s="1">
        <v>310.81820783163539</v>
      </c>
      <c r="R33" s="1">
        <v>11.508162837961665</v>
      </c>
      <c r="S33" s="1">
        <v>52.423808121381079</v>
      </c>
      <c r="T33" s="1">
        <v>151.66532429168745</v>
      </c>
      <c r="U33" s="1">
        <v>189.75453019197695</v>
      </c>
      <c r="V33" s="1">
        <v>8.8729937068643139</v>
      </c>
      <c r="W33" s="1">
        <v>46.070422716576523</v>
      </c>
      <c r="X33" s="1">
        <v>22.97423700809491</v>
      </c>
      <c r="Y33" s="1">
        <v>8.3673467263064758</v>
      </c>
      <c r="Z33" s="1">
        <v>3.4991924940398367E-3</v>
      </c>
      <c r="AA33" s="1">
        <v>12.898795919956308</v>
      </c>
      <c r="AB33" s="1">
        <v>195.39894155962335</v>
      </c>
      <c r="AC33" s="1">
        <v>377.77500728727478</v>
      </c>
      <c r="AD33" s="1">
        <v>142.12469966673703</v>
      </c>
      <c r="AE33" s="1">
        <v>1822.2670402476406</v>
      </c>
      <c r="AF33" s="1">
        <v>0</v>
      </c>
      <c r="AG33" s="1">
        <v>3838.5858572548223</v>
      </c>
      <c r="AH33" s="1">
        <v>78.33742188215308</v>
      </c>
      <c r="AI33" s="1">
        <v>40.686219020258818</v>
      </c>
      <c r="AJ33" s="1">
        <v>0.70794604915085491</v>
      </c>
      <c r="AK33" s="1">
        <v>0.18181523126661953</v>
      </c>
      <c r="AL33" s="1">
        <v>70.901198051803604</v>
      </c>
      <c r="AM33" s="1">
        <v>0</v>
      </c>
      <c r="AN33" s="1">
        <v>0</v>
      </c>
      <c r="AO33" s="1">
        <v>0</v>
      </c>
      <c r="AP33" s="1">
        <v>15.668581864432563</v>
      </c>
      <c r="AQ33" s="1">
        <v>0</v>
      </c>
      <c r="AR33" s="1">
        <v>135.45262617937797</v>
      </c>
      <c r="AS33" s="1">
        <v>93.55190170585422</v>
      </c>
      <c r="AT33" s="1">
        <v>1.0350531730678272</v>
      </c>
      <c r="AU33" s="1">
        <v>0.87342027283060342</v>
      </c>
      <c r="AV33" s="1">
        <v>86.127369302501023</v>
      </c>
      <c r="AW33" s="1">
        <v>109.85443612877577</v>
      </c>
      <c r="AX33" s="1">
        <v>13.623734910376784</v>
      </c>
      <c r="AY33" s="1">
        <v>23.245194440040645</v>
      </c>
      <c r="AZ33" s="1">
        <v>2.9266952732105904E-3</v>
      </c>
      <c r="BA33" s="1">
        <v>0.3417936316868973</v>
      </c>
      <c r="BB33" s="1">
        <v>0.39924125721977671</v>
      </c>
      <c r="BC33" s="1">
        <v>0.18423224896503362</v>
      </c>
      <c r="BD33" s="1">
        <v>2.9617938399402544</v>
      </c>
      <c r="BE33" s="1">
        <v>4.6714544555638483E-2</v>
      </c>
      <c r="BF33" s="1">
        <v>0</v>
      </c>
      <c r="BG33" s="1">
        <v>0.84454730909995912</v>
      </c>
      <c r="BH33" s="1">
        <v>0.18915308425218175</v>
      </c>
      <c r="BI33" s="1">
        <v>0</v>
      </c>
      <c r="BJ33" s="1">
        <v>9760</v>
      </c>
      <c r="BK33" s="1"/>
      <c r="BL33" s="1">
        <v>310</v>
      </c>
      <c r="BM33" s="1">
        <v>0</v>
      </c>
      <c r="BN33" s="1">
        <v>0</v>
      </c>
      <c r="BO33" s="1">
        <v>0</v>
      </c>
      <c r="BP33" s="1">
        <v>0</v>
      </c>
      <c r="BQ33" s="1">
        <v>0</v>
      </c>
      <c r="BR33" s="1">
        <v>0</v>
      </c>
      <c r="BS33" s="1">
        <v>5536</v>
      </c>
      <c r="BT33" s="1">
        <v>5846</v>
      </c>
    </row>
    <row r="34" spans="1:72" ht="12.75" customHeight="1">
      <c r="A34" s="1">
        <v>30</v>
      </c>
      <c r="B34" s="1" t="s">
        <v>489</v>
      </c>
      <c r="C34" s="1">
        <v>36.143569963304948</v>
      </c>
      <c r="D34" s="1">
        <v>31.264438913177742</v>
      </c>
      <c r="E34" s="1">
        <v>7.9508915521777253E-3</v>
      </c>
      <c r="F34" s="1">
        <v>32.538632784156491</v>
      </c>
      <c r="G34" s="1">
        <v>65.855305707437424</v>
      </c>
      <c r="H34" s="1">
        <v>16.406895675287366</v>
      </c>
      <c r="I34" s="1">
        <v>35.977583304180619</v>
      </c>
      <c r="J34" s="1">
        <v>56.705132248223201</v>
      </c>
      <c r="K34" s="1">
        <v>14.253426051158845</v>
      </c>
      <c r="L34" s="1">
        <v>1.3953397216250232</v>
      </c>
      <c r="M34" s="1">
        <v>29.065103810384564</v>
      </c>
      <c r="N34" s="1">
        <v>33.512571222712175</v>
      </c>
      <c r="O34" s="1">
        <v>25.765222729602627</v>
      </c>
      <c r="P34" s="1">
        <v>34.528945546458047</v>
      </c>
      <c r="Q34" s="1">
        <v>181.73709715874432</v>
      </c>
      <c r="R34" s="1">
        <v>14.681715767125173</v>
      </c>
      <c r="S34" s="1">
        <v>23.64940167580118</v>
      </c>
      <c r="T34" s="1">
        <v>123.44465554581348</v>
      </c>
      <c r="U34" s="1">
        <v>131.85795112566797</v>
      </c>
      <c r="V34" s="1">
        <v>9.5735534438258192</v>
      </c>
      <c r="W34" s="1">
        <v>40.701264111121183</v>
      </c>
      <c r="X34" s="1">
        <v>24.955672698838725</v>
      </c>
      <c r="Y34" s="1">
        <v>36.256897300534533</v>
      </c>
      <c r="Z34" s="1">
        <v>1.6708573233869197</v>
      </c>
      <c r="AA34" s="1">
        <v>58.132918620316886</v>
      </c>
      <c r="AB34" s="1">
        <v>224.04839671400759</v>
      </c>
      <c r="AC34" s="1">
        <v>601.64664046303028</v>
      </c>
      <c r="AD34" s="1">
        <v>154.6794166191319</v>
      </c>
      <c r="AE34" s="1">
        <v>115.75417667215706</v>
      </c>
      <c r="AF34" s="1">
        <v>280.17253176930598</v>
      </c>
      <c r="AG34" s="1">
        <v>2650.7553292057733</v>
      </c>
      <c r="AH34" s="1">
        <v>57.016574071698031</v>
      </c>
      <c r="AI34" s="1">
        <v>38.079053802295469</v>
      </c>
      <c r="AJ34" s="1">
        <v>45.71366728809582</v>
      </c>
      <c r="AK34" s="1">
        <v>81.338769982679054</v>
      </c>
      <c r="AL34" s="1">
        <v>268.70805988122981</v>
      </c>
      <c r="AM34" s="1">
        <v>42.57765225692745</v>
      </c>
      <c r="AN34" s="1">
        <v>8.8563717170462191</v>
      </c>
      <c r="AO34" s="1">
        <v>16.464253984439623</v>
      </c>
      <c r="AP34" s="1">
        <v>221.44371155102149</v>
      </c>
      <c r="AQ34" s="1">
        <v>0</v>
      </c>
      <c r="AR34" s="1">
        <v>782.85644266202303</v>
      </c>
      <c r="AS34" s="1">
        <v>472.77121341961345</v>
      </c>
      <c r="AT34" s="1">
        <v>65.427756869825785</v>
      </c>
      <c r="AU34" s="1">
        <v>84.565008324926168</v>
      </c>
      <c r="AV34" s="1">
        <v>128.12897308427262</v>
      </c>
      <c r="AW34" s="1">
        <v>115.52778055538249</v>
      </c>
      <c r="AX34" s="1">
        <v>4331.083298253564</v>
      </c>
      <c r="AY34" s="1">
        <v>156.1929314040928</v>
      </c>
      <c r="AZ34" s="1">
        <v>514.35594773191667</v>
      </c>
      <c r="BA34" s="1">
        <v>349.74050557406395</v>
      </c>
      <c r="BB34" s="1">
        <v>170.32322295995033</v>
      </c>
      <c r="BC34" s="1">
        <v>171.93676512049419</v>
      </c>
      <c r="BD34" s="1">
        <v>118.49764051164821</v>
      </c>
      <c r="BE34" s="1">
        <v>76.582362722702413</v>
      </c>
      <c r="BF34" s="1">
        <v>177.90322550340693</v>
      </c>
      <c r="BG34" s="1">
        <v>6.5458383488575205</v>
      </c>
      <c r="BH34" s="1">
        <v>22.224377633982613</v>
      </c>
      <c r="BI34" s="1">
        <v>0</v>
      </c>
      <c r="BJ34" s="1">
        <v>13612</v>
      </c>
      <c r="BK34" s="1"/>
      <c r="BL34" s="1">
        <v>8418</v>
      </c>
      <c r="BM34" s="1">
        <v>0</v>
      </c>
      <c r="BN34" s="1">
        <v>51</v>
      </c>
      <c r="BO34" s="1">
        <v>0</v>
      </c>
      <c r="BP34" s="1">
        <v>0</v>
      </c>
      <c r="BQ34" s="1">
        <v>0</v>
      </c>
      <c r="BR34" s="1">
        <v>0</v>
      </c>
      <c r="BS34" s="1">
        <v>0</v>
      </c>
      <c r="BT34" s="1">
        <v>8469</v>
      </c>
    </row>
    <row r="35" spans="1:72" ht="12.75" customHeight="1">
      <c r="A35" s="1">
        <v>31</v>
      </c>
      <c r="B35" s="1" t="s">
        <v>668</v>
      </c>
      <c r="C35" s="1">
        <v>20.933839149013057</v>
      </c>
      <c r="D35" s="1">
        <v>26.483364896959568</v>
      </c>
      <c r="E35" s="1">
        <v>4.0328196502168412</v>
      </c>
      <c r="F35" s="1">
        <v>107.09425736618942</v>
      </c>
      <c r="G35" s="1">
        <v>262.24694469029953</v>
      </c>
      <c r="H35" s="1">
        <v>23.614130279031247</v>
      </c>
      <c r="I35" s="1">
        <v>306.13879323733545</v>
      </c>
      <c r="J35" s="1">
        <v>575.89334107373986</v>
      </c>
      <c r="K35" s="1">
        <v>16.680487925161394</v>
      </c>
      <c r="L35" s="1">
        <v>22.709078561649449</v>
      </c>
      <c r="M35" s="1">
        <v>125.95294270399765</v>
      </c>
      <c r="N35" s="1">
        <v>75.151286282470508</v>
      </c>
      <c r="O35" s="1">
        <v>170.56084619522196</v>
      </c>
      <c r="P35" s="1">
        <v>102.33133044783388</v>
      </c>
      <c r="Q35" s="1">
        <v>155.93929909985391</v>
      </c>
      <c r="R35" s="1">
        <v>15.547685679886762</v>
      </c>
      <c r="S35" s="1">
        <v>32.418415020159074</v>
      </c>
      <c r="T35" s="1">
        <v>144.41442307937899</v>
      </c>
      <c r="U35" s="1">
        <v>332.02798866867903</v>
      </c>
      <c r="V35" s="1">
        <v>19.334172282114302</v>
      </c>
      <c r="W35" s="1">
        <v>55.665330404592694</v>
      </c>
      <c r="X35" s="1">
        <v>51.010314141208923</v>
      </c>
      <c r="Y35" s="1">
        <v>46.758180223101398</v>
      </c>
      <c r="Z35" s="1">
        <v>20.372326600507574</v>
      </c>
      <c r="AA35" s="1">
        <v>103.67985089703498</v>
      </c>
      <c r="AB35" s="1">
        <v>135.34421710872732</v>
      </c>
      <c r="AC35" s="1">
        <v>3002.9790348495203</v>
      </c>
      <c r="AD35" s="1">
        <v>516.76427246118442</v>
      </c>
      <c r="AE35" s="1">
        <v>563.95712695796215</v>
      </c>
      <c r="AF35" s="1">
        <v>1087.1811199553135</v>
      </c>
      <c r="AG35" s="1">
        <v>2871.0849726236129</v>
      </c>
      <c r="AH35" s="1">
        <v>73.523841595427825</v>
      </c>
      <c r="AI35" s="1">
        <v>294.08275017082678</v>
      </c>
      <c r="AJ35" s="1">
        <v>22.588510469075384</v>
      </c>
      <c r="AK35" s="1">
        <v>42.509953497776735</v>
      </c>
      <c r="AL35" s="1">
        <v>190.78499067350967</v>
      </c>
      <c r="AM35" s="1">
        <v>44.558008175854305</v>
      </c>
      <c r="AN35" s="1">
        <v>6.6187279533760144</v>
      </c>
      <c r="AO35" s="1">
        <v>1.6940018809394555</v>
      </c>
      <c r="AP35" s="1">
        <v>138.55547626739542</v>
      </c>
      <c r="AQ35" s="1">
        <v>0</v>
      </c>
      <c r="AR35" s="1">
        <v>255.45075282550965</v>
      </c>
      <c r="AS35" s="1">
        <v>195.83147924165331</v>
      </c>
      <c r="AT35" s="1">
        <v>24.200939964873186</v>
      </c>
      <c r="AU35" s="1">
        <v>22.751614516220485</v>
      </c>
      <c r="AV35" s="1">
        <v>236.17631011430569</v>
      </c>
      <c r="AW35" s="1">
        <v>66.738606041307406</v>
      </c>
      <c r="AX35" s="1">
        <v>11.776280645959197</v>
      </c>
      <c r="AY35" s="1">
        <v>49.992387983107726</v>
      </c>
      <c r="AZ35" s="1">
        <v>255.69916746019376</v>
      </c>
      <c r="BA35" s="1">
        <v>23.77849227876429</v>
      </c>
      <c r="BB35" s="1">
        <v>22.350475653565912</v>
      </c>
      <c r="BC35" s="1">
        <v>14.171196133351561</v>
      </c>
      <c r="BD35" s="1">
        <v>10.393427805279725</v>
      </c>
      <c r="BE35" s="1">
        <v>11.480428106300741</v>
      </c>
      <c r="BF35" s="1">
        <v>37.096983102577994</v>
      </c>
      <c r="BG35" s="1">
        <v>9.5461818281831157</v>
      </c>
      <c r="BH35" s="1">
        <v>3.3468231027070785</v>
      </c>
      <c r="BI35" s="1">
        <v>0</v>
      </c>
      <c r="BJ35" s="1">
        <v>13060</v>
      </c>
      <c r="BK35" s="1"/>
      <c r="BL35" s="1">
        <v>0</v>
      </c>
      <c r="BM35" s="1">
        <v>0</v>
      </c>
      <c r="BN35" s="1">
        <v>0</v>
      </c>
      <c r="BO35" s="1">
        <v>0</v>
      </c>
      <c r="BP35" s="1">
        <v>0</v>
      </c>
      <c r="BQ35" s="1">
        <v>0</v>
      </c>
      <c r="BR35" s="1">
        <v>0</v>
      </c>
      <c r="BS35" s="1">
        <v>0</v>
      </c>
      <c r="BT35" s="1">
        <v>0</v>
      </c>
    </row>
    <row r="36" spans="1:72" ht="12.75" customHeight="1">
      <c r="A36" s="1">
        <v>32</v>
      </c>
      <c r="B36" s="1" t="s">
        <v>505</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0.30913978494623656</v>
      </c>
      <c r="Y36" s="1">
        <v>0</v>
      </c>
      <c r="Z36" s="1">
        <v>0</v>
      </c>
      <c r="AA36" s="1">
        <v>0</v>
      </c>
      <c r="AB36" s="1">
        <v>0</v>
      </c>
      <c r="AC36" s="1">
        <v>1.4389051808406648</v>
      </c>
      <c r="AD36" s="1">
        <v>0</v>
      </c>
      <c r="AE36" s="1">
        <v>0</v>
      </c>
      <c r="AF36" s="1">
        <v>149.85972629521018</v>
      </c>
      <c r="AG36" s="1">
        <v>0.35410557184750735</v>
      </c>
      <c r="AH36" s="1">
        <v>0</v>
      </c>
      <c r="AI36" s="1">
        <v>0</v>
      </c>
      <c r="AJ36" s="1">
        <v>0</v>
      </c>
      <c r="AK36" s="1">
        <v>0</v>
      </c>
      <c r="AL36" s="1">
        <v>2.1752199413489737</v>
      </c>
      <c r="AM36" s="1">
        <v>0</v>
      </c>
      <c r="AN36" s="1">
        <v>0</v>
      </c>
      <c r="AO36" s="1">
        <v>0</v>
      </c>
      <c r="AP36" s="1">
        <v>0.74755620723362659</v>
      </c>
      <c r="AQ36" s="1">
        <v>0</v>
      </c>
      <c r="AR36" s="1">
        <v>3.8389540566959921</v>
      </c>
      <c r="AS36" s="1">
        <v>4.4965786901270774E-2</v>
      </c>
      <c r="AT36" s="1">
        <v>0</v>
      </c>
      <c r="AU36" s="1">
        <v>0</v>
      </c>
      <c r="AV36" s="1">
        <v>0.84872922776148574</v>
      </c>
      <c r="AW36" s="1">
        <v>1.3826979472140761</v>
      </c>
      <c r="AX36" s="1">
        <v>0</v>
      </c>
      <c r="AY36" s="1">
        <v>0</v>
      </c>
      <c r="AZ36" s="1">
        <v>0</v>
      </c>
      <c r="BA36" s="1">
        <v>0</v>
      </c>
      <c r="BB36" s="1">
        <v>0</v>
      </c>
      <c r="BC36" s="1">
        <v>0</v>
      </c>
      <c r="BD36" s="1">
        <v>0</v>
      </c>
      <c r="BE36" s="1">
        <v>0</v>
      </c>
      <c r="BF36" s="1">
        <v>0</v>
      </c>
      <c r="BG36" s="1">
        <v>0</v>
      </c>
      <c r="BH36" s="1">
        <v>0</v>
      </c>
      <c r="BI36" s="1">
        <v>0</v>
      </c>
      <c r="BJ36" s="1">
        <v>161</v>
      </c>
      <c r="BK36" s="1"/>
      <c r="BL36" s="1">
        <v>0</v>
      </c>
      <c r="BM36" s="1">
        <v>0</v>
      </c>
      <c r="BN36" s="1">
        <v>0</v>
      </c>
      <c r="BO36" s="1">
        <v>0</v>
      </c>
      <c r="BP36" s="1">
        <v>0</v>
      </c>
      <c r="BQ36" s="1">
        <v>0</v>
      </c>
      <c r="BR36" s="1">
        <v>0</v>
      </c>
      <c r="BS36" s="1">
        <v>0</v>
      </c>
      <c r="BT36" s="1">
        <v>0</v>
      </c>
    </row>
    <row r="37" spans="1:72" ht="12.75" customHeight="1">
      <c r="A37" s="1">
        <v>33</v>
      </c>
      <c r="B37" s="1" t="s">
        <v>511</v>
      </c>
      <c r="C37" s="1">
        <v>10.522079503426985</v>
      </c>
      <c r="D37" s="1">
        <v>6.9676136385401088</v>
      </c>
      <c r="E37" s="1">
        <v>1.9985203191160206</v>
      </c>
      <c r="F37" s="1">
        <v>22.165862676602817</v>
      </c>
      <c r="G37" s="1">
        <v>71.354663621270376</v>
      </c>
      <c r="H37" s="1">
        <v>3.2584743704504731</v>
      </c>
      <c r="I37" s="1">
        <v>38.54459068760535</v>
      </c>
      <c r="J37" s="1">
        <v>73.136409991712853</v>
      </c>
      <c r="K37" s="1">
        <v>33.35405020866385</v>
      </c>
      <c r="L37" s="1">
        <v>50.338377072248576</v>
      </c>
      <c r="M37" s="1">
        <v>43.457458144444914</v>
      </c>
      <c r="N37" s="1">
        <v>24.591869145336158</v>
      </c>
      <c r="O37" s="1">
        <v>26.068198584186117</v>
      </c>
      <c r="P37" s="1">
        <v>87.515903347110324</v>
      </c>
      <c r="Q37" s="1">
        <v>94.109146597308523</v>
      </c>
      <c r="R37" s="1">
        <v>20.82884164031136</v>
      </c>
      <c r="S37" s="1">
        <v>25.392340787340085</v>
      </c>
      <c r="T37" s="1">
        <v>99.570387207544044</v>
      </c>
      <c r="U37" s="1">
        <v>84.52245761320134</v>
      </c>
      <c r="V37" s="1">
        <v>12.074150713638183</v>
      </c>
      <c r="W37" s="1">
        <v>28.587650933722749</v>
      </c>
      <c r="X37" s="1">
        <v>22.10577991607169</v>
      </c>
      <c r="Y37" s="1">
        <v>47.731452249217888</v>
      </c>
      <c r="Z37" s="1">
        <v>11.271831074164469</v>
      </c>
      <c r="AA37" s="1">
        <v>32.687803040705276</v>
      </c>
      <c r="AB37" s="1">
        <v>105.29065493520915</v>
      </c>
      <c r="AC37" s="1">
        <v>389.22509547018137</v>
      </c>
      <c r="AD37" s="1">
        <v>83.714864671516679</v>
      </c>
      <c r="AE37" s="1">
        <v>1.0349668476770477</v>
      </c>
      <c r="AF37" s="1">
        <v>0</v>
      </c>
      <c r="AG37" s="1">
        <v>175.43807094251827</v>
      </c>
      <c r="AH37" s="1">
        <v>72.789747522359733</v>
      </c>
      <c r="AI37" s="1">
        <v>370.68596095361386</v>
      </c>
      <c r="AJ37" s="1">
        <v>21.83988671802711</v>
      </c>
      <c r="AK37" s="1">
        <v>261.2643906591353</v>
      </c>
      <c r="AL37" s="1">
        <v>982.69171842615663</v>
      </c>
      <c r="AM37" s="1">
        <v>127.73295677078234</v>
      </c>
      <c r="AN37" s="1">
        <v>22.403801452024933</v>
      </c>
      <c r="AO37" s="1">
        <v>4.1732740051264328</v>
      </c>
      <c r="AP37" s="1">
        <v>132.15303575790446</v>
      </c>
      <c r="AQ37" s="1">
        <v>0</v>
      </c>
      <c r="AR37" s="1">
        <v>255.15819205724637</v>
      </c>
      <c r="AS37" s="1">
        <v>530.28197305282822</v>
      </c>
      <c r="AT37" s="1">
        <v>227.24046095824832</v>
      </c>
      <c r="AU37" s="1">
        <v>70.5503464797372</v>
      </c>
      <c r="AV37" s="1">
        <v>204.31860177656921</v>
      </c>
      <c r="AW37" s="1">
        <v>33.250892697065865</v>
      </c>
      <c r="AX37" s="1">
        <v>27.722793862028777</v>
      </c>
      <c r="AY37" s="1">
        <v>87.544271258581759</v>
      </c>
      <c r="AZ37" s="1">
        <v>145.0244127816604</v>
      </c>
      <c r="BA37" s="1">
        <v>561.75319200881381</v>
      </c>
      <c r="BB37" s="1">
        <v>90.936705411876986</v>
      </c>
      <c r="BC37" s="1">
        <v>51.024231152581628</v>
      </c>
      <c r="BD37" s="1">
        <v>92.371409951302596</v>
      </c>
      <c r="BE37" s="1">
        <v>43.835128437280282</v>
      </c>
      <c r="BF37" s="1">
        <v>85.688888516882997</v>
      </c>
      <c r="BG37" s="1">
        <v>11.21485398072643</v>
      </c>
      <c r="BH37" s="1">
        <v>8.4893074003950026</v>
      </c>
      <c r="BI37" s="1">
        <v>0</v>
      </c>
      <c r="BJ37" s="1">
        <v>6249</v>
      </c>
      <c r="BK37" s="1"/>
      <c r="BL37" s="1">
        <v>1180</v>
      </c>
      <c r="BM37" s="1">
        <v>0</v>
      </c>
      <c r="BN37" s="1">
        <v>0</v>
      </c>
      <c r="BO37" s="1">
        <v>0</v>
      </c>
      <c r="BP37" s="1">
        <v>0</v>
      </c>
      <c r="BQ37" s="1">
        <v>0</v>
      </c>
      <c r="BR37" s="1">
        <v>0</v>
      </c>
      <c r="BS37" s="1">
        <v>48</v>
      </c>
      <c r="BT37" s="1">
        <v>1228</v>
      </c>
    </row>
    <row r="38" spans="1:72" ht="12.75" customHeight="1">
      <c r="A38" s="1">
        <v>34</v>
      </c>
      <c r="B38" s="1" t="s">
        <v>669</v>
      </c>
      <c r="C38" s="1">
        <v>1.1496895838123706E-3</v>
      </c>
      <c r="D38" s="1">
        <v>5.8973975481441294E-3</v>
      </c>
      <c r="E38" s="1">
        <v>0</v>
      </c>
      <c r="F38" s="1">
        <v>5.5925872797691787E-4</v>
      </c>
      <c r="G38" s="1">
        <v>0.5889289211366816</v>
      </c>
      <c r="H38" s="1">
        <v>3.5527523457763666E-2</v>
      </c>
      <c r="I38" s="1">
        <v>0.13103404871559252</v>
      </c>
      <c r="J38" s="1">
        <v>0.37429125704587096</v>
      </c>
      <c r="K38" s="1">
        <v>14.183864037410901</v>
      </c>
      <c r="L38" s="1">
        <v>0</v>
      </c>
      <c r="M38" s="1">
        <v>0.24104051175805158</v>
      </c>
      <c r="N38" s="1">
        <v>4.2140954070385137E-2</v>
      </c>
      <c r="O38" s="1">
        <v>3.327589431462661E-2</v>
      </c>
      <c r="P38" s="1">
        <v>2.0412943571157503E-2</v>
      </c>
      <c r="Q38" s="1">
        <v>0.44433054738283195</v>
      </c>
      <c r="R38" s="1">
        <v>1.2211094411835873E-2</v>
      </c>
      <c r="S38" s="1">
        <v>4.1766555603034203E-2</v>
      </c>
      <c r="T38" s="1">
        <v>0.19000907110666759</v>
      </c>
      <c r="U38" s="1">
        <v>5.3237645424706378E-3</v>
      </c>
      <c r="V38" s="1">
        <v>1.7877674434657405E-4</v>
      </c>
      <c r="W38" s="1">
        <v>3.8610317448620979E-2</v>
      </c>
      <c r="X38" s="1">
        <v>0.90486517266950894</v>
      </c>
      <c r="Y38" s="1">
        <v>0</v>
      </c>
      <c r="Z38" s="1">
        <v>0</v>
      </c>
      <c r="AA38" s="1">
        <v>5.548125030960519E-3</v>
      </c>
      <c r="AB38" s="1">
        <v>0.66449884935736536</v>
      </c>
      <c r="AC38" s="1">
        <v>143.30536212700977</v>
      </c>
      <c r="AD38" s="1">
        <v>1.5907575502464826</v>
      </c>
      <c r="AE38" s="1">
        <v>0</v>
      </c>
      <c r="AF38" s="1">
        <v>0</v>
      </c>
      <c r="AG38" s="1">
        <v>0.83313485151248601</v>
      </c>
      <c r="AH38" s="1">
        <v>42.266022918646243</v>
      </c>
      <c r="AI38" s="1">
        <v>76.771463578309309</v>
      </c>
      <c r="AJ38" s="1">
        <v>744.55214515112925</v>
      </c>
      <c r="AK38" s="1">
        <v>69.991848387542404</v>
      </c>
      <c r="AL38" s="1">
        <v>52.307274907027661</v>
      </c>
      <c r="AM38" s="1">
        <v>0</v>
      </c>
      <c r="AN38" s="1">
        <v>1.945629593227154E-2</v>
      </c>
      <c r="AO38" s="1">
        <v>3.5842728540474648E-2</v>
      </c>
      <c r="AP38" s="1">
        <v>8.9397988629594654</v>
      </c>
      <c r="AQ38" s="1">
        <v>0</v>
      </c>
      <c r="AR38" s="1">
        <v>53.145727378934829</v>
      </c>
      <c r="AS38" s="1">
        <v>4.9496005303502608</v>
      </c>
      <c r="AT38" s="1">
        <v>668.81106692069648</v>
      </c>
      <c r="AU38" s="1">
        <v>0.40252646396337505</v>
      </c>
      <c r="AV38" s="1">
        <v>38.384078150132126</v>
      </c>
      <c r="AW38" s="1">
        <v>3.3098506628197431</v>
      </c>
      <c r="AX38" s="1">
        <v>2.2582545589894969E-2</v>
      </c>
      <c r="AY38" s="1">
        <v>1.2986031024675349</v>
      </c>
      <c r="AZ38" s="1">
        <v>11.003562135322916</v>
      </c>
      <c r="BA38" s="1">
        <v>11.572676122390909</v>
      </c>
      <c r="BB38" s="1">
        <v>0.3937627321886592</v>
      </c>
      <c r="BC38" s="1">
        <v>3.5344890471792008</v>
      </c>
      <c r="BD38" s="1">
        <v>24.180654095451366</v>
      </c>
      <c r="BE38" s="1">
        <v>34.015340573820431</v>
      </c>
      <c r="BF38" s="1">
        <v>0.95282902416606607</v>
      </c>
      <c r="BG38" s="1">
        <v>0.4107579184071255</v>
      </c>
      <c r="BH38" s="1">
        <v>3.3320525624542026E-2</v>
      </c>
      <c r="BI38" s="1">
        <v>0</v>
      </c>
      <c r="BJ38" s="1">
        <v>2014.9999999999998</v>
      </c>
      <c r="BK38" s="1"/>
      <c r="BL38" s="1">
        <v>489</v>
      </c>
      <c r="BM38" s="1">
        <v>0</v>
      </c>
      <c r="BN38" s="1">
        <v>0</v>
      </c>
      <c r="BO38" s="1">
        <v>40</v>
      </c>
      <c r="BP38" s="1">
        <v>0</v>
      </c>
      <c r="BQ38" s="1">
        <v>0</v>
      </c>
      <c r="BR38" s="1">
        <v>0</v>
      </c>
      <c r="BS38" s="1">
        <v>17</v>
      </c>
      <c r="BT38" s="1">
        <v>546</v>
      </c>
    </row>
    <row r="39" spans="1:72" ht="12.75" customHeight="1">
      <c r="A39" s="1">
        <v>35</v>
      </c>
      <c r="B39" s="1" t="s">
        <v>523</v>
      </c>
      <c r="C39" s="1">
        <v>1.4945964589560819E-3</v>
      </c>
      <c r="D39" s="1">
        <v>1.5087899709108721E-2</v>
      </c>
      <c r="E39" s="1">
        <v>0</v>
      </c>
      <c r="F39" s="1">
        <v>0.15696081513138851</v>
      </c>
      <c r="G39" s="1">
        <v>7.4812437568584855E-2</v>
      </c>
      <c r="H39" s="1">
        <v>1.3057291764894351E-2</v>
      </c>
      <c r="I39" s="1">
        <v>1.813757685260331E-2</v>
      </c>
      <c r="J39" s="1">
        <v>4.6512923608780562E-3</v>
      </c>
      <c r="K39" s="1">
        <v>4.825702356427914E-2</v>
      </c>
      <c r="L39" s="1">
        <v>1.6896716807003286E-4</v>
      </c>
      <c r="M39" s="1">
        <v>4.4037733011283726E-2</v>
      </c>
      <c r="N39" s="1">
        <v>2.1682798087201818E-2</v>
      </c>
      <c r="O39" s="1">
        <v>1.4971941841823017E-2</v>
      </c>
      <c r="P39" s="1">
        <v>1.324205636703038E-2</v>
      </c>
      <c r="Q39" s="1">
        <v>0.11781352883154013</v>
      </c>
      <c r="R39" s="1">
        <v>0.7764579658211529</v>
      </c>
      <c r="S39" s="1">
        <v>0.10268661237457657</v>
      </c>
      <c r="T39" s="1">
        <v>4.0882396272648842</v>
      </c>
      <c r="U39" s="1">
        <v>4.7171595837618243</v>
      </c>
      <c r="V39" s="1">
        <v>3.3707204488513762E-2</v>
      </c>
      <c r="W39" s="1">
        <v>9.0193393893826954E-2</v>
      </c>
      <c r="X39" s="1">
        <v>15.966261269287232</v>
      </c>
      <c r="Y39" s="1">
        <v>6.6795061801145292E-3</v>
      </c>
      <c r="Z39" s="1">
        <v>0</v>
      </c>
      <c r="AA39" s="1">
        <v>0.12414464322840879</v>
      </c>
      <c r="AB39" s="1">
        <v>7.8866357287843911</v>
      </c>
      <c r="AC39" s="1">
        <v>255.38452162946311</v>
      </c>
      <c r="AD39" s="1">
        <v>4.806334097303167</v>
      </c>
      <c r="AE39" s="1">
        <v>5.9836720061270714E-2</v>
      </c>
      <c r="AF39" s="1">
        <v>0</v>
      </c>
      <c r="AG39" s="1">
        <v>43.294793902873934</v>
      </c>
      <c r="AH39" s="1">
        <v>13.860316519195713</v>
      </c>
      <c r="AI39" s="1">
        <v>9.1847470280004959</v>
      </c>
      <c r="AJ39" s="1">
        <v>571.22170050339196</v>
      </c>
      <c r="AK39" s="1">
        <v>9886.0954995736593</v>
      </c>
      <c r="AL39" s="1">
        <v>310.68219954626829</v>
      </c>
      <c r="AM39" s="1">
        <v>19.803559189268579</v>
      </c>
      <c r="AN39" s="1">
        <v>4.4813589456644412</v>
      </c>
      <c r="AO39" s="1">
        <v>5.6588560213955361</v>
      </c>
      <c r="AP39" s="1">
        <v>93.540232070897858</v>
      </c>
      <c r="AQ39" s="1">
        <v>0</v>
      </c>
      <c r="AR39" s="1">
        <v>108.9288763876604</v>
      </c>
      <c r="AS39" s="1">
        <v>47.818383085692894</v>
      </c>
      <c r="AT39" s="1">
        <v>15.633849268115673</v>
      </c>
      <c r="AU39" s="1">
        <v>6.3746781323621171</v>
      </c>
      <c r="AV39" s="1">
        <v>126.27402275174167</v>
      </c>
      <c r="AW39" s="1">
        <v>32.63004574285641</v>
      </c>
      <c r="AX39" s="1">
        <v>0.96634344853794096</v>
      </c>
      <c r="AY39" s="1">
        <v>27.266762331760098</v>
      </c>
      <c r="AZ39" s="1">
        <v>28.957098535003443</v>
      </c>
      <c r="BA39" s="1">
        <v>13.939643962806132</v>
      </c>
      <c r="BB39" s="1">
        <v>17.587267525062547</v>
      </c>
      <c r="BC39" s="1">
        <v>7.3508471209808413</v>
      </c>
      <c r="BD39" s="1">
        <v>10.188153144791666</v>
      </c>
      <c r="BE39" s="1">
        <v>24.72865319601382</v>
      </c>
      <c r="BF39" s="1">
        <v>27.582547740365982</v>
      </c>
      <c r="BG39" s="1">
        <v>0.23277518940768388</v>
      </c>
      <c r="BH39" s="1">
        <v>0.12955519559450213</v>
      </c>
      <c r="BI39" s="1">
        <v>0</v>
      </c>
      <c r="BJ39" s="1">
        <v>11749.000000000004</v>
      </c>
      <c r="BK39" s="1"/>
      <c r="BL39" s="1">
        <v>422</v>
      </c>
      <c r="BM39" s="1">
        <v>0</v>
      </c>
      <c r="BN39" s="1">
        <v>0</v>
      </c>
      <c r="BO39" s="1">
        <v>0</v>
      </c>
      <c r="BP39" s="1">
        <v>0</v>
      </c>
      <c r="BQ39" s="1">
        <v>0</v>
      </c>
      <c r="BR39" s="1">
        <v>0</v>
      </c>
      <c r="BS39" s="1">
        <v>360</v>
      </c>
      <c r="BT39" s="1">
        <v>782</v>
      </c>
    </row>
    <row r="40" spans="1:72" ht="12.75" customHeight="1">
      <c r="A40" s="1">
        <v>36</v>
      </c>
      <c r="B40" s="1" t="s">
        <v>670</v>
      </c>
      <c r="C40" s="1">
        <v>0.10218089165683947</v>
      </c>
      <c r="D40" s="1">
        <v>38.030647021205809</v>
      </c>
      <c r="E40" s="1">
        <v>2.3852674656533176E-2</v>
      </c>
      <c r="F40" s="1">
        <v>65.117124186150164</v>
      </c>
      <c r="G40" s="1">
        <v>171.7920205106663</v>
      </c>
      <c r="H40" s="1">
        <v>29.770758463201449</v>
      </c>
      <c r="I40" s="1">
        <v>44.023513936199819</v>
      </c>
      <c r="J40" s="1">
        <v>170.97289411319542</v>
      </c>
      <c r="K40" s="1">
        <v>53.280221084765984</v>
      </c>
      <c r="L40" s="1">
        <v>66.519017549453451</v>
      </c>
      <c r="M40" s="1">
        <v>449.08388725713155</v>
      </c>
      <c r="N40" s="1">
        <v>162.30882849104938</v>
      </c>
      <c r="O40" s="1">
        <v>91.051701461431449</v>
      </c>
      <c r="P40" s="1">
        <v>591.31580617391353</v>
      </c>
      <c r="Q40" s="1">
        <v>370.4125321964317</v>
      </c>
      <c r="R40" s="1">
        <v>130.95560488296456</v>
      </c>
      <c r="S40" s="1">
        <v>124.79936635609378</v>
      </c>
      <c r="T40" s="1">
        <v>632.70440733208193</v>
      </c>
      <c r="U40" s="1">
        <v>1564.532051543225</v>
      </c>
      <c r="V40" s="1">
        <v>65.357880843734208</v>
      </c>
      <c r="W40" s="1">
        <v>94.731700162370117</v>
      </c>
      <c r="X40" s="1">
        <v>150.94906806314549</v>
      </c>
      <c r="Y40" s="1">
        <v>675.90872649047185</v>
      </c>
      <c r="Z40" s="1">
        <v>63.128169385444906</v>
      </c>
      <c r="AA40" s="1">
        <v>463.12993400609338</v>
      </c>
      <c r="AB40" s="1">
        <v>1141.3298505261905</v>
      </c>
      <c r="AC40" s="1">
        <v>3209.8714591850971</v>
      </c>
      <c r="AD40" s="1">
        <v>608.81771883182978</v>
      </c>
      <c r="AE40" s="1">
        <v>435.91528298572922</v>
      </c>
      <c r="AF40" s="1">
        <v>307.16589861751152</v>
      </c>
      <c r="AG40" s="1">
        <v>1303.315936873194</v>
      </c>
      <c r="AH40" s="1">
        <v>321.08481413284915</v>
      </c>
      <c r="AI40" s="1">
        <v>1866.5603248654943</v>
      </c>
      <c r="AJ40" s="1">
        <v>136.08242872073015</v>
      </c>
      <c r="AK40" s="1">
        <v>1527.5376059173293</v>
      </c>
      <c r="AL40" s="1">
        <v>23433.444686409137</v>
      </c>
      <c r="AM40" s="1">
        <v>270.3185829335161</v>
      </c>
      <c r="AN40" s="1">
        <v>29.450483050181433</v>
      </c>
      <c r="AO40" s="1">
        <v>60.229097967939055</v>
      </c>
      <c r="AP40" s="1">
        <v>501.78856501388952</v>
      </c>
      <c r="AQ40" s="1">
        <v>0</v>
      </c>
      <c r="AR40" s="1">
        <v>2428.7740784044572</v>
      </c>
      <c r="AS40" s="1">
        <v>2767.9014977296533</v>
      </c>
      <c r="AT40" s="1">
        <v>758.16428419749025</v>
      </c>
      <c r="AU40" s="1">
        <v>687.86444912471154</v>
      </c>
      <c r="AV40" s="1">
        <v>1944.6249690924135</v>
      </c>
      <c r="AW40" s="1">
        <v>458.73561263657291</v>
      </c>
      <c r="AX40" s="1">
        <v>277.98404703000301</v>
      </c>
      <c r="AY40" s="1">
        <v>884.21177511293376</v>
      </c>
      <c r="AZ40" s="1">
        <v>1132.777495863977</v>
      </c>
      <c r="BA40" s="1">
        <v>546.48160327888274</v>
      </c>
      <c r="BB40" s="1">
        <v>531.79083035238591</v>
      </c>
      <c r="BC40" s="1">
        <v>317.24255103820991</v>
      </c>
      <c r="BD40" s="1">
        <v>180.6972887876307</v>
      </c>
      <c r="BE40" s="1">
        <v>85.195807945652902</v>
      </c>
      <c r="BF40" s="1">
        <v>74.284228453959656</v>
      </c>
      <c r="BG40" s="1">
        <v>321.60068060379842</v>
      </c>
      <c r="BH40" s="1">
        <v>66.754169239913168</v>
      </c>
      <c r="BI40" s="1">
        <v>0</v>
      </c>
      <c r="BJ40" s="1">
        <v>54888</v>
      </c>
      <c r="BK40" s="1"/>
      <c r="BL40" s="1">
        <v>0</v>
      </c>
      <c r="BM40" s="1">
        <v>0</v>
      </c>
      <c r="BN40" s="1">
        <v>9</v>
      </c>
      <c r="BO40" s="1">
        <v>10766</v>
      </c>
      <c r="BP40" s="1">
        <v>1898</v>
      </c>
      <c r="BQ40" s="1">
        <v>0</v>
      </c>
      <c r="BR40" s="1">
        <v>0</v>
      </c>
      <c r="BS40" s="1">
        <v>0</v>
      </c>
      <c r="BT40" s="1">
        <v>12673</v>
      </c>
    </row>
    <row r="41" spans="1:72" ht="12.75" customHeight="1">
      <c r="A41" s="1">
        <v>37</v>
      </c>
      <c r="B41" s="1" t="s">
        <v>529</v>
      </c>
      <c r="C41" s="1">
        <v>271.72391100322619</v>
      </c>
      <c r="D41" s="1">
        <v>119.73720339983919</v>
      </c>
      <c r="E41" s="1">
        <v>9.984650704027926</v>
      </c>
      <c r="F41" s="1">
        <v>29.330741591918645</v>
      </c>
      <c r="G41" s="1">
        <v>81.253422033872596</v>
      </c>
      <c r="H41" s="1">
        <v>11.671641844329931</v>
      </c>
      <c r="I41" s="1">
        <v>76.925426834742012</v>
      </c>
      <c r="J41" s="1">
        <v>86.203101033737283</v>
      </c>
      <c r="K41" s="1">
        <v>10.84816225912598</v>
      </c>
      <c r="L41" s="1">
        <v>16.88600002521574</v>
      </c>
      <c r="M41" s="1">
        <v>54.019714326221731</v>
      </c>
      <c r="N41" s="1">
        <v>24.630822642155646</v>
      </c>
      <c r="O41" s="1">
        <v>22.356298283860056</v>
      </c>
      <c r="P41" s="1">
        <v>66.827658292616476</v>
      </c>
      <c r="Q41" s="1">
        <v>73.381962432803093</v>
      </c>
      <c r="R41" s="1">
        <v>18.917677799060158</v>
      </c>
      <c r="S41" s="1">
        <v>33.610767358735302</v>
      </c>
      <c r="T41" s="1">
        <v>100.673909471863</v>
      </c>
      <c r="U41" s="1">
        <v>144.21321837096252</v>
      </c>
      <c r="V41" s="1">
        <v>9.9744127512870033</v>
      </c>
      <c r="W41" s="1">
        <v>32.577037359933541</v>
      </c>
      <c r="X41" s="1">
        <v>34.397382084055309</v>
      </c>
      <c r="Y41" s="1">
        <v>118.41130626012529</v>
      </c>
      <c r="Z41" s="1">
        <v>28.684056596289089</v>
      </c>
      <c r="AA41" s="1">
        <v>75.641857826610917</v>
      </c>
      <c r="AB41" s="1">
        <v>397.33949222463974</v>
      </c>
      <c r="AC41" s="1">
        <v>628.20451089084372</v>
      </c>
      <c r="AD41" s="1">
        <v>210.71083921613365</v>
      </c>
      <c r="AE41" s="1">
        <v>16.933363384684728</v>
      </c>
      <c r="AF41" s="1">
        <v>33.509007121910351</v>
      </c>
      <c r="AG41" s="1">
        <v>333.71610647163823</v>
      </c>
      <c r="AH41" s="1">
        <v>380.62252166321582</v>
      </c>
      <c r="AI41" s="1">
        <v>41.337064208057328</v>
      </c>
      <c r="AJ41" s="1">
        <v>49.773386504989681</v>
      </c>
      <c r="AK41" s="1">
        <v>129.65181841315143</v>
      </c>
      <c r="AL41" s="1">
        <v>166.9025251003915</v>
      </c>
      <c r="AM41" s="1">
        <v>889.1798075981593</v>
      </c>
      <c r="AN41" s="1">
        <v>341.21669727028865</v>
      </c>
      <c r="AO41" s="1">
        <v>24.949780883568277</v>
      </c>
      <c r="AP41" s="1">
        <v>2160.1391909728145</v>
      </c>
      <c r="AQ41" s="1">
        <v>55</v>
      </c>
      <c r="AR41" s="1">
        <v>289.42267112196328</v>
      </c>
      <c r="AS41" s="1">
        <v>266.5714178130072</v>
      </c>
      <c r="AT41" s="1">
        <v>61.745131757495841</v>
      </c>
      <c r="AU41" s="1">
        <v>82.937530619411874</v>
      </c>
      <c r="AV41" s="1">
        <v>105.78498741386566</v>
      </c>
      <c r="AW41" s="1">
        <v>45.720774612731532</v>
      </c>
      <c r="AX41" s="1">
        <v>48.470464219882217</v>
      </c>
      <c r="AY41" s="1">
        <v>174.07855300562619</v>
      </c>
      <c r="AZ41" s="1">
        <v>549.72349102898283</v>
      </c>
      <c r="BA41" s="1">
        <v>60.903134888959642</v>
      </c>
      <c r="BB41" s="1">
        <v>60.957187196783977</v>
      </c>
      <c r="BC41" s="1">
        <v>73.074742731409685</v>
      </c>
      <c r="BD41" s="1">
        <v>66.709450487304338</v>
      </c>
      <c r="BE41" s="1">
        <v>33.865478566642246</v>
      </c>
      <c r="BF41" s="1">
        <v>7.6253893859418262</v>
      </c>
      <c r="BG41" s="1">
        <v>11.242656427660883</v>
      </c>
      <c r="BH41" s="1">
        <v>130.09848421122786</v>
      </c>
      <c r="BI41" s="1">
        <v>0</v>
      </c>
      <c r="BJ41" s="1">
        <v>9480.9999999999982</v>
      </c>
      <c r="BK41" s="1"/>
      <c r="BL41" s="1">
        <v>7417</v>
      </c>
      <c r="BM41" s="1">
        <v>0</v>
      </c>
      <c r="BN41" s="1">
        <v>0</v>
      </c>
      <c r="BO41" s="1">
        <v>0</v>
      </c>
      <c r="BP41" s="1">
        <v>0</v>
      </c>
      <c r="BQ41" s="1">
        <v>0</v>
      </c>
      <c r="BR41" s="1">
        <v>0</v>
      </c>
      <c r="BS41" s="1">
        <v>0</v>
      </c>
      <c r="BT41" s="1">
        <v>7417</v>
      </c>
    </row>
    <row r="42" spans="1:72" ht="12.75" customHeight="1">
      <c r="A42" s="1">
        <v>38</v>
      </c>
      <c r="B42" s="1" t="s">
        <v>531</v>
      </c>
      <c r="C42" s="1">
        <v>3.8001316408086505</v>
      </c>
      <c r="D42" s="1">
        <v>0.20374052114865646</v>
      </c>
      <c r="E42" s="1">
        <v>0</v>
      </c>
      <c r="F42" s="1">
        <v>5.8283064578253829E-2</v>
      </c>
      <c r="G42" s="1">
        <v>2.2758924988515221E-2</v>
      </c>
      <c r="H42" s="1">
        <v>8.5523673973574264E-3</v>
      </c>
      <c r="I42" s="1">
        <v>6.9578905565735637E-3</v>
      </c>
      <c r="J42" s="1">
        <v>3.595039834712519</v>
      </c>
      <c r="K42" s="1">
        <v>5.1000424959661268E-4</v>
      </c>
      <c r="L42" s="1">
        <v>3.1523106022309372E-2</v>
      </c>
      <c r="M42" s="1">
        <v>3.2241118557291941E-2</v>
      </c>
      <c r="N42" s="1">
        <v>1.0900324127294057E-2</v>
      </c>
      <c r="O42" s="1">
        <v>4.122466165760009E-3</v>
      </c>
      <c r="P42" s="1">
        <v>1.8737955121984231</v>
      </c>
      <c r="Q42" s="1">
        <v>1.805610741256801</v>
      </c>
      <c r="R42" s="1">
        <v>2.4126505639684444E-2</v>
      </c>
      <c r="S42" s="1">
        <v>3.0289029128210875E-2</v>
      </c>
      <c r="T42" s="1">
        <v>1.6920460249649105</v>
      </c>
      <c r="U42" s="1">
        <v>1.3529735467207811</v>
      </c>
      <c r="V42" s="1">
        <v>5.2784509248689424E-2</v>
      </c>
      <c r="W42" s="1">
        <v>3.7160951688958699E-3</v>
      </c>
      <c r="X42" s="1">
        <v>0.1318581823582409</v>
      </c>
      <c r="Y42" s="1">
        <v>15.048443351063598</v>
      </c>
      <c r="Z42" s="1">
        <v>9.3359925100760695</v>
      </c>
      <c r="AA42" s="1">
        <v>2.8880438530859038</v>
      </c>
      <c r="AB42" s="1">
        <v>2.9568870722447111</v>
      </c>
      <c r="AC42" s="1">
        <v>6.4210858037911391</v>
      </c>
      <c r="AD42" s="1">
        <v>18.588095150427087</v>
      </c>
      <c r="AE42" s="1">
        <v>17.579391551963518</v>
      </c>
      <c r="AF42" s="1">
        <v>0</v>
      </c>
      <c r="AG42" s="1">
        <v>3.0661233594016539</v>
      </c>
      <c r="AH42" s="1">
        <v>0.90269548430763147</v>
      </c>
      <c r="AI42" s="1">
        <v>1.2744354066919563E-2</v>
      </c>
      <c r="AJ42" s="1">
        <v>2.1963615498729865E-2</v>
      </c>
      <c r="AK42" s="1">
        <v>5.89793453126551</v>
      </c>
      <c r="AL42" s="1">
        <v>20.943950097712598</v>
      </c>
      <c r="AM42" s="1">
        <v>0</v>
      </c>
      <c r="AN42" s="1">
        <v>553.83310228672917</v>
      </c>
      <c r="AO42" s="1">
        <v>4.4114127434430335E-2</v>
      </c>
      <c r="AP42" s="1">
        <v>57.88151558707802</v>
      </c>
      <c r="AQ42" s="1">
        <v>44</v>
      </c>
      <c r="AR42" s="1">
        <v>3.8225464953617099</v>
      </c>
      <c r="AS42" s="1">
        <v>2.8144120750707464</v>
      </c>
      <c r="AT42" s="1">
        <v>3.2683951635014677E-4</v>
      </c>
      <c r="AU42" s="1">
        <v>1.4034733126951162E-2</v>
      </c>
      <c r="AV42" s="1">
        <v>11.79391882957859</v>
      </c>
      <c r="AW42" s="1">
        <v>0.99363813885486818</v>
      </c>
      <c r="AX42" s="1">
        <v>0.13251432752103404</v>
      </c>
      <c r="AY42" s="1">
        <v>0.59083350724508577</v>
      </c>
      <c r="AZ42" s="1">
        <v>13.466501153592091</v>
      </c>
      <c r="BA42" s="1">
        <v>0.11822946895368514</v>
      </c>
      <c r="BB42" s="1">
        <v>1.3047556667040477E-2</v>
      </c>
      <c r="BC42" s="1">
        <v>0</v>
      </c>
      <c r="BD42" s="1">
        <v>2.0300781776986881E-2</v>
      </c>
      <c r="BE42" s="1">
        <v>1.2160639496566532E-2</v>
      </c>
      <c r="BF42" s="1">
        <v>2.0423207145569601E-4</v>
      </c>
      <c r="BG42" s="1">
        <v>1.4980144499381728E-2</v>
      </c>
      <c r="BH42" s="1">
        <v>2.8306930523339952E-2</v>
      </c>
      <c r="BI42" s="1">
        <v>0</v>
      </c>
      <c r="BJ42" s="1">
        <v>808.00000000000011</v>
      </c>
      <c r="BK42" s="1"/>
      <c r="BL42" s="1">
        <v>391</v>
      </c>
      <c r="BM42" s="1">
        <v>0</v>
      </c>
      <c r="BN42" s="1">
        <v>0</v>
      </c>
      <c r="BO42" s="1">
        <v>0</v>
      </c>
      <c r="BP42" s="1">
        <v>0</v>
      </c>
      <c r="BQ42" s="1">
        <v>0</v>
      </c>
      <c r="BR42" s="1">
        <v>0</v>
      </c>
      <c r="BS42" s="1">
        <v>0</v>
      </c>
      <c r="BT42" s="1">
        <v>391</v>
      </c>
    </row>
    <row r="43" spans="1:72" ht="12.75" customHeight="1">
      <c r="A43" s="1">
        <v>39</v>
      </c>
      <c r="B43" s="1" t="s">
        <v>533</v>
      </c>
      <c r="C43" s="1">
        <v>16.151700728187656</v>
      </c>
      <c r="D43" s="1">
        <v>4.7451838503637118</v>
      </c>
      <c r="E43" s="1">
        <v>1.9877228880444313E-3</v>
      </c>
      <c r="F43" s="1">
        <v>9.9636430443388662</v>
      </c>
      <c r="G43" s="1">
        <v>19.082482294973524</v>
      </c>
      <c r="H43" s="1">
        <v>4.92176073540125</v>
      </c>
      <c r="I43" s="1">
        <v>45.550829596119407</v>
      </c>
      <c r="J43" s="1">
        <v>85.332274187976097</v>
      </c>
      <c r="K43" s="1">
        <v>0.11143832769194252</v>
      </c>
      <c r="L43" s="1">
        <v>6.0059697938902952</v>
      </c>
      <c r="M43" s="1">
        <v>20.866441671505232</v>
      </c>
      <c r="N43" s="1">
        <v>7.4727243796463858</v>
      </c>
      <c r="O43" s="1">
        <v>1.1198405019273086</v>
      </c>
      <c r="P43" s="1">
        <v>55.098919159929906</v>
      </c>
      <c r="Q43" s="1">
        <v>58.443643271875523</v>
      </c>
      <c r="R43" s="1">
        <v>9.7835135830554449</v>
      </c>
      <c r="S43" s="1">
        <v>14.998622969836607</v>
      </c>
      <c r="T43" s="1">
        <v>79.919013841170965</v>
      </c>
      <c r="U43" s="1">
        <v>146.37459552299896</v>
      </c>
      <c r="V43" s="1">
        <v>5.6201436932144802</v>
      </c>
      <c r="W43" s="1">
        <v>23.253064610966522</v>
      </c>
      <c r="X43" s="1">
        <v>17.671441497761485</v>
      </c>
      <c r="Y43" s="1">
        <v>34.913218403811584</v>
      </c>
      <c r="Z43" s="1">
        <v>12.353065590324229</v>
      </c>
      <c r="AA43" s="1">
        <v>3.2672822821299006</v>
      </c>
      <c r="AB43" s="1">
        <v>7.4304418805307089</v>
      </c>
      <c r="AC43" s="1">
        <v>61.554711611549685</v>
      </c>
      <c r="AD43" s="1">
        <v>2.6537691954469964</v>
      </c>
      <c r="AE43" s="1">
        <v>11.755745719679362</v>
      </c>
      <c r="AF43" s="1">
        <v>0</v>
      </c>
      <c r="AG43" s="1">
        <v>13.855052566681382</v>
      </c>
      <c r="AH43" s="1">
        <v>2.5644369487125624</v>
      </c>
      <c r="AI43" s="1">
        <v>4.2083538156546918E-2</v>
      </c>
      <c r="AJ43" s="1">
        <v>1.4642410332486578E-2</v>
      </c>
      <c r="AK43" s="1">
        <v>58.160816556831016</v>
      </c>
      <c r="AL43" s="1">
        <v>17.050103117335162</v>
      </c>
      <c r="AM43" s="1">
        <v>113.87046533829434</v>
      </c>
      <c r="AN43" s="1">
        <v>313.67750600164521</v>
      </c>
      <c r="AO43" s="1">
        <v>15.767821585025885</v>
      </c>
      <c r="AP43" s="1">
        <v>70.513557958690484</v>
      </c>
      <c r="AQ43" s="1">
        <v>14</v>
      </c>
      <c r="AR43" s="1">
        <v>15.930413592222056</v>
      </c>
      <c r="AS43" s="1">
        <v>41.591755468972067</v>
      </c>
      <c r="AT43" s="1">
        <v>1.9338404331122911</v>
      </c>
      <c r="AU43" s="1">
        <v>0.13839206487778</v>
      </c>
      <c r="AV43" s="1">
        <v>11.81853483544835</v>
      </c>
      <c r="AW43" s="1">
        <v>1.2399985590841105</v>
      </c>
      <c r="AX43" s="1">
        <v>18.975542570273937</v>
      </c>
      <c r="AY43" s="1">
        <v>2.1974960171943612</v>
      </c>
      <c r="AZ43" s="1">
        <v>7.6900117632600032E-2</v>
      </c>
      <c r="BA43" s="1">
        <v>0.17530186016302268</v>
      </c>
      <c r="BB43" s="1">
        <v>8.2218296112970268E-3</v>
      </c>
      <c r="BC43" s="1">
        <v>8.1976172259263305E-3</v>
      </c>
      <c r="BD43" s="1">
        <v>1.6970470282135792E-2</v>
      </c>
      <c r="BE43" s="1">
        <v>2.7589376853098604E-3</v>
      </c>
      <c r="BF43" s="1">
        <v>0</v>
      </c>
      <c r="BG43" s="1">
        <v>1.8785286204348173</v>
      </c>
      <c r="BH43" s="1">
        <v>7.3191314882806849E-2</v>
      </c>
      <c r="BI43" s="1">
        <v>0</v>
      </c>
      <c r="BJ43" s="1">
        <v>1482</v>
      </c>
      <c r="BK43" s="1"/>
      <c r="BL43" s="1">
        <v>129</v>
      </c>
      <c r="BM43" s="1">
        <v>0</v>
      </c>
      <c r="BN43" s="1">
        <v>0</v>
      </c>
      <c r="BO43" s="1">
        <v>0</v>
      </c>
      <c r="BP43" s="1">
        <v>0</v>
      </c>
      <c r="BQ43" s="1">
        <v>0</v>
      </c>
      <c r="BR43" s="1">
        <v>0</v>
      </c>
      <c r="BS43" s="1">
        <v>0</v>
      </c>
      <c r="BT43" s="1">
        <v>129</v>
      </c>
    </row>
    <row r="44" spans="1:72" ht="12.75" customHeight="1">
      <c r="A44" s="1">
        <v>40</v>
      </c>
      <c r="B44" s="1" t="s">
        <v>535</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1">
        <v>0</v>
      </c>
      <c r="BC44" s="1">
        <v>0</v>
      </c>
      <c r="BD44" s="1">
        <v>0</v>
      </c>
      <c r="BE44" s="1">
        <v>0</v>
      </c>
      <c r="BF44" s="1">
        <v>0</v>
      </c>
      <c r="BG44" s="1">
        <v>0</v>
      </c>
      <c r="BH44" s="1">
        <v>0</v>
      </c>
      <c r="BI44" s="1">
        <v>0</v>
      </c>
      <c r="BJ44" s="1">
        <v>0</v>
      </c>
      <c r="BK44" s="1"/>
      <c r="BL44" s="1">
        <v>0</v>
      </c>
      <c r="BM44" s="1">
        <v>0</v>
      </c>
      <c r="BN44" s="1">
        <v>0</v>
      </c>
      <c r="BO44" s="1">
        <v>0</v>
      </c>
      <c r="BP44" s="1">
        <v>0</v>
      </c>
      <c r="BQ44" s="1">
        <v>0</v>
      </c>
      <c r="BR44" s="1">
        <v>0</v>
      </c>
      <c r="BS44" s="1">
        <v>0</v>
      </c>
      <c r="BT44" s="1">
        <v>0</v>
      </c>
    </row>
    <row r="45" spans="1:72" ht="12.75" customHeight="1">
      <c r="A45" s="1">
        <v>41</v>
      </c>
      <c r="B45" s="1" t="s">
        <v>537</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1">
        <v>0</v>
      </c>
      <c r="BC45" s="1">
        <v>0</v>
      </c>
      <c r="BD45" s="1">
        <v>0</v>
      </c>
      <c r="BE45" s="1">
        <v>0</v>
      </c>
      <c r="BF45" s="1">
        <v>0</v>
      </c>
      <c r="BG45" s="1">
        <v>0</v>
      </c>
      <c r="BH45" s="1">
        <v>0</v>
      </c>
      <c r="BI45" s="1">
        <v>0</v>
      </c>
      <c r="BJ45" s="1">
        <v>0</v>
      </c>
      <c r="BK45" s="1"/>
      <c r="BL45" s="1">
        <v>0</v>
      </c>
      <c r="BM45" s="1">
        <v>0</v>
      </c>
      <c r="BN45" s="1">
        <v>0</v>
      </c>
      <c r="BO45" s="1">
        <v>0</v>
      </c>
      <c r="BP45" s="1">
        <v>0</v>
      </c>
      <c r="BQ45" s="1">
        <v>0</v>
      </c>
      <c r="BR45" s="1">
        <v>0</v>
      </c>
      <c r="BS45" s="1">
        <v>0</v>
      </c>
      <c r="BT45" s="1">
        <v>0</v>
      </c>
    </row>
    <row r="46" spans="1:72" ht="12.75" customHeight="1">
      <c r="A46" s="1">
        <v>42</v>
      </c>
      <c r="B46" s="1" t="s">
        <v>671</v>
      </c>
      <c r="C46" s="1">
        <v>107.49189693339355</v>
      </c>
      <c r="D46" s="1">
        <v>83.517378117116579</v>
      </c>
      <c r="E46" s="1">
        <v>0.13715287927506575</v>
      </c>
      <c r="F46" s="1">
        <v>80.402510222684441</v>
      </c>
      <c r="G46" s="1">
        <v>1140.789654987228</v>
      </c>
      <c r="H46" s="1">
        <v>45.617833257408741</v>
      </c>
      <c r="I46" s="1">
        <v>308.63798204311024</v>
      </c>
      <c r="J46" s="1">
        <v>319.82480379863995</v>
      </c>
      <c r="K46" s="1">
        <v>2.2024845254178933</v>
      </c>
      <c r="L46" s="1">
        <v>81.544953126769414</v>
      </c>
      <c r="M46" s="1">
        <v>787.20743412615911</v>
      </c>
      <c r="N46" s="1">
        <v>284.67693717211591</v>
      </c>
      <c r="O46" s="1">
        <v>164.30084749932968</v>
      </c>
      <c r="P46" s="1">
        <v>291.95239382579268</v>
      </c>
      <c r="Q46" s="1">
        <v>1218.5749656982141</v>
      </c>
      <c r="R46" s="1">
        <v>233.95571880959048</v>
      </c>
      <c r="S46" s="1">
        <v>411.47725163214551</v>
      </c>
      <c r="T46" s="1">
        <v>1725.3180725071625</v>
      </c>
      <c r="U46" s="1">
        <v>1341.0563109843208</v>
      </c>
      <c r="V46" s="1">
        <v>136.37128967905917</v>
      </c>
      <c r="W46" s="1">
        <v>490.10772963839912</v>
      </c>
      <c r="X46" s="1">
        <v>194.35748745173069</v>
      </c>
      <c r="Y46" s="1">
        <v>1302.7198543361142</v>
      </c>
      <c r="Z46" s="1">
        <v>187.30418467624227</v>
      </c>
      <c r="AA46" s="1">
        <v>780.90491458931285</v>
      </c>
      <c r="AB46" s="1">
        <v>874.33114939564462</v>
      </c>
      <c r="AC46" s="1">
        <v>6727.6173598180258</v>
      </c>
      <c r="AD46" s="1">
        <v>797.31179717231225</v>
      </c>
      <c r="AE46" s="1">
        <v>172.14683037957974</v>
      </c>
      <c r="AF46" s="1">
        <v>234.56304985337243</v>
      </c>
      <c r="AG46" s="1">
        <v>1038.5773207190921</v>
      </c>
      <c r="AH46" s="1">
        <v>657.73628321164688</v>
      </c>
      <c r="AI46" s="1">
        <v>779.5333038711367</v>
      </c>
      <c r="AJ46" s="1">
        <v>263.20148498797573</v>
      </c>
      <c r="AK46" s="1">
        <v>1450.7355884517508</v>
      </c>
      <c r="AL46" s="1">
        <v>5679.7079856252712</v>
      </c>
      <c r="AM46" s="1">
        <v>1801.1337082639773</v>
      </c>
      <c r="AN46" s="1">
        <v>169.0701286087731</v>
      </c>
      <c r="AO46" s="1">
        <v>124.0039658657071</v>
      </c>
      <c r="AP46" s="1">
        <v>1492.0919550433246</v>
      </c>
      <c r="AQ46" s="1">
        <v>0</v>
      </c>
      <c r="AR46" s="1">
        <v>6508.9098496651995</v>
      </c>
      <c r="AS46" s="1">
        <v>3161.0208056711945</v>
      </c>
      <c r="AT46" s="1">
        <v>1287.962655073251</v>
      </c>
      <c r="AU46" s="1">
        <v>1243.1177641607185</v>
      </c>
      <c r="AV46" s="1">
        <v>1880.6603648734902</v>
      </c>
      <c r="AW46" s="1">
        <v>993.90084396725865</v>
      </c>
      <c r="AX46" s="1">
        <v>375.89561577686908</v>
      </c>
      <c r="AY46" s="1">
        <v>2123.7344374547088</v>
      </c>
      <c r="AZ46" s="1">
        <v>1912.2693498458721</v>
      </c>
      <c r="BA46" s="1">
        <v>471.91804098344744</v>
      </c>
      <c r="BB46" s="1">
        <v>785.86609577936326</v>
      </c>
      <c r="BC46" s="1">
        <v>197.18185780204431</v>
      </c>
      <c r="BD46" s="1">
        <v>215.71676842888053</v>
      </c>
      <c r="BE46" s="1">
        <v>288.89000362253449</v>
      </c>
      <c r="BF46" s="1">
        <v>488.93076703715695</v>
      </c>
      <c r="BG46" s="1">
        <v>64.140299978795412</v>
      </c>
      <c r="BH46" s="1">
        <v>68.670526094893077</v>
      </c>
      <c r="BI46" s="1">
        <v>0</v>
      </c>
      <c r="BJ46" s="1">
        <v>56051</v>
      </c>
      <c r="BK46" s="1"/>
      <c r="BL46" s="1">
        <v>0</v>
      </c>
      <c r="BM46" s="1">
        <v>0</v>
      </c>
      <c r="BN46" s="1">
        <v>0</v>
      </c>
      <c r="BO46" s="1">
        <v>0</v>
      </c>
      <c r="BP46" s="1">
        <v>0</v>
      </c>
      <c r="BQ46" s="1">
        <v>0</v>
      </c>
      <c r="BR46" s="1">
        <v>0</v>
      </c>
      <c r="BS46" s="1">
        <v>0</v>
      </c>
      <c r="BT46" s="1">
        <v>0</v>
      </c>
    </row>
    <row r="47" spans="1:72" ht="12.75" customHeight="1">
      <c r="A47" s="1">
        <v>43</v>
      </c>
      <c r="B47" s="1" t="s">
        <v>672</v>
      </c>
      <c r="C47" s="1">
        <v>3.8097542122950605</v>
      </c>
      <c r="D47" s="1">
        <v>6.8084415051012765</v>
      </c>
      <c r="E47" s="1">
        <v>0</v>
      </c>
      <c r="F47" s="1">
        <v>171.90363461067767</v>
      </c>
      <c r="G47" s="1">
        <v>20.802783805013895</v>
      </c>
      <c r="H47" s="1">
        <v>4.8949640017495915</v>
      </c>
      <c r="I47" s="1">
        <v>15.894031282116766</v>
      </c>
      <c r="J47" s="1">
        <v>24.211262881123307</v>
      </c>
      <c r="K47" s="1">
        <v>5.4089669584504279</v>
      </c>
      <c r="L47" s="1">
        <v>4.655160868902545</v>
      </c>
      <c r="M47" s="1">
        <v>52.567732241048724</v>
      </c>
      <c r="N47" s="1">
        <v>23.183913641902723</v>
      </c>
      <c r="O47" s="1">
        <v>27.45025188395865</v>
      </c>
      <c r="P47" s="1">
        <v>19.83413934712916</v>
      </c>
      <c r="Q47" s="1">
        <v>61.41951539872808</v>
      </c>
      <c r="R47" s="1">
        <v>21.860306833408149</v>
      </c>
      <c r="S47" s="1">
        <v>22.917745941317481</v>
      </c>
      <c r="T47" s="1">
        <v>55.847387435777165</v>
      </c>
      <c r="U47" s="1">
        <v>153.22536041671532</v>
      </c>
      <c r="V47" s="1">
        <v>6.907305508292084</v>
      </c>
      <c r="W47" s="1">
        <v>16.867953790007117</v>
      </c>
      <c r="X47" s="1">
        <v>35.084337944179531</v>
      </c>
      <c r="Y47" s="1">
        <v>38.498869712414276</v>
      </c>
      <c r="Z47" s="1">
        <v>6.3630127504364822</v>
      </c>
      <c r="AA47" s="1">
        <v>58.405765417576433</v>
      </c>
      <c r="AB47" s="1">
        <v>16330.468750223412</v>
      </c>
      <c r="AC47" s="1">
        <v>452.35687469243726</v>
      </c>
      <c r="AD47" s="1">
        <v>70.33721010135298</v>
      </c>
      <c r="AE47" s="1">
        <v>7.6766714174161432</v>
      </c>
      <c r="AF47" s="1">
        <v>167.54503560955175</v>
      </c>
      <c r="AG47" s="1">
        <v>134.96475711395718</v>
      </c>
      <c r="AH47" s="1">
        <v>8.4787490425293335</v>
      </c>
      <c r="AI47" s="1">
        <v>43.925704842589404</v>
      </c>
      <c r="AJ47" s="1">
        <v>3.2358692660721271</v>
      </c>
      <c r="AK47" s="1">
        <v>125.43201741052491</v>
      </c>
      <c r="AL47" s="1">
        <v>184.79679952425468</v>
      </c>
      <c r="AM47" s="1">
        <v>13.862491432488007</v>
      </c>
      <c r="AN47" s="1">
        <v>9.1572808506515972</v>
      </c>
      <c r="AO47" s="1">
        <v>1.4734312437673041</v>
      </c>
      <c r="AP47" s="1">
        <v>109.28692531542663</v>
      </c>
      <c r="AQ47" s="1">
        <v>0</v>
      </c>
      <c r="AR47" s="1">
        <v>96.72094358248836</v>
      </c>
      <c r="AS47" s="1">
        <v>5357.8216984494184</v>
      </c>
      <c r="AT47" s="1">
        <v>12.10805617362379</v>
      </c>
      <c r="AU47" s="1">
        <v>59.005195920463258</v>
      </c>
      <c r="AV47" s="1">
        <v>109.99906509190015</v>
      </c>
      <c r="AW47" s="1">
        <v>38.09482125804611</v>
      </c>
      <c r="AX47" s="1">
        <v>2.9973881106680285</v>
      </c>
      <c r="AY47" s="1">
        <v>49.803498128304852</v>
      </c>
      <c r="AZ47" s="1">
        <v>172.97292463376465</v>
      </c>
      <c r="BA47" s="1">
        <v>49.87005234912187</v>
      </c>
      <c r="BB47" s="1">
        <v>68.83602205125591</v>
      </c>
      <c r="BC47" s="1">
        <v>20.250047859820206</v>
      </c>
      <c r="BD47" s="1">
        <v>17.933549973712083</v>
      </c>
      <c r="BE47" s="1">
        <v>10.406820407129976</v>
      </c>
      <c r="BF47" s="1">
        <v>12.373954796814125</v>
      </c>
      <c r="BG47" s="1">
        <v>1.6855569631745591</v>
      </c>
      <c r="BH47" s="1">
        <v>2.2992377755414024</v>
      </c>
      <c r="BI47" s="1">
        <v>0</v>
      </c>
      <c r="BJ47" s="1">
        <v>24604.999999999989</v>
      </c>
      <c r="BK47" s="1"/>
      <c r="BL47" s="1">
        <v>0</v>
      </c>
      <c r="BM47" s="1">
        <v>0</v>
      </c>
      <c r="BN47" s="1">
        <v>24</v>
      </c>
      <c r="BO47" s="1">
        <v>19536</v>
      </c>
      <c r="BP47" s="1">
        <v>326</v>
      </c>
      <c r="BQ47" s="1">
        <v>0</v>
      </c>
      <c r="BR47" s="1">
        <v>0</v>
      </c>
      <c r="BS47" s="1">
        <v>3935</v>
      </c>
      <c r="BT47" s="1">
        <v>23821</v>
      </c>
    </row>
    <row r="48" spans="1:72" ht="12.75" customHeight="1">
      <c r="A48" s="1">
        <v>44</v>
      </c>
      <c r="B48" s="1" t="s">
        <v>545</v>
      </c>
      <c r="C48" s="1">
        <v>0.14679644411001697</v>
      </c>
      <c r="D48" s="1">
        <v>23.837264614938977</v>
      </c>
      <c r="E48" s="1">
        <v>9.3422975738088276E-2</v>
      </c>
      <c r="F48" s="1">
        <v>44.247995336558063</v>
      </c>
      <c r="G48" s="1">
        <v>1466.1641472266626</v>
      </c>
      <c r="H48" s="1">
        <v>14.549151129107816</v>
      </c>
      <c r="I48" s="1">
        <v>64.194297276215053</v>
      </c>
      <c r="J48" s="1">
        <v>182.89690761146684</v>
      </c>
      <c r="K48" s="1">
        <v>48.738916885980359</v>
      </c>
      <c r="L48" s="1">
        <v>21.132984642881791</v>
      </c>
      <c r="M48" s="1">
        <v>1157.6752415825622</v>
      </c>
      <c r="N48" s="1">
        <v>118.81820249839531</v>
      </c>
      <c r="O48" s="1">
        <v>78.50321612426869</v>
      </c>
      <c r="P48" s="1">
        <v>61.473599962702949</v>
      </c>
      <c r="Q48" s="1">
        <v>311.10490759413312</v>
      </c>
      <c r="R48" s="1">
        <v>47.285914569351185</v>
      </c>
      <c r="S48" s="1">
        <v>85.081568416124043</v>
      </c>
      <c r="T48" s="1">
        <v>360.52402687213021</v>
      </c>
      <c r="U48" s="1">
        <v>620.92417214523425</v>
      </c>
      <c r="V48" s="1">
        <v>31.348801483560202</v>
      </c>
      <c r="W48" s="1">
        <v>85.313963150401591</v>
      </c>
      <c r="X48" s="1">
        <v>86.260409404741083</v>
      </c>
      <c r="Y48" s="1">
        <v>164.58392818815264</v>
      </c>
      <c r="Z48" s="1">
        <v>36.043960854041316</v>
      </c>
      <c r="AA48" s="1">
        <v>137.33717042160481</v>
      </c>
      <c r="AB48" s="1">
        <v>251.73477122233504</v>
      </c>
      <c r="AC48" s="1">
        <v>2470.8667567426969</v>
      </c>
      <c r="AD48" s="1">
        <v>198.5327180861199</v>
      </c>
      <c r="AE48" s="1">
        <v>62.080881908247214</v>
      </c>
      <c r="AF48" s="1">
        <v>29.785784108364755</v>
      </c>
      <c r="AG48" s="1">
        <v>315.38127348228858</v>
      </c>
      <c r="AH48" s="1">
        <v>465.84280927689565</v>
      </c>
      <c r="AI48" s="1">
        <v>530.13158387237547</v>
      </c>
      <c r="AJ48" s="1">
        <v>162.89999186337008</v>
      </c>
      <c r="AK48" s="1">
        <v>498.31731197741652</v>
      </c>
      <c r="AL48" s="1">
        <v>658.05660359019498</v>
      </c>
      <c r="AM48" s="1">
        <v>210.90790536571038</v>
      </c>
      <c r="AN48" s="1">
        <v>54.770159944397271</v>
      </c>
      <c r="AO48" s="1">
        <v>69.032304746967597</v>
      </c>
      <c r="AP48" s="1">
        <v>629.58604223882094</v>
      </c>
      <c r="AQ48" s="1">
        <v>0</v>
      </c>
      <c r="AR48" s="1">
        <v>594.82406687985679</v>
      </c>
      <c r="AS48" s="1">
        <v>795.76120790330913</v>
      </c>
      <c r="AT48" s="1">
        <v>1042.2790487957195</v>
      </c>
      <c r="AU48" s="1">
        <v>476.36369533654585</v>
      </c>
      <c r="AV48" s="1">
        <v>863.81241429931868</v>
      </c>
      <c r="AW48" s="1">
        <v>75.979507185651428</v>
      </c>
      <c r="AX48" s="1">
        <v>64.044249876473401</v>
      </c>
      <c r="AY48" s="1">
        <v>214.310649156133</v>
      </c>
      <c r="AZ48" s="1">
        <v>415.58148401503701</v>
      </c>
      <c r="BA48" s="1">
        <v>161.38992472469874</v>
      </c>
      <c r="BB48" s="1">
        <v>353.22145299840355</v>
      </c>
      <c r="BC48" s="1">
        <v>59.358905079220591</v>
      </c>
      <c r="BD48" s="1">
        <v>231.46489214606379</v>
      </c>
      <c r="BE48" s="1">
        <v>174.69897886488712</v>
      </c>
      <c r="BF48" s="1">
        <v>183.58018909443791</v>
      </c>
      <c r="BG48" s="1">
        <v>14.189842818772467</v>
      </c>
      <c r="BH48" s="1">
        <v>205.93162498820612</v>
      </c>
      <c r="BI48" s="1">
        <v>0</v>
      </c>
      <c r="BJ48" s="1">
        <v>17783.000000000007</v>
      </c>
      <c r="BK48" s="1"/>
      <c r="BL48" s="1">
        <v>0</v>
      </c>
      <c r="BM48" s="1">
        <v>0</v>
      </c>
      <c r="BN48" s="1">
        <v>0</v>
      </c>
      <c r="BO48" s="1">
        <v>0</v>
      </c>
      <c r="BP48" s="1">
        <v>0</v>
      </c>
      <c r="BQ48" s="1">
        <v>0</v>
      </c>
      <c r="BR48" s="1">
        <v>0</v>
      </c>
      <c r="BS48" s="1">
        <v>0</v>
      </c>
      <c r="BT48" s="1">
        <v>0</v>
      </c>
    </row>
    <row r="49" spans="1:72" ht="12.75" customHeight="1">
      <c r="A49" s="1">
        <v>45</v>
      </c>
      <c r="B49" s="1" t="s">
        <v>673</v>
      </c>
      <c r="C49" s="1">
        <v>3.5031726501141211E-2</v>
      </c>
      <c r="D49" s="1">
        <v>7.3168520196207911</v>
      </c>
      <c r="E49" s="1">
        <v>1.5901783104355451E-2</v>
      </c>
      <c r="F49" s="1">
        <v>17.813802185629648</v>
      </c>
      <c r="G49" s="1">
        <v>118.41051734847591</v>
      </c>
      <c r="H49" s="1">
        <v>9.0448542131436689</v>
      </c>
      <c r="I49" s="1">
        <v>16.567798216494143</v>
      </c>
      <c r="J49" s="1">
        <v>83.490458676431402</v>
      </c>
      <c r="K49" s="1">
        <v>20.788241317636512</v>
      </c>
      <c r="L49" s="1">
        <v>5.1569332178659257</v>
      </c>
      <c r="M49" s="1">
        <v>203.77515097327301</v>
      </c>
      <c r="N49" s="1">
        <v>73.411149129548079</v>
      </c>
      <c r="O49" s="1">
        <v>30.007695434948381</v>
      </c>
      <c r="P49" s="1">
        <v>18.205274333066352</v>
      </c>
      <c r="Q49" s="1">
        <v>114.82963511999088</v>
      </c>
      <c r="R49" s="1">
        <v>21.990679439029254</v>
      </c>
      <c r="S49" s="1">
        <v>42.057051017847797</v>
      </c>
      <c r="T49" s="1">
        <v>179.70295339069884</v>
      </c>
      <c r="U49" s="1">
        <v>323.34776813893194</v>
      </c>
      <c r="V49" s="1">
        <v>14.452672221600816</v>
      </c>
      <c r="W49" s="1">
        <v>36.168801104974854</v>
      </c>
      <c r="X49" s="1">
        <v>29.191435164462245</v>
      </c>
      <c r="Y49" s="1">
        <v>100.1581974553005</v>
      </c>
      <c r="Z49" s="1">
        <v>12.14180577253852</v>
      </c>
      <c r="AA49" s="1">
        <v>76.711878297106523</v>
      </c>
      <c r="AB49" s="1">
        <v>113.45876927758306</v>
      </c>
      <c r="AC49" s="1">
        <v>902.76665748208586</v>
      </c>
      <c r="AD49" s="1">
        <v>61.961433541717518</v>
      </c>
      <c r="AE49" s="1">
        <v>27.023073269423573</v>
      </c>
      <c r="AF49" s="1">
        <v>149.85972629521018</v>
      </c>
      <c r="AG49" s="1">
        <v>149.34420864752235</v>
      </c>
      <c r="AH49" s="1">
        <v>55.417801521096024</v>
      </c>
      <c r="AI49" s="1">
        <v>102.86652527947571</v>
      </c>
      <c r="AJ49" s="1">
        <v>31.38445614475431</v>
      </c>
      <c r="AK49" s="1">
        <v>526.23318446180281</v>
      </c>
      <c r="AL49" s="1">
        <v>385.47784525725797</v>
      </c>
      <c r="AM49" s="1">
        <v>191.10434617644179</v>
      </c>
      <c r="AN49" s="1">
        <v>14.608546182361831</v>
      </c>
      <c r="AO49" s="1">
        <v>21.199470462676771</v>
      </c>
      <c r="AP49" s="1">
        <v>128.91504279404012</v>
      </c>
      <c r="AQ49" s="1">
        <v>0</v>
      </c>
      <c r="AR49" s="1">
        <v>342.86740235979488</v>
      </c>
      <c r="AS49" s="1">
        <v>546.80019147704559</v>
      </c>
      <c r="AT49" s="1">
        <v>248.37396872937123</v>
      </c>
      <c r="AU49" s="1">
        <v>375.25333018733778</v>
      </c>
      <c r="AV49" s="1">
        <v>298.75116901097618</v>
      </c>
      <c r="AW49" s="1">
        <v>285.31118079602868</v>
      </c>
      <c r="AX49" s="1">
        <v>7.0675025881904272</v>
      </c>
      <c r="AY49" s="1">
        <v>582.66868000636009</v>
      </c>
      <c r="AZ49" s="1">
        <v>245.68743167419257</v>
      </c>
      <c r="BA49" s="1">
        <v>100.15680134334072</v>
      </c>
      <c r="BB49" s="1">
        <v>92.012035061035277</v>
      </c>
      <c r="BC49" s="1">
        <v>72.080632598392441</v>
      </c>
      <c r="BD49" s="1">
        <v>51.974720912486077</v>
      </c>
      <c r="BE49" s="1">
        <v>32.256712329141251</v>
      </c>
      <c r="BF49" s="1">
        <v>39.012046407610036</v>
      </c>
      <c r="BG49" s="1">
        <v>9.0800650537229792</v>
      </c>
      <c r="BH49" s="1">
        <v>19.232504973302056</v>
      </c>
      <c r="BI49" s="1">
        <v>0</v>
      </c>
      <c r="BJ49" s="1">
        <v>7764.9999999999991</v>
      </c>
      <c r="BK49" s="1"/>
      <c r="BL49" s="1">
        <v>94</v>
      </c>
      <c r="BM49" s="1">
        <v>0</v>
      </c>
      <c r="BN49" s="1">
        <v>0</v>
      </c>
      <c r="BO49" s="1">
        <v>0</v>
      </c>
      <c r="BP49" s="1">
        <v>0</v>
      </c>
      <c r="BQ49" s="1">
        <v>0</v>
      </c>
      <c r="BR49" s="1">
        <v>0</v>
      </c>
      <c r="BS49" s="1">
        <v>0</v>
      </c>
      <c r="BT49" s="1">
        <v>94</v>
      </c>
    </row>
    <row r="50" spans="1:72" ht="12.75" customHeight="1">
      <c r="A50" s="1">
        <v>46</v>
      </c>
      <c r="B50" s="1" t="s">
        <v>550</v>
      </c>
      <c r="C50" s="1">
        <v>23.282242109153778</v>
      </c>
      <c r="D50" s="1">
        <v>8.20597974757694</v>
      </c>
      <c r="E50" s="1">
        <v>1.1926337328266588E-2</v>
      </c>
      <c r="F50" s="1">
        <v>36.791413309801555</v>
      </c>
      <c r="G50" s="1">
        <v>337.78006727555697</v>
      </c>
      <c r="H50" s="1">
        <v>12.753170307419818</v>
      </c>
      <c r="I50" s="1">
        <v>79.037732793157687</v>
      </c>
      <c r="J50" s="1">
        <v>91.01353714294325</v>
      </c>
      <c r="K50" s="1">
        <v>50.767168540589388</v>
      </c>
      <c r="L50" s="1">
        <v>3.9075103049721545</v>
      </c>
      <c r="M50" s="1">
        <v>4501.4246154753</v>
      </c>
      <c r="N50" s="1">
        <v>42.888014476286735</v>
      </c>
      <c r="O50" s="1">
        <v>134.5542527447831</v>
      </c>
      <c r="P50" s="1">
        <v>694.38075168082787</v>
      </c>
      <c r="Q50" s="1">
        <v>324.53088796543352</v>
      </c>
      <c r="R50" s="1">
        <v>45.559364472181514</v>
      </c>
      <c r="S50" s="1">
        <v>387.63294692109264</v>
      </c>
      <c r="T50" s="1">
        <v>773.87430081291734</v>
      </c>
      <c r="U50" s="1">
        <v>455.60210187210095</v>
      </c>
      <c r="V50" s="1">
        <v>19.291579104127152</v>
      </c>
      <c r="W50" s="1">
        <v>30.024389282161238</v>
      </c>
      <c r="X50" s="1">
        <v>192.40215504812943</v>
      </c>
      <c r="Y50" s="1">
        <v>40.393281647043409</v>
      </c>
      <c r="Z50" s="1">
        <v>227.0043894913907</v>
      </c>
      <c r="AA50" s="1">
        <v>219.04663366808018</v>
      </c>
      <c r="AB50" s="1">
        <v>750.33018300273261</v>
      </c>
      <c r="AC50" s="1">
        <v>7082.630468514998</v>
      </c>
      <c r="AD50" s="1">
        <v>1597.2733997627081</v>
      </c>
      <c r="AE50" s="1">
        <v>39.120096702835113</v>
      </c>
      <c r="AF50" s="1">
        <v>2286.9897360703812</v>
      </c>
      <c r="AG50" s="1">
        <v>1071.2674776809117</v>
      </c>
      <c r="AH50" s="1">
        <v>2140.9259559343027</v>
      </c>
      <c r="AI50" s="1">
        <v>1673.7284333046741</v>
      </c>
      <c r="AJ50" s="1">
        <v>2223.2375682224906</v>
      </c>
      <c r="AK50" s="1">
        <v>503.01379485788414</v>
      </c>
      <c r="AL50" s="1">
        <v>5047.8120580578016</v>
      </c>
      <c r="AM50" s="1">
        <v>71.292813081366887</v>
      </c>
      <c r="AN50" s="1">
        <v>10.932463426393195</v>
      </c>
      <c r="AO50" s="1">
        <v>56.20256159890409</v>
      </c>
      <c r="AP50" s="1">
        <v>301.94927646773289</v>
      </c>
      <c r="AQ50" s="1">
        <v>0</v>
      </c>
      <c r="AR50" s="1">
        <v>1109.6704761285077</v>
      </c>
      <c r="AS50" s="1">
        <v>1762.655276724854</v>
      </c>
      <c r="AT50" s="1">
        <v>179.57402414299025</v>
      </c>
      <c r="AU50" s="1">
        <v>115.09381448705749</v>
      </c>
      <c r="AV50" s="1">
        <v>4349.2993567369776</v>
      </c>
      <c r="AW50" s="1">
        <v>132.40579139664035</v>
      </c>
      <c r="AX50" s="1">
        <v>37.982732767912282</v>
      </c>
      <c r="AY50" s="1">
        <v>179.51189511272969</v>
      </c>
      <c r="AZ50" s="1">
        <v>194.97532715295355</v>
      </c>
      <c r="BA50" s="1">
        <v>190.9577195345565</v>
      </c>
      <c r="BB50" s="1">
        <v>84.349970628388718</v>
      </c>
      <c r="BC50" s="1">
        <v>100.0912047171725</v>
      </c>
      <c r="BD50" s="1">
        <v>371.65354778906772</v>
      </c>
      <c r="BE50" s="1">
        <v>207.20561270128121</v>
      </c>
      <c r="BF50" s="1">
        <v>33.316769558168353</v>
      </c>
      <c r="BG50" s="1">
        <v>54.431350721019541</v>
      </c>
      <c r="BH50" s="1">
        <v>130.95843048324744</v>
      </c>
      <c r="BI50" s="1">
        <v>0</v>
      </c>
      <c r="BJ50" s="1">
        <v>42823</v>
      </c>
      <c r="BK50" s="1"/>
      <c r="BL50" s="1">
        <v>10</v>
      </c>
      <c r="BM50" s="1">
        <v>0</v>
      </c>
      <c r="BN50" s="1">
        <v>0</v>
      </c>
      <c r="BO50" s="1">
        <v>0</v>
      </c>
      <c r="BP50" s="1">
        <v>0</v>
      </c>
      <c r="BQ50" s="1">
        <v>0</v>
      </c>
      <c r="BR50" s="1">
        <v>0</v>
      </c>
      <c r="BS50" s="1">
        <v>0</v>
      </c>
      <c r="BT50" s="1">
        <v>10</v>
      </c>
    </row>
    <row r="51" spans="1:72" ht="12.75" customHeight="1">
      <c r="A51" s="1">
        <v>47</v>
      </c>
      <c r="B51" s="1" t="s">
        <v>552</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c r="BL51" s="1">
        <v>0</v>
      </c>
      <c r="BM51" s="1">
        <v>0</v>
      </c>
      <c r="BN51" s="1">
        <v>0</v>
      </c>
      <c r="BO51" s="1">
        <v>0</v>
      </c>
      <c r="BP51" s="1">
        <v>0</v>
      </c>
      <c r="BQ51" s="1">
        <v>0</v>
      </c>
      <c r="BR51" s="1">
        <v>0</v>
      </c>
      <c r="BS51" s="1">
        <v>0</v>
      </c>
      <c r="BT51" s="1">
        <v>0</v>
      </c>
    </row>
    <row r="52" spans="1:72" ht="12.75" customHeight="1">
      <c r="A52" s="1">
        <v>48</v>
      </c>
      <c r="B52" s="1" t="s">
        <v>554</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1">
        <v>0</v>
      </c>
      <c r="BC52" s="1">
        <v>0</v>
      </c>
      <c r="BD52" s="1">
        <v>0</v>
      </c>
      <c r="BE52" s="1">
        <v>0</v>
      </c>
      <c r="BF52" s="1">
        <v>0</v>
      </c>
      <c r="BG52" s="1">
        <v>0</v>
      </c>
      <c r="BH52" s="1">
        <v>0</v>
      </c>
      <c r="BI52" s="1">
        <v>0</v>
      </c>
      <c r="BJ52" s="1">
        <v>0</v>
      </c>
      <c r="BK52" s="1"/>
      <c r="BL52" s="1">
        <v>0</v>
      </c>
      <c r="BM52" s="1">
        <v>0</v>
      </c>
      <c r="BN52" s="1">
        <v>0</v>
      </c>
      <c r="BO52" s="1">
        <v>0</v>
      </c>
      <c r="BP52" s="1">
        <v>0</v>
      </c>
      <c r="BQ52" s="1">
        <v>0</v>
      </c>
      <c r="BR52" s="1">
        <v>0</v>
      </c>
      <c r="BS52" s="1">
        <v>0</v>
      </c>
      <c r="BT52" s="1">
        <v>0</v>
      </c>
    </row>
    <row r="53" spans="1:72" ht="12.75" customHeight="1">
      <c r="A53" s="1">
        <v>49</v>
      </c>
      <c r="B53" s="1" t="s">
        <v>674</v>
      </c>
      <c r="C53" s="1">
        <v>3.5796371541097584E-2</v>
      </c>
      <c r="D53" s="1">
        <v>2.8111040004968153</v>
      </c>
      <c r="E53" s="1">
        <v>1.1926337328266588E-2</v>
      </c>
      <c r="F53" s="1">
        <v>24.311526902351435</v>
      </c>
      <c r="G53" s="1">
        <v>124.10802497538101</v>
      </c>
      <c r="H53" s="1">
        <v>8.1542441677521005</v>
      </c>
      <c r="I53" s="1">
        <v>44.60362764875822</v>
      </c>
      <c r="J53" s="1">
        <v>65.371582861865463</v>
      </c>
      <c r="K53" s="1">
        <v>24.257407514896165</v>
      </c>
      <c r="L53" s="1">
        <v>7.1726954119962008</v>
      </c>
      <c r="M53" s="1">
        <v>244.92477165577364</v>
      </c>
      <c r="N53" s="1">
        <v>79.48111336037185</v>
      </c>
      <c r="O53" s="1">
        <v>38.62021054858819</v>
      </c>
      <c r="P53" s="1">
        <v>14.733487063237069</v>
      </c>
      <c r="Q53" s="1">
        <v>134.89928121559416</v>
      </c>
      <c r="R53" s="1">
        <v>37.204599349453886</v>
      </c>
      <c r="S53" s="1">
        <v>48.995391740085836</v>
      </c>
      <c r="T53" s="1">
        <v>211.86167188714396</v>
      </c>
      <c r="U53" s="1">
        <v>349.79835022383571</v>
      </c>
      <c r="V53" s="1">
        <v>16.700564578692603</v>
      </c>
      <c r="W53" s="1">
        <v>39.621894214659399</v>
      </c>
      <c r="X53" s="1">
        <v>46.042774171360442</v>
      </c>
      <c r="Y53" s="1">
        <v>87.163961166632816</v>
      </c>
      <c r="Z53" s="1">
        <v>13.064084445512556</v>
      </c>
      <c r="AA53" s="1">
        <v>90.005848064077824</v>
      </c>
      <c r="AB53" s="1">
        <v>120.22639260880882</v>
      </c>
      <c r="AC53" s="1">
        <v>964.54619226923751</v>
      </c>
      <c r="AD53" s="1">
        <v>70.207586028998151</v>
      </c>
      <c r="AE53" s="1">
        <v>8.3787965097523731</v>
      </c>
      <c r="AF53" s="1">
        <v>82.841712051389479</v>
      </c>
      <c r="AG53" s="1">
        <v>75.678033400802008</v>
      </c>
      <c r="AH53" s="1">
        <v>62.608740208843578</v>
      </c>
      <c r="AI53" s="1">
        <v>167.57981638999269</v>
      </c>
      <c r="AJ53" s="1">
        <v>15.265605037803901</v>
      </c>
      <c r="AK53" s="1">
        <v>511.0417372822921</v>
      </c>
      <c r="AL53" s="1">
        <v>450.34541530732213</v>
      </c>
      <c r="AM53" s="1">
        <v>194.07488005483208</v>
      </c>
      <c r="AN53" s="1">
        <v>19.050992536161733</v>
      </c>
      <c r="AO53" s="1">
        <v>23.076565359926448</v>
      </c>
      <c r="AP53" s="1">
        <v>137.68950478435877</v>
      </c>
      <c r="AQ53" s="1">
        <v>0</v>
      </c>
      <c r="AR53" s="1">
        <v>631.83494795727768</v>
      </c>
      <c r="AS53" s="1">
        <v>582.86847578520701</v>
      </c>
      <c r="AT53" s="1">
        <v>282.13059793790887</v>
      </c>
      <c r="AU53" s="1">
        <v>407.36197078365888</v>
      </c>
      <c r="AV53" s="1">
        <v>272.02869648393857</v>
      </c>
      <c r="AW53" s="1">
        <v>308.24170124491678</v>
      </c>
      <c r="AX53" s="1">
        <v>8.7813304185659966</v>
      </c>
      <c r="AY53" s="1">
        <v>644.81571903418455</v>
      </c>
      <c r="AZ53" s="1">
        <v>252.74374631085541</v>
      </c>
      <c r="BA53" s="1">
        <v>108.75240361412217</v>
      </c>
      <c r="BB53" s="1">
        <v>63.103159370644619</v>
      </c>
      <c r="BC53" s="1">
        <v>60.59965991689505</v>
      </c>
      <c r="BD53" s="1">
        <v>76.475115678945173</v>
      </c>
      <c r="BE53" s="1">
        <v>49.899473587612071</v>
      </c>
      <c r="BF53" s="1">
        <v>43.768460425971078</v>
      </c>
      <c r="BG53" s="1">
        <v>8.1267092922302613</v>
      </c>
      <c r="BH53" s="1">
        <v>9.8999224491573461</v>
      </c>
      <c r="BI53" s="1">
        <v>0</v>
      </c>
      <c r="BJ53" s="1">
        <v>8467.9999999999982</v>
      </c>
      <c r="BK53" s="1"/>
      <c r="BL53" s="1">
        <v>90</v>
      </c>
      <c r="BM53" s="1">
        <v>0</v>
      </c>
      <c r="BN53" s="1">
        <v>0</v>
      </c>
      <c r="BO53" s="1">
        <v>0</v>
      </c>
      <c r="BP53" s="1">
        <v>0</v>
      </c>
      <c r="BQ53" s="1">
        <v>0</v>
      </c>
      <c r="BR53" s="1">
        <v>0</v>
      </c>
      <c r="BS53" s="1">
        <v>0</v>
      </c>
      <c r="BT53" s="1">
        <v>90</v>
      </c>
    </row>
    <row r="54" spans="1:72" ht="12.75" customHeight="1">
      <c r="A54" s="1">
        <v>50</v>
      </c>
      <c r="B54" s="1" t="s">
        <v>559</v>
      </c>
      <c r="C54" s="1">
        <v>1.9007246185639599</v>
      </c>
      <c r="D54" s="1">
        <v>0.27314991589279281</v>
      </c>
      <c r="E54" s="1">
        <v>0</v>
      </c>
      <c r="F54" s="1">
        <v>0.89091280206141044</v>
      </c>
      <c r="G54" s="1">
        <v>7.2457142126558143</v>
      </c>
      <c r="H54" s="1">
        <v>1.7126596371168101E-2</v>
      </c>
      <c r="I54" s="1">
        <v>2.7883176353069832</v>
      </c>
      <c r="J54" s="1">
        <v>5.4573533039258031</v>
      </c>
      <c r="K54" s="1">
        <v>0.88630534620729173</v>
      </c>
      <c r="L54" s="1">
        <v>2.9146882938777789</v>
      </c>
      <c r="M54" s="1">
        <v>3.2201153350062199</v>
      </c>
      <c r="N54" s="1">
        <v>6.1468657841706867E-2</v>
      </c>
      <c r="O54" s="1">
        <v>2.1770628522195179</v>
      </c>
      <c r="P54" s="1">
        <v>5.5839799381114856</v>
      </c>
      <c r="Q54" s="1">
        <v>4.5948763382635001</v>
      </c>
      <c r="R54" s="1">
        <v>0.23841719206854142</v>
      </c>
      <c r="S54" s="1">
        <v>2.2013822668938161</v>
      </c>
      <c r="T54" s="1">
        <v>5.2367003767456248</v>
      </c>
      <c r="U54" s="1">
        <v>11.454971840368918</v>
      </c>
      <c r="V54" s="1">
        <v>0.62215639129117761</v>
      </c>
      <c r="W54" s="1">
        <v>0.92079968463979311</v>
      </c>
      <c r="X54" s="1">
        <v>0.65381702615732695</v>
      </c>
      <c r="Y54" s="1">
        <v>9.18062349851985</v>
      </c>
      <c r="Z54" s="1">
        <v>0.22779765944675773</v>
      </c>
      <c r="AA54" s="1">
        <v>4.0362504626765343</v>
      </c>
      <c r="AB54" s="1">
        <v>84.929284333799984</v>
      </c>
      <c r="AC54" s="1">
        <v>14.566248512358033</v>
      </c>
      <c r="AD54" s="1">
        <v>29.273872933176833</v>
      </c>
      <c r="AE54" s="1">
        <v>0</v>
      </c>
      <c r="AF54" s="1">
        <v>0</v>
      </c>
      <c r="AG54" s="1">
        <v>7.7861482773015336</v>
      </c>
      <c r="AH54" s="1">
        <v>16.500819514118909</v>
      </c>
      <c r="AI54" s="1">
        <v>0.27021389593852058</v>
      </c>
      <c r="AJ54" s="1">
        <v>3.287297112373895E-2</v>
      </c>
      <c r="AK54" s="1">
        <v>4.87568879065637</v>
      </c>
      <c r="AL54" s="1">
        <v>6.3785708013403086</v>
      </c>
      <c r="AM54" s="1">
        <v>2.9705338783902873</v>
      </c>
      <c r="AN54" s="1">
        <v>2.9932762972725447E-3</v>
      </c>
      <c r="AO54" s="1">
        <v>5.5142659293037919E-3</v>
      </c>
      <c r="AP54" s="1">
        <v>8.6828382725465492</v>
      </c>
      <c r="AQ54" s="1">
        <v>3</v>
      </c>
      <c r="AR54" s="1">
        <v>4.0994324051720437</v>
      </c>
      <c r="AS54" s="1">
        <v>9.6382881301729064</v>
      </c>
      <c r="AT54" s="1">
        <v>2.9073290173735375</v>
      </c>
      <c r="AU54" s="1">
        <v>1.8225082332078824</v>
      </c>
      <c r="AV54" s="1">
        <v>14.166769187094131</v>
      </c>
      <c r="AW54" s="1">
        <v>1.1992431351922959</v>
      </c>
      <c r="AX54" s="1">
        <v>3.7854517370540122</v>
      </c>
      <c r="AY54" s="1">
        <v>2.3322172884669401</v>
      </c>
      <c r="AZ54" s="1">
        <v>1.9638684937441038</v>
      </c>
      <c r="BA54" s="1">
        <v>2.0045570176760399</v>
      </c>
      <c r="BB54" s="1">
        <v>2.1808452073286612E-2</v>
      </c>
      <c r="BC54" s="1">
        <v>0.19970668073896988</v>
      </c>
      <c r="BD54" s="1">
        <v>4.6721769543170497</v>
      </c>
      <c r="BE54" s="1">
        <v>9.3355673064228595E-2</v>
      </c>
      <c r="BF54" s="1">
        <v>3.5127439101213369E-4</v>
      </c>
      <c r="BG54" s="1">
        <v>7.0247747926635115E-2</v>
      </c>
      <c r="BH54" s="1">
        <v>0.96237660424351412</v>
      </c>
      <c r="BI54" s="1">
        <v>0</v>
      </c>
      <c r="BJ54" s="1">
        <v>302.00000000000006</v>
      </c>
      <c r="BK54" s="1"/>
      <c r="BL54" s="1">
        <v>0</v>
      </c>
      <c r="BM54" s="1">
        <v>0</v>
      </c>
      <c r="BN54" s="1">
        <v>0</v>
      </c>
      <c r="BO54" s="1">
        <v>0</v>
      </c>
      <c r="BP54" s="1">
        <v>0</v>
      </c>
      <c r="BQ54" s="1">
        <v>0</v>
      </c>
      <c r="BR54" s="1">
        <v>0</v>
      </c>
      <c r="BS54" s="1">
        <v>0</v>
      </c>
      <c r="BT54" s="1">
        <v>0</v>
      </c>
    </row>
    <row r="55" spans="1:72" ht="12.75" customHeight="1">
      <c r="A55" s="1">
        <v>51</v>
      </c>
      <c r="B55" s="1" t="s">
        <v>561</v>
      </c>
      <c r="C55" s="1">
        <v>9.9071864174843198E-3</v>
      </c>
      <c r="D55" s="1">
        <v>4.4175402741907321</v>
      </c>
      <c r="E55" s="1">
        <v>5.963168664133294E-3</v>
      </c>
      <c r="F55" s="1">
        <v>2.2227677422456744</v>
      </c>
      <c r="G55" s="1">
        <v>9.3401033288722655</v>
      </c>
      <c r="H55" s="1">
        <v>1.9562725215763295</v>
      </c>
      <c r="I55" s="1">
        <v>9.8263118272927166</v>
      </c>
      <c r="J55" s="1">
        <v>86.578031502864263</v>
      </c>
      <c r="K55" s="1">
        <v>7.813193877578023E-2</v>
      </c>
      <c r="L55" s="1">
        <v>5.9240015441117624</v>
      </c>
      <c r="M55" s="1">
        <v>1.6155774410505532</v>
      </c>
      <c r="N55" s="1">
        <v>3.7482076334845096</v>
      </c>
      <c r="O55" s="1">
        <v>30.642904305507752</v>
      </c>
      <c r="P55" s="1">
        <v>12.096476462853357</v>
      </c>
      <c r="Q55" s="1">
        <v>42.077487058559164</v>
      </c>
      <c r="R55" s="1">
        <v>1.1262648946658396</v>
      </c>
      <c r="S55" s="1">
        <v>5.4268945299391307</v>
      </c>
      <c r="T55" s="1">
        <v>24.691178237192464</v>
      </c>
      <c r="U55" s="1">
        <v>60.620064898589419</v>
      </c>
      <c r="V55" s="1">
        <v>3.2832372781442819E-2</v>
      </c>
      <c r="W55" s="1">
        <v>0.29499648691003338</v>
      </c>
      <c r="X55" s="1">
        <v>3.6407298596756479</v>
      </c>
      <c r="Y55" s="1">
        <v>2.3750298464520849</v>
      </c>
      <c r="Z55" s="1">
        <v>2.8685098161059165E-2</v>
      </c>
      <c r="AA55" s="1">
        <v>1.2937622539069602</v>
      </c>
      <c r="AB55" s="1">
        <v>17.157153199409436</v>
      </c>
      <c r="AC55" s="1">
        <v>48.365096076475233</v>
      </c>
      <c r="AD55" s="1">
        <v>2.7722625659848079</v>
      </c>
      <c r="AE55" s="1">
        <v>0</v>
      </c>
      <c r="AF55" s="1">
        <v>0</v>
      </c>
      <c r="AG55" s="1">
        <v>4.7602403554943216</v>
      </c>
      <c r="AH55" s="1">
        <v>1.8260702429063231</v>
      </c>
      <c r="AI55" s="1">
        <v>29.891224841461238</v>
      </c>
      <c r="AJ55" s="1">
        <v>1.1018422675086532</v>
      </c>
      <c r="AK55" s="1">
        <v>10.994322484998003</v>
      </c>
      <c r="AL55" s="1">
        <v>254.66182831906559</v>
      </c>
      <c r="AM55" s="1">
        <v>28.71516082443944</v>
      </c>
      <c r="AN55" s="1">
        <v>17.72189299444323</v>
      </c>
      <c r="AO55" s="1">
        <v>25.043010752688172</v>
      </c>
      <c r="AP55" s="1">
        <v>6.5835023212541506</v>
      </c>
      <c r="AQ55" s="1">
        <v>0</v>
      </c>
      <c r="AR55" s="1">
        <v>72.501719493252679</v>
      </c>
      <c r="AS55" s="1">
        <v>95.387957678514638</v>
      </c>
      <c r="AT55" s="1">
        <v>71.790382413044213</v>
      </c>
      <c r="AU55" s="1">
        <v>16.575637187820035</v>
      </c>
      <c r="AV55" s="1">
        <v>85.363885560071438</v>
      </c>
      <c r="AW55" s="1">
        <v>7.1547340490371276</v>
      </c>
      <c r="AX55" s="1">
        <v>2.8573867105988731</v>
      </c>
      <c r="AY55" s="1">
        <v>7.1747274514206278</v>
      </c>
      <c r="AZ55" s="1">
        <v>0.38191639070826028</v>
      </c>
      <c r="BA55" s="1">
        <v>45.045318882942176</v>
      </c>
      <c r="BB55" s="1">
        <v>20.727946732555335</v>
      </c>
      <c r="BC55" s="1">
        <v>10.781589477737045</v>
      </c>
      <c r="BD55" s="1">
        <v>0.13320567082640247</v>
      </c>
      <c r="BE55" s="1">
        <v>6.117823361490454</v>
      </c>
      <c r="BF55" s="1">
        <v>7.4921437878439495E-3</v>
      </c>
      <c r="BG55" s="1">
        <v>2.2452684226563244</v>
      </c>
      <c r="BH55" s="1">
        <v>8.9278712667324636E-2</v>
      </c>
      <c r="BI55" s="1">
        <v>0</v>
      </c>
      <c r="BJ55" s="1">
        <v>1204.0000000000002</v>
      </c>
      <c r="BK55" s="1"/>
      <c r="BL55" s="1">
        <v>0</v>
      </c>
      <c r="BM55" s="1">
        <v>0</v>
      </c>
      <c r="BN55" s="1">
        <v>23</v>
      </c>
      <c r="BO55" s="1">
        <v>0</v>
      </c>
      <c r="BP55" s="1">
        <v>0</v>
      </c>
      <c r="BQ55" s="1">
        <v>0</v>
      </c>
      <c r="BR55" s="1">
        <v>0</v>
      </c>
      <c r="BS55" s="1">
        <v>0</v>
      </c>
      <c r="BT55" s="1">
        <v>23</v>
      </c>
    </row>
    <row r="56" spans="1:72" ht="12.75" customHeight="1">
      <c r="A56" s="1">
        <v>52</v>
      </c>
      <c r="B56" s="1" t="s">
        <v>563</v>
      </c>
      <c r="C56" s="1">
        <v>0</v>
      </c>
      <c r="D56" s="1">
        <v>0</v>
      </c>
      <c r="E56" s="1">
        <v>0</v>
      </c>
      <c r="F56" s="1">
        <v>0</v>
      </c>
      <c r="G56" s="1">
        <v>0.64011583060406418</v>
      </c>
      <c r="H56" s="1">
        <v>0.12407531518316663</v>
      </c>
      <c r="I56" s="1">
        <v>5.9217764064693167E-2</v>
      </c>
      <c r="J56" s="1">
        <v>0</v>
      </c>
      <c r="K56" s="1">
        <v>0</v>
      </c>
      <c r="L56" s="1">
        <v>0</v>
      </c>
      <c r="M56" s="1">
        <v>0.85724763217460576</v>
      </c>
      <c r="N56" s="1">
        <v>0</v>
      </c>
      <c r="O56" s="1">
        <v>0</v>
      </c>
      <c r="P56" s="1">
        <v>0</v>
      </c>
      <c r="Q56" s="1">
        <v>0</v>
      </c>
      <c r="R56" s="1">
        <v>0</v>
      </c>
      <c r="S56" s="1">
        <v>0</v>
      </c>
      <c r="T56" s="1">
        <v>5.639787053780302E-2</v>
      </c>
      <c r="U56" s="1">
        <v>0</v>
      </c>
      <c r="V56" s="1">
        <v>1.6919361161340903E-2</v>
      </c>
      <c r="W56" s="1">
        <v>2.4170267100624341</v>
      </c>
      <c r="X56" s="1">
        <v>0</v>
      </c>
      <c r="Y56" s="1">
        <v>0</v>
      </c>
      <c r="Z56" s="1">
        <v>0</v>
      </c>
      <c r="AA56" s="1">
        <v>0</v>
      </c>
      <c r="AB56" s="1">
        <v>3.7795751757502456E-4</v>
      </c>
      <c r="AC56" s="1">
        <v>0.34717884553139361</v>
      </c>
      <c r="AD56" s="1">
        <v>8.9197974147705791E-2</v>
      </c>
      <c r="AE56" s="1">
        <v>0</v>
      </c>
      <c r="AF56" s="1">
        <v>0</v>
      </c>
      <c r="AG56" s="1">
        <v>2.1921536019351424E-3</v>
      </c>
      <c r="AH56" s="1">
        <v>2.2066750126036103</v>
      </c>
      <c r="AI56" s="1">
        <v>1.1547726910648566</v>
      </c>
      <c r="AJ56" s="1">
        <v>0</v>
      </c>
      <c r="AK56" s="1">
        <v>0</v>
      </c>
      <c r="AL56" s="1">
        <v>1.4681588300672384</v>
      </c>
      <c r="AM56" s="1">
        <v>0</v>
      </c>
      <c r="AN56" s="1">
        <v>0</v>
      </c>
      <c r="AO56" s="1">
        <v>0</v>
      </c>
      <c r="AP56" s="1">
        <v>1.6208274370181071</v>
      </c>
      <c r="AQ56" s="1">
        <v>0</v>
      </c>
      <c r="AR56" s="1">
        <v>1.738451203150458</v>
      </c>
      <c r="AS56" s="1">
        <v>3.4065069719868166</v>
      </c>
      <c r="AT56" s="1">
        <v>1.8822284375236222E-2</v>
      </c>
      <c r="AU56" s="1">
        <v>0</v>
      </c>
      <c r="AV56" s="1">
        <v>1.6017718103193157</v>
      </c>
      <c r="AW56" s="1">
        <v>2.0409705949051326E-3</v>
      </c>
      <c r="AX56" s="1">
        <v>1.8897875878751229E-3</v>
      </c>
      <c r="AY56" s="1">
        <v>3.9156398820772542E-2</v>
      </c>
      <c r="AZ56" s="1">
        <v>2.374350349641507</v>
      </c>
      <c r="BA56" s="1">
        <v>0.17549393655459558</v>
      </c>
      <c r="BB56" s="1">
        <v>867.95758778973459</v>
      </c>
      <c r="BC56" s="1">
        <v>3.5643454179891503</v>
      </c>
      <c r="BD56" s="1">
        <v>5.8659006727643813E-2</v>
      </c>
      <c r="BE56" s="1">
        <v>3.3829104132841596</v>
      </c>
      <c r="BF56" s="1">
        <v>0</v>
      </c>
      <c r="BG56" s="1">
        <v>0</v>
      </c>
      <c r="BH56" s="1">
        <v>0.61763227389245801</v>
      </c>
      <c r="BI56" s="1">
        <v>0</v>
      </c>
      <c r="BJ56" s="1">
        <v>896</v>
      </c>
      <c r="BK56" s="1"/>
      <c r="BL56" s="1">
        <v>165</v>
      </c>
      <c r="BM56" s="1">
        <v>0</v>
      </c>
      <c r="BN56" s="1">
        <v>646</v>
      </c>
      <c r="BO56" s="1">
        <v>0</v>
      </c>
      <c r="BP56" s="1">
        <v>0</v>
      </c>
      <c r="BQ56" s="1">
        <v>0</v>
      </c>
      <c r="BR56" s="1">
        <v>0</v>
      </c>
      <c r="BS56" s="1">
        <v>0</v>
      </c>
      <c r="BT56" s="1">
        <v>811</v>
      </c>
    </row>
    <row r="57" spans="1:72" ht="12.75" customHeight="1">
      <c r="A57" s="1">
        <v>53</v>
      </c>
      <c r="B57" s="1" t="s">
        <v>675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c r="BL57" s="1">
        <v>0</v>
      </c>
      <c r="BM57" s="1">
        <v>0</v>
      </c>
      <c r="BN57" s="1">
        <v>0</v>
      </c>
      <c r="BO57" s="1">
        <v>0</v>
      </c>
      <c r="BP57" s="1">
        <v>0</v>
      </c>
      <c r="BQ57" s="1">
        <v>0</v>
      </c>
      <c r="BR57" s="1">
        <v>0</v>
      </c>
      <c r="BS57" s="1">
        <v>0</v>
      </c>
      <c r="BT57" s="1">
        <v>0</v>
      </c>
    </row>
    <row r="58" spans="1:72" ht="12.75" customHeight="1">
      <c r="A58" s="1">
        <v>54</v>
      </c>
      <c r="B58" s="1" t="s">
        <v>676</v>
      </c>
      <c r="C58" s="1">
        <v>1.2646585421936078E-3</v>
      </c>
      <c r="D58" s="1">
        <v>1.4168816090585908E-2</v>
      </c>
      <c r="E58" s="1">
        <v>0</v>
      </c>
      <c r="F58" s="1">
        <v>0.26505416377081592</v>
      </c>
      <c r="G58" s="1">
        <v>7.1089917695338983E-2</v>
      </c>
      <c r="H58" s="1">
        <v>1.1854043762227611E-2</v>
      </c>
      <c r="I58" s="1">
        <v>2.8278094840487003E-2</v>
      </c>
      <c r="J58" s="1">
        <v>2.2221819703025965</v>
      </c>
      <c r="K58" s="1">
        <v>0.90638585454879539</v>
      </c>
      <c r="L58" s="1">
        <v>9.2931942438518082E-4</v>
      </c>
      <c r="M58" s="1">
        <v>3.2552869776892798E-2</v>
      </c>
      <c r="N58" s="1">
        <v>2.9294729078900149E-2</v>
      </c>
      <c r="O58" s="1">
        <v>3.2527756897734961E-2</v>
      </c>
      <c r="P58" s="1">
        <v>3.4375654433088626E-2</v>
      </c>
      <c r="Q58" s="1">
        <v>0.22573297968808259</v>
      </c>
      <c r="R58" s="1">
        <v>0.28796131414627402</v>
      </c>
      <c r="S58" s="1">
        <v>5.0574197253229786E-2</v>
      </c>
      <c r="T58" s="1">
        <v>1.3107653633047589</v>
      </c>
      <c r="U58" s="1">
        <v>18.793868204186516</v>
      </c>
      <c r="V58" s="1">
        <v>1.3485589262390708E-3</v>
      </c>
      <c r="W58" s="1">
        <v>0.12410767391096919</v>
      </c>
      <c r="X58" s="1">
        <v>0.22849679724125169</v>
      </c>
      <c r="Y58" s="1">
        <v>7.1457415243078113E-3</v>
      </c>
      <c r="Z58" s="1">
        <v>0</v>
      </c>
      <c r="AA58" s="1">
        <v>0.20902168873435023</v>
      </c>
      <c r="AB58" s="1">
        <v>31.896960953302727</v>
      </c>
      <c r="AC58" s="1">
        <v>23.983969668066585</v>
      </c>
      <c r="AD58" s="1">
        <v>2.0842337854417035</v>
      </c>
      <c r="AE58" s="1">
        <v>0</v>
      </c>
      <c r="AF58" s="1">
        <v>0</v>
      </c>
      <c r="AG58" s="1">
        <v>9.9520302086566037</v>
      </c>
      <c r="AH58" s="1">
        <v>27.324921678688487</v>
      </c>
      <c r="AI58" s="1">
        <v>5.4006509136621501</v>
      </c>
      <c r="AJ58" s="1">
        <v>121.64389751024783</v>
      </c>
      <c r="AK58" s="1">
        <v>0.1411795018255016</v>
      </c>
      <c r="AL58" s="1">
        <v>8.1484686388337551</v>
      </c>
      <c r="AM58" s="1">
        <v>1.980355918926858</v>
      </c>
      <c r="AN58" s="1">
        <v>4.7892420756360715E-2</v>
      </c>
      <c r="AO58" s="1">
        <v>8.822825486886067E-2</v>
      </c>
      <c r="AP58" s="1">
        <v>26.61735431106775</v>
      </c>
      <c r="AQ58" s="1">
        <v>0</v>
      </c>
      <c r="AR58" s="1">
        <v>10.952244829873994</v>
      </c>
      <c r="AS58" s="1">
        <v>14.122386672826984</v>
      </c>
      <c r="AT58" s="1">
        <v>1.2320809013345893</v>
      </c>
      <c r="AU58" s="1">
        <v>4.5465534318049727E-2</v>
      </c>
      <c r="AV58" s="1">
        <v>8.2455716608019376</v>
      </c>
      <c r="AW58" s="1">
        <v>0.39840817328500205</v>
      </c>
      <c r="AX58" s="1">
        <v>4.7924850581682037</v>
      </c>
      <c r="AY58" s="1">
        <v>2.7748494055900443</v>
      </c>
      <c r="AZ58" s="1">
        <v>27.792108900007179</v>
      </c>
      <c r="BA58" s="1">
        <v>14.757778090881388</v>
      </c>
      <c r="BB58" s="1">
        <v>7.0954091766737379E-2</v>
      </c>
      <c r="BC58" s="1">
        <v>53.190267849406716</v>
      </c>
      <c r="BD58" s="1">
        <v>259.11245588434895</v>
      </c>
      <c r="BE58" s="1">
        <v>74.582585894244346</v>
      </c>
      <c r="BF58" s="1">
        <v>2.2000637443523362E-3</v>
      </c>
      <c r="BG58" s="1">
        <v>4.494043349814518E-2</v>
      </c>
      <c r="BH58" s="1">
        <v>5.6840924234781998</v>
      </c>
      <c r="BI58" s="1">
        <v>0</v>
      </c>
      <c r="BJ58" s="1">
        <v>762</v>
      </c>
      <c r="BK58" s="1"/>
      <c r="BL58" s="1">
        <v>15</v>
      </c>
      <c r="BM58" s="1">
        <v>0</v>
      </c>
      <c r="BN58" s="1">
        <v>0</v>
      </c>
      <c r="BO58" s="1">
        <v>0</v>
      </c>
      <c r="BP58" s="1">
        <v>0</v>
      </c>
      <c r="BQ58" s="1">
        <v>11</v>
      </c>
      <c r="BR58" s="1">
        <v>647</v>
      </c>
      <c r="BS58" s="1">
        <v>9</v>
      </c>
      <c r="BT58" s="1">
        <v>682</v>
      </c>
    </row>
    <row r="59" spans="1:72" ht="12.75" customHeight="1">
      <c r="A59" s="1">
        <v>55</v>
      </c>
      <c r="B59" s="1" t="s">
        <v>574</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1">
        <v>0</v>
      </c>
      <c r="BF59" s="1">
        <v>0</v>
      </c>
      <c r="BG59" s="1">
        <v>0</v>
      </c>
      <c r="BH59" s="1">
        <v>0</v>
      </c>
      <c r="BI59" s="1">
        <v>0</v>
      </c>
      <c r="BJ59" s="1">
        <v>0</v>
      </c>
      <c r="BK59" s="1"/>
      <c r="BL59" s="1">
        <v>0</v>
      </c>
      <c r="BM59" s="1">
        <v>0</v>
      </c>
      <c r="BN59" s="1">
        <v>0</v>
      </c>
      <c r="BO59" s="1">
        <v>0</v>
      </c>
      <c r="BP59" s="1">
        <v>0</v>
      </c>
      <c r="BQ59" s="1">
        <v>0</v>
      </c>
      <c r="BR59" s="1">
        <v>0</v>
      </c>
      <c r="BS59" s="1">
        <v>0</v>
      </c>
      <c r="BT59" s="1">
        <v>0</v>
      </c>
    </row>
    <row r="60" spans="1:72" ht="12.75" customHeight="1">
      <c r="A60" s="1">
        <v>56</v>
      </c>
      <c r="B60" s="1" t="s">
        <v>576</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1">
        <v>0</v>
      </c>
      <c r="BD60" s="1">
        <v>0</v>
      </c>
      <c r="BE60" s="1">
        <v>0</v>
      </c>
      <c r="BF60" s="1">
        <v>0</v>
      </c>
      <c r="BG60" s="1">
        <v>0</v>
      </c>
      <c r="BH60" s="1">
        <v>0</v>
      </c>
      <c r="BI60" s="1">
        <v>0</v>
      </c>
      <c r="BJ60" s="1">
        <v>0</v>
      </c>
      <c r="BK60" s="1"/>
      <c r="BL60" s="1">
        <v>0</v>
      </c>
      <c r="BM60" s="1">
        <v>0</v>
      </c>
      <c r="BN60" s="1">
        <v>0</v>
      </c>
      <c r="BO60" s="1">
        <v>0</v>
      </c>
      <c r="BP60" s="1">
        <v>0</v>
      </c>
      <c r="BQ60" s="1">
        <v>0</v>
      </c>
      <c r="BR60" s="1">
        <v>0</v>
      </c>
      <c r="BS60" s="1">
        <v>0</v>
      </c>
      <c r="BT60" s="1">
        <v>0</v>
      </c>
    </row>
    <row r="61" spans="1:72" ht="12.75" customHeight="1">
      <c r="A61" s="1">
        <v>57</v>
      </c>
      <c r="B61" s="1" t="s">
        <v>578</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c r="BL61" s="1">
        <v>0</v>
      </c>
      <c r="BM61" s="1">
        <v>0</v>
      </c>
      <c r="BN61" s="1">
        <v>0</v>
      </c>
      <c r="BO61" s="1">
        <v>0</v>
      </c>
      <c r="BP61" s="1">
        <v>0</v>
      </c>
      <c r="BQ61" s="1">
        <v>0</v>
      </c>
      <c r="BR61" s="1">
        <v>0</v>
      </c>
      <c r="BS61" s="1">
        <v>0</v>
      </c>
      <c r="BT61" s="1">
        <v>0</v>
      </c>
    </row>
    <row r="62" spans="1:72" ht="12.75" customHeight="1">
      <c r="A62" s="1">
        <v>58</v>
      </c>
      <c r="B62" s="1" t="s">
        <v>580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c r="BL62" s="1">
        <v>78</v>
      </c>
      <c r="BM62" s="1">
        <v>0</v>
      </c>
      <c r="BN62" s="1">
        <v>0</v>
      </c>
      <c r="BO62" s="1">
        <v>0</v>
      </c>
      <c r="BP62" s="1">
        <v>0</v>
      </c>
      <c r="BQ62" s="1">
        <v>0</v>
      </c>
      <c r="BR62" s="1">
        <v>0</v>
      </c>
      <c r="BS62" s="1">
        <v>0</v>
      </c>
      <c r="BT62" s="1">
        <v>78</v>
      </c>
    </row>
    <row r="63" spans="1:72" ht="12.75" customHeight="1">
      <c r="A63" s="1">
        <v>59</v>
      </c>
      <c r="B63" s="1" t="s">
        <v>677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c r="BL63" s="1">
        <v>0</v>
      </c>
      <c r="BM63" s="1">
        <v>0</v>
      </c>
      <c r="BN63" s="1">
        <v>0</v>
      </c>
      <c r="BO63" s="1">
        <v>0</v>
      </c>
      <c r="BP63" s="1">
        <v>0</v>
      </c>
      <c r="BQ63" s="1">
        <v>0</v>
      </c>
      <c r="BR63" s="1">
        <v>0</v>
      </c>
      <c r="BS63" s="1">
        <v>0</v>
      </c>
      <c r="BT63" s="1">
        <v>0</v>
      </c>
    </row>
    <row r="64" spans="1:72" ht="12.75" customHeight="1">
      <c r="A64" s="1"/>
      <c r="B64" s="1" t="s">
        <v>583</v>
      </c>
      <c r="C64" s="1">
        <v>6581.9410364737405</v>
      </c>
      <c r="D64" s="1">
        <v>1998.981708606877</v>
      </c>
      <c r="E64" s="1">
        <v>384.10120087317569</v>
      </c>
      <c r="F64" s="1">
        <v>5695.1112560004003</v>
      </c>
      <c r="G64" s="1">
        <v>31261.605760859402</v>
      </c>
      <c r="H64" s="1">
        <v>3357.1309452775308</v>
      </c>
      <c r="I64" s="1">
        <v>10486.576097714362</v>
      </c>
      <c r="J64" s="1">
        <v>18928.142021205422</v>
      </c>
      <c r="K64" s="1">
        <v>2033.3392881617394</v>
      </c>
      <c r="L64" s="1">
        <v>56080.113791389122</v>
      </c>
      <c r="M64" s="1">
        <v>35503.853856785739</v>
      </c>
      <c r="N64" s="1">
        <v>10228.195111254847</v>
      </c>
      <c r="O64" s="1">
        <v>6711.6113312626339</v>
      </c>
      <c r="P64" s="1">
        <v>27993.85504340745</v>
      </c>
      <c r="Q64" s="1">
        <v>20627.069538770487</v>
      </c>
      <c r="R64" s="1">
        <v>12693.61514397376</v>
      </c>
      <c r="S64" s="1">
        <v>12836.662497337471</v>
      </c>
      <c r="T64" s="1">
        <v>37182.404388699819</v>
      </c>
      <c r="U64" s="1">
        <v>63841.368696269536</v>
      </c>
      <c r="V64" s="1">
        <v>6043.0997699773588</v>
      </c>
      <c r="W64" s="1">
        <v>11122.398140862859</v>
      </c>
      <c r="X64" s="1">
        <v>8201.9751881748489</v>
      </c>
      <c r="Y64" s="1">
        <v>8748.3274332273559</v>
      </c>
      <c r="Z64" s="1">
        <v>2407.2862454204983</v>
      </c>
      <c r="AA64" s="1">
        <v>5133.7269211289495</v>
      </c>
      <c r="AB64" s="1">
        <v>55235.375040696606</v>
      </c>
      <c r="AC64" s="1">
        <v>76511.900506622333</v>
      </c>
      <c r="AD64" s="1">
        <v>16284.23496699357</v>
      </c>
      <c r="AE64" s="1">
        <v>5413.3536702142692</v>
      </c>
      <c r="AF64" s="1">
        <v>8878.0252757994695</v>
      </c>
      <c r="AG64" s="1">
        <v>32189.002389279318</v>
      </c>
      <c r="AH64" s="1">
        <v>16720.272866300838</v>
      </c>
      <c r="AI64" s="1">
        <v>7038.4559840237316</v>
      </c>
      <c r="AJ64" s="1">
        <v>4913.0405238124713</v>
      </c>
      <c r="AK64" s="1">
        <v>20909.630245663171</v>
      </c>
      <c r="AL64" s="1">
        <v>44058.313469194371</v>
      </c>
      <c r="AM64" s="1">
        <v>4384.5080045040631</v>
      </c>
      <c r="AN64" s="1">
        <v>1647.5665312501912</v>
      </c>
      <c r="AO64" s="1">
        <v>498.4368480456111</v>
      </c>
      <c r="AP64" s="1">
        <v>12381.834649268232</v>
      </c>
      <c r="AQ64" s="1">
        <v>1915</v>
      </c>
      <c r="AR64" s="1">
        <v>20445.952994612482</v>
      </c>
      <c r="AS64" s="1">
        <v>40298.527624153845</v>
      </c>
      <c r="AT64" s="1">
        <v>5594.2659176235293</v>
      </c>
      <c r="AU64" s="1">
        <v>5274.705397313649</v>
      </c>
      <c r="AV64" s="1">
        <v>20465.728113893256</v>
      </c>
      <c r="AW64" s="1">
        <v>3882.1344503285263</v>
      </c>
      <c r="AX64" s="1">
        <v>5455.2605272627434</v>
      </c>
      <c r="AY64" s="1">
        <v>7531.2144761399541</v>
      </c>
      <c r="AZ64" s="1">
        <v>13452.550339613421</v>
      </c>
      <c r="BA64" s="1">
        <v>6324.6160414890828</v>
      </c>
      <c r="BB64" s="1">
        <v>21031.068389739557</v>
      </c>
      <c r="BC64" s="1">
        <v>5242.325458169722</v>
      </c>
      <c r="BD64" s="1">
        <v>2900.1298317187789</v>
      </c>
      <c r="BE64" s="1">
        <v>2803.4183304106095</v>
      </c>
      <c r="BF64" s="1">
        <v>2212.3565554774805</v>
      </c>
      <c r="BG64" s="1">
        <v>1506.7092638280162</v>
      </c>
      <c r="BH64" s="1">
        <v>2783.592903441724</v>
      </c>
      <c r="BI64" s="1">
        <v>0</v>
      </c>
      <c r="BJ64" s="1">
        <v>882266</v>
      </c>
      <c r="BK64" s="1"/>
      <c r="BL64" s="1">
        <v>254605</v>
      </c>
      <c r="BM64" s="1">
        <v>0</v>
      </c>
      <c r="BN64" s="1">
        <v>15811</v>
      </c>
      <c r="BO64" s="1">
        <v>208920</v>
      </c>
      <c r="BP64" s="1">
        <v>18779</v>
      </c>
      <c r="BQ64" s="1">
        <v>1052</v>
      </c>
      <c r="BR64" s="1">
        <v>647</v>
      </c>
      <c r="BS64" s="1">
        <v>219412</v>
      </c>
      <c r="BT64" s="1">
        <v>719226</v>
      </c>
    </row>
    <row r="65" spans="1:72"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row>
    <row r="66" spans="1:72" ht="12.75" customHeight="1">
      <c r="A66" s="1"/>
      <c r="B66" s="1" t="s">
        <v>690</v>
      </c>
      <c r="C66" s="1" t="s">
        <v>403</v>
      </c>
      <c r="D66" s="1" t="s">
        <v>405</v>
      </c>
      <c r="E66" s="1" t="s">
        <v>407</v>
      </c>
      <c r="F66" s="1" t="s">
        <v>409</v>
      </c>
      <c r="G66" s="1" t="s">
        <v>662</v>
      </c>
      <c r="H66" s="1" t="s">
        <v>663</v>
      </c>
      <c r="I66" s="1" t="s">
        <v>417</v>
      </c>
      <c r="J66" s="1" t="s">
        <v>419</v>
      </c>
      <c r="K66" s="1" t="s">
        <v>421</v>
      </c>
      <c r="L66" s="1" t="s">
        <v>423</v>
      </c>
      <c r="M66" s="1" t="s">
        <v>664</v>
      </c>
      <c r="N66" s="1" t="s">
        <v>428</v>
      </c>
      <c r="O66" s="1" t="s">
        <v>430</v>
      </c>
      <c r="P66" s="1" t="s">
        <v>432</v>
      </c>
      <c r="Q66" s="1" t="s">
        <v>434</v>
      </c>
      <c r="R66" s="1" t="s">
        <v>436</v>
      </c>
      <c r="S66" s="1" t="s">
        <v>438</v>
      </c>
      <c r="T66" s="1" t="s">
        <v>440</v>
      </c>
      <c r="U66" s="1" t="s">
        <v>442</v>
      </c>
      <c r="V66" s="1" t="s">
        <v>444</v>
      </c>
      <c r="W66" s="1" t="s">
        <v>665</v>
      </c>
      <c r="X66" s="1" t="s">
        <v>449</v>
      </c>
      <c r="Y66" s="1" t="s">
        <v>451</v>
      </c>
      <c r="Z66" s="1" t="s">
        <v>453</v>
      </c>
      <c r="AA66" s="1" t="s">
        <v>666</v>
      </c>
      <c r="AB66" s="1" t="s">
        <v>458</v>
      </c>
      <c r="AC66" s="1" t="s">
        <v>667</v>
      </c>
      <c r="AD66" s="1" t="s">
        <v>471</v>
      </c>
      <c r="AE66" s="1" t="s">
        <v>479</v>
      </c>
      <c r="AF66" s="1" t="s">
        <v>489</v>
      </c>
      <c r="AG66" s="1" t="s">
        <v>668</v>
      </c>
      <c r="AH66" s="1" t="s">
        <v>505</v>
      </c>
      <c r="AI66" s="1" t="s">
        <v>511</v>
      </c>
      <c r="AJ66" s="1" t="s">
        <v>669</v>
      </c>
      <c r="AK66" s="1" t="s">
        <v>523</v>
      </c>
      <c r="AL66" s="1" t="s">
        <v>670</v>
      </c>
      <c r="AM66" s="1" t="s">
        <v>529</v>
      </c>
      <c r="AN66" s="1" t="s">
        <v>531</v>
      </c>
      <c r="AO66" s="1" t="s">
        <v>533</v>
      </c>
      <c r="AP66" s="1" t="s">
        <v>535</v>
      </c>
      <c r="AQ66" s="1" t="s">
        <v>537</v>
      </c>
      <c r="AR66" s="1" t="s">
        <v>671</v>
      </c>
      <c r="AS66" s="1" t="s">
        <v>672</v>
      </c>
      <c r="AT66" s="1" t="s">
        <v>545</v>
      </c>
      <c r="AU66" s="1" t="s">
        <v>673</v>
      </c>
      <c r="AV66" s="1" t="s">
        <v>550</v>
      </c>
      <c r="AW66" s="1" t="s">
        <v>552</v>
      </c>
      <c r="AX66" s="1" t="s">
        <v>554</v>
      </c>
      <c r="AY66" s="1" t="s">
        <v>674</v>
      </c>
      <c r="AZ66" s="1" t="s">
        <v>559</v>
      </c>
      <c r="BA66" s="1" t="s">
        <v>561</v>
      </c>
      <c r="BB66" s="1" t="s">
        <v>563</v>
      </c>
      <c r="BC66" s="1" t="s">
        <v>675</v>
      </c>
      <c r="BD66" s="1" t="s">
        <v>676</v>
      </c>
      <c r="BE66" s="1" t="s">
        <v>574</v>
      </c>
      <c r="BF66" s="1" t="s">
        <v>576</v>
      </c>
      <c r="BG66" s="1" t="s">
        <v>578</v>
      </c>
      <c r="BH66" s="1" t="s">
        <v>580</v>
      </c>
      <c r="BI66" s="1" t="s">
        <v>677</v>
      </c>
      <c r="BJ66" s="1" t="s">
        <v>583</v>
      </c>
      <c r="BK66" s="1"/>
      <c r="BL66" s="1" t="s">
        <v>678</v>
      </c>
      <c r="BM66" s="1" t="s">
        <v>679</v>
      </c>
      <c r="BN66" s="1" t="s">
        <v>680</v>
      </c>
      <c r="BO66" s="1" t="s">
        <v>681</v>
      </c>
      <c r="BP66" s="1" t="s">
        <v>682</v>
      </c>
      <c r="BQ66" s="1" t="s">
        <v>683</v>
      </c>
      <c r="BR66" s="1" t="s">
        <v>684</v>
      </c>
      <c r="BS66" s="1" t="s">
        <v>685</v>
      </c>
      <c r="BT66" s="1" t="s">
        <v>583</v>
      </c>
    </row>
    <row r="67" spans="1:72" ht="12.75" customHeight="1">
      <c r="A67" s="1">
        <v>1</v>
      </c>
      <c r="B67" s="1" t="s">
        <v>403</v>
      </c>
      <c r="C67" s="1">
        <f>IF(AND('Use B2019'!C5&lt;&gt;0,C5&lt;&gt;0),C5,"-")</f>
        <v>750.91571176380273</v>
      </c>
      <c r="D67" s="1">
        <f>IF(AND('Use B2019'!D5&lt;&gt;0,D5&lt;&gt;0),D5,"-")</f>
        <v>147.92658274907566</v>
      </c>
      <c r="E67" s="1">
        <f>IF(AND('Use B2019'!E5&lt;&gt;0,E5&lt;&gt;0),E5,"-")</f>
        <v>1.6378836597486115</v>
      </c>
      <c r="F67" s="1">
        <f>IF(AND('Use B2019'!F5&lt;&gt;0,F5&lt;&gt;0),F5,"-")</f>
        <v>4.3843689870525226</v>
      </c>
      <c r="G67" s="1">
        <f>IF(AND('Use B2019'!G5&lt;&gt;0,G5&lt;&gt;0),G5,"-")</f>
        <v>4086.1993287816094</v>
      </c>
      <c r="H67" s="1">
        <f>IF(AND('Use B2019'!H5&lt;&gt;0,H5&lt;&gt;0),H5,"-")</f>
        <v>37.005311175147462</v>
      </c>
      <c r="I67" s="1">
        <f>IF(AND('Use B2019'!I5&lt;&gt;0,I5&lt;&gt;0),I5,"-")</f>
        <v>4.1305056091089751</v>
      </c>
      <c r="J67" s="1">
        <f>IF(AND('Use B2019'!J5&lt;&gt;0,J5&lt;&gt;0),J5,"-")</f>
        <v>0.14254386120247781</v>
      </c>
      <c r="K67" s="1">
        <f>IF(AND('Use B2019'!K5&lt;&gt;0,K5&lt;&gt;0),K5,"-")</f>
        <v>6.2319272689780492E-2</v>
      </c>
      <c r="L67" s="1">
        <f>IF(AND('Use B2019'!L5&lt;&gt;0,L5&lt;&gt;0),L5,"-")</f>
        <v>0.16342334803936906</v>
      </c>
      <c r="M67" s="1">
        <f>IF(AND('Use B2019'!M5&lt;&gt;0,M5&lt;&gt;0),M5,"-")</f>
        <v>135.88459278301377</v>
      </c>
      <c r="N67" s="1">
        <f>IF(AND('Use B2019'!N5&lt;&gt;0,N5&lt;&gt;0),N5,"-")</f>
        <v>15.877956273238222</v>
      </c>
      <c r="O67" s="1">
        <f>IF(AND('Use B2019'!O5&lt;&gt;0,O5&lt;&gt;0),O5,"-")</f>
        <v>0.85681371948434559</v>
      </c>
      <c r="P67" s="1">
        <f>IF(AND('Use B2019'!P5&lt;&gt;0,P5&lt;&gt;0),P5,"-")</f>
        <v>0.32010510159793187</v>
      </c>
      <c r="Q67" s="1">
        <f>IF(AND('Use B2019'!Q5&lt;&gt;0,Q5&lt;&gt;0),Q5,"-")</f>
        <v>5.5439243087190011</v>
      </c>
      <c r="R67" s="1">
        <f>IF(AND('Use B2019'!R5&lt;&gt;0,R5&lt;&gt;0),R5,"-")</f>
        <v>1.3560961680093633</v>
      </c>
      <c r="S67" s="1">
        <f>IF(AND('Use B2019'!S5&lt;&gt;0,S5&lt;&gt;0),S5,"-")</f>
        <v>8.1048959236809701E-2</v>
      </c>
      <c r="T67" s="1">
        <f>IF(AND('Use B2019'!T5&lt;&gt;0,T5&lt;&gt;0),T5,"-")</f>
        <v>0.84137969954851688</v>
      </c>
      <c r="U67" s="1">
        <f>IF(AND('Use B2019'!U5&lt;&gt;0,U5&lt;&gt;0),U5,"-")</f>
        <v>0.25458492054872961</v>
      </c>
      <c r="V67" s="1">
        <f>IF(AND('Use B2019'!V5&lt;&gt;0,V5&lt;&gt;0),V5,"-")</f>
        <v>3.4893332391469335E-2</v>
      </c>
      <c r="W67" s="1">
        <f>IF(AND('Use B2019'!W5&lt;&gt;0,W5&lt;&gt;0),W5,"-")</f>
        <v>2.1944424788326478</v>
      </c>
      <c r="X67" s="1">
        <f>IF(AND('Use B2019'!X5&lt;&gt;0,X5&lt;&gt;0),X5,"-")</f>
        <v>0.98372199141251238</v>
      </c>
      <c r="Y67" s="1">
        <f>IF(AND('Use B2019'!Y5&lt;&gt;0,Y5&lt;&gt;0),Y5,"-")</f>
        <v>2.0364754065543065</v>
      </c>
      <c r="Z67" s="1">
        <f>IF(AND('Use B2019'!Z5&lt;&gt;0,Z5&lt;&gt;0),Z5,"-")</f>
        <v>5.3115809968398799E-2</v>
      </c>
      <c r="AA67" s="1">
        <f>IF(AND('Use B2019'!AA5&lt;&gt;0,AA5&lt;&gt;0),AA5,"-")</f>
        <v>4.3993265663996937</v>
      </c>
      <c r="AB67" s="1">
        <f>IF(AND('Use B2019'!AB5&lt;&gt;0,AB5&lt;&gt;0),AB5,"-")</f>
        <v>139.26195690682252</v>
      </c>
      <c r="AC67" s="1">
        <f>IF(AND('Use B2019'!AC5&lt;&gt;0,AC5&lt;&gt;0),AC5,"-")</f>
        <v>371.76682388253693</v>
      </c>
      <c r="AD67" s="1">
        <f>IF(AND('Use B2019'!AD5&lt;&gt;0,AD5&lt;&gt;0),AD5,"-")</f>
        <v>21.976227040949375</v>
      </c>
      <c r="AE67" s="1">
        <f>IF(AND('Use B2019'!AE5&lt;&gt;0,AE5&lt;&gt;0),AE5,"-")</f>
        <v>37.654097061333978</v>
      </c>
      <c r="AF67" s="1" t="str">
        <f>IF(AND('Use B2019'!AF5&lt;&gt;0,AF5&lt;&gt;0),AF5,"-")</f>
        <v>-</v>
      </c>
      <c r="AG67" s="1">
        <f>IF(AND('Use B2019'!AG5&lt;&gt;0,AG5&lt;&gt;0),AG5,"-")</f>
        <v>1.9696548348750407</v>
      </c>
      <c r="AH67" s="1">
        <f>IF(AND('Use B2019'!AH5&lt;&gt;0,AH5&lt;&gt;0),AH5,"-")</f>
        <v>1074.5808649974533</v>
      </c>
      <c r="AI67" s="1">
        <f>IF(AND('Use B2019'!AI5&lt;&gt;0,AI5&lt;&gt;0),AI5,"-")</f>
        <v>2.5759658271401227</v>
      </c>
      <c r="AJ67" s="1">
        <f>IF(AND('Use B2019'!AJ5&lt;&gt;0,AJ5&lt;&gt;0),AJ5,"-")</f>
        <v>8.0615694088403383E-2</v>
      </c>
      <c r="AK67" s="1">
        <f>IF(AND('Use B2019'!AK5&lt;&gt;0,AK5&lt;&gt;0),AK5,"-")</f>
        <v>0.43102081917625057</v>
      </c>
      <c r="AL67" s="1">
        <f>IF(AND('Use B2019'!AL5&lt;&gt;0,AL5&lt;&gt;0),AL5,"-")</f>
        <v>23.195623314995039</v>
      </c>
      <c r="AM67" s="1">
        <f>IF(AND('Use B2019'!AM5&lt;&gt;0,AM5&lt;&gt;0),AM5,"-")</f>
        <v>0.99017795946342901</v>
      </c>
      <c r="AN67" s="1">
        <f>IF(AND('Use B2019'!AN5&lt;&gt;0,AN5&lt;&gt;0),AN5,"-")</f>
        <v>7.3335269283177351E-2</v>
      </c>
      <c r="AO67" s="1">
        <f>IF(AND('Use B2019'!AO5&lt;&gt;0,AO5&lt;&gt;0),AO5,"-")</f>
        <v>1.0626184320341714</v>
      </c>
      <c r="AP67" s="1">
        <f>IF(AND('Use B2019'!AP5&lt;&gt;0,AP5&lt;&gt;0),AP5,"-")</f>
        <v>139.46821699327452</v>
      </c>
      <c r="AQ67" s="1">
        <f>IF(AND('Use B2019'!AQ5&lt;&gt;0,AQ5&lt;&gt;0),AQ5,"-")</f>
        <v>5</v>
      </c>
      <c r="AR67" s="1">
        <f>IF(AND('Use B2019'!AR5&lt;&gt;0,AR5&lt;&gt;0),AR5,"-")</f>
        <v>91.666907065094691</v>
      </c>
      <c r="AS67" s="1">
        <f>IF(AND('Use B2019'!AS5&lt;&gt;0,AS5&lt;&gt;0),AS5,"-")</f>
        <v>90.776497414386853</v>
      </c>
      <c r="AT67" s="1">
        <f>IF(AND('Use B2019'!AT5&lt;&gt;0,AT5&lt;&gt;0),AT5,"-")</f>
        <v>15.833423872053919</v>
      </c>
      <c r="AU67" s="1">
        <f>IF(AND('Use B2019'!AU5&lt;&gt;0,AU5&lt;&gt;0),AU5,"-")</f>
        <v>17.56323834666884</v>
      </c>
      <c r="AV67" s="1">
        <f>IF(AND('Use B2019'!AV5&lt;&gt;0,AV5&lt;&gt;0),AV5,"-")</f>
        <v>54.208437107770997</v>
      </c>
      <c r="AW67" s="1">
        <f>IF(AND('Use B2019'!AW5&lt;&gt;0,AW5&lt;&gt;0),AW5,"-")</f>
        <v>9.8074091645417987</v>
      </c>
      <c r="AX67" s="1">
        <f>IF(AND('Use B2019'!AX5&lt;&gt;0,AX5&lt;&gt;0),AX5,"-")</f>
        <v>4.4972826212019381</v>
      </c>
      <c r="AY67" s="1">
        <f>IF(AND('Use B2019'!AY5&lt;&gt;0,AY5&lt;&gt;0),AY5,"-")</f>
        <v>30.096162616927259</v>
      </c>
      <c r="AZ67" s="1">
        <f>IF(AND('Use B2019'!AZ5&lt;&gt;0,AZ5&lt;&gt;0),AZ5,"-")</f>
        <v>43.593173229865144</v>
      </c>
      <c r="BA67" s="1">
        <f>IF(AND('Use B2019'!BA5&lt;&gt;0,BA5&lt;&gt;0),BA5,"-")</f>
        <v>116.73816395448513</v>
      </c>
      <c r="BB67" s="1">
        <f>IF(AND('Use B2019'!BB5&lt;&gt;0,BB5&lt;&gt;0),BB5,"-")</f>
        <v>664.37327235400141</v>
      </c>
      <c r="BC67" s="1">
        <f>IF(AND('Use B2019'!BC5&lt;&gt;0,BC5&lt;&gt;0),BC5,"-")</f>
        <v>179.52146557500157</v>
      </c>
      <c r="BD67" s="1">
        <f>IF(AND('Use B2019'!BD5&lt;&gt;0,BD5&lt;&gt;0),BD5,"-")</f>
        <v>17.286244375800173</v>
      </c>
      <c r="BE67" s="1">
        <f>IF(AND('Use B2019'!BE5&lt;&gt;0,BE5&lt;&gt;0),BE5,"-")</f>
        <v>211.97377110223366</v>
      </c>
      <c r="BF67" s="1">
        <f>IF(AND('Use B2019'!BF5&lt;&gt;0,BF5&lt;&gt;0),BF5,"-")</f>
        <v>35.207301346617839</v>
      </c>
      <c r="BG67" s="1">
        <f>IF(AND('Use B2019'!BG5&lt;&gt;0,BG5&lt;&gt;0),BG5,"-")</f>
        <v>0.41528309267384744</v>
      </c>
      <c r="BH67" s="1">
        <f>IF(AND('Use B2019'!BH5&lt;&gt;0,BH5&lt;&gt;0),BH5,"-")</f>
        <v>98.068311000815427</v>
      </c>
      <c r="BI67" s="1" t="str">
        <f>IF(AND('Use B2019'!BI5&lt;&gt;0,BI5&lt;&gt;0),BI5,"-")</f>
        <v>-</v>
      </c>
      <c r="BJ67" s="1">
        <f>IF(AND('Use B2019'!BJ5&lt;&gt;0,BJ5&lt;&gt;0),BJ5,"-")</f>
        <v>8705</v>
      </c>
      <c r="BK67" s="1"/>
      <c r="BL67" s="1">
        <f>IF(AND('Use B2019'!BL5&lt;&gt;0,BL5&lt;&gt;0),BL5,"-")</f>
        <v>13611</v>
      </c>
      <c r="BM67" s="1" t="str">
        <f>IF(AND('Use B2019'!BM5&lt;&gt;0,BM5&lt;&gt;0),BM5,"-")</f>
        <v>-</v>
      </c>
      <c r="BN67" s="1" t="str">
        <f>IF(AND('Use B2019'!BN5&lt;&gt;0,BN5&lt;&gt;0),BN5,"-")</f>
        <v>-</v>
      </c>
      <c r="BO67" s="1">
        <f>IF(AND('Use B2019'!BO5&lt;&gt;0,BO5&lt;&gt;0),BO5,"-")</f>
        <v>158</v>
      </c>
      <c r="BP67" s="1" t="str">
        <f>IF(AND('Use B2019'!BP5&lt;&gt;0,BP5&lt;&gt;0),BP5,"-")</f>
        <v>-</v>
      </c>
      <c r="BQ67" s="1">
        <f>IF(AND('Use B2019'!BQ5&lt;&gt;0,BQ5&lt;&gt;0),BQ5,"-")</f>
        <v>-64</v>
      </c>
      <c r="BR67" s="1" t="str">
        <f>IF(AND('Use B2019'!BR5&lt;&gt;0,BR5&lt;&gt;0),BR5,"-")</f>
        <v>-</v>
      </c>
      <c r="BS67" s="1">
        <f>IF(AND('Use B2019'!BS5&lt;&gt;0,BS5&lt;&gt;0),BS5,"-")</f>
        <v>331</v>
      </c>
      <c r="BT67" s="1">
        <f>IF(AND('Use B2019'!BT5&lt;&gt;0,BT5&lt;&gt;0),BT5,"-")</f>
        <v>14036</v>
      </c>
    </row>
    <row r="68" spans="1:72" ht="12.75" customHeight="1">
      <c r="A68" s="1">
        <v>2</v>
      </c>
      <c r="B68" s="1" t="s">
        <v>405</v>
      </c>
      <c r="C68" s="1">
        <f>IF(AND('Use B2019'!C6&lt;&gt;0,C6&lt;&gt;0),C6,"-")</f>
        <v>4.7543974051300877</v>
      </c>
      <c r="D68" s="1">
        <f>IF(AND('Use B2019'!D6&lt;&gt;0,D6&lt;&gt;0),D6,"-")</f>
        <v>124.71740209765159</v>
      </c>
      <c r="E68" s="1">
        <f>IF(AND('Use B2019'!E6&lt;&gt;0,E6&lt;&gt;0),E6,"-")</f>
        <v>2.1864951768488745E-2</v>
      </c>
      <c r="F68" s="1">
        <f>IF(AND('Use B2019'!F6&lt;&gt;0,F6&lt;&gt;0),F6,"-")</f>
        <v>0.13687475307515659</v>
      </c>
      <c r="G68" s="1">
        <f>IF(AND('Use B2019'!G6&lt;&gt;0,G6&lt;&gt;0),G6,"-")</f>
        <v>22.65858971906291</v>
      </c>
      <c r="H68" s="1">
        <f>IF(AND('Use B2019'!H6&lt;&gt;0,H6&lt;&gt;0),H6,"-")</f>
        <v>1.1851445344904601</v>
      </c>
      <c r="I68" s="1">
        <f>IF(AND('Use B2019'!I6&lt;&gt;0,I6&lt;&gt;0),I6,"-")</f>
        <v>1269.6244134322267</v>
      </c>
      <c r="J68" s="1">
        <f>IF(AND('Use B2019'!J6&lt;&gt;0,J6&lt;&gt;0),J6,"-")</f>
        <v>1793.7212115740529</v>
      </c>
      <c r="K68" s="1" t="str">
        <f>IF(AND('Use B2019'!K6&lt;&gt;0,K6&lt;&gt;0),K6,"-")</f>
        <v>-</v>
      </c>
      <c r="L68" s="1">
        <f>IF(AND('Use B2019'!L6&lt;&gt;0,L6&lt;&gt;0),L6,"-")</f>
        <v>1.4637273460792976E-3</v>
      </c>
      <c r="M68" s="1">
        <f>IF(AND('Use B2019'!M6&lt;&gt;0,M6&lt;&gt;0),M6,"-")</f>
        <v>20.509076531548335</v>
      </c>
      <c r="N68" s="1">
        <f>IF(AND('Use B2019'!N6&lt;&gt;0,N6&lt;&gt;0),N6,"-")</f>
        <v>3.2527803139749428E-2</v>
      </c>
      <c r="O68" s="1">
        <f>IF(AND('Use B2019'!O6&lt;&gt;0,O6&lt;&gt;0),O6,"-")</f>
        <v>0.2456329988411996</v>
      </c>
      <c r="P68" s="1">
        <f>IF(AND('Use B2019'!P6&lt;&gt;0,P6&lt;&gt;0),P6,"-")</f>
        <v>9.4849906431849064E-4</v>
      </c>
      <c r="Q68" s="1">
        <f>IF(AND('Use B2019'!Q6&lt;&gt;0,Q6&lt;&gt;0),Q6,"-")</f>
        <v>4.0470710521584419</v>
      </c>
      <c r="R68" s="1">
        <f>IF(AND('Use B2019'!R6&lt;&gt;0,R6&lt;&gt;0),R6,"-")</f>
        <v>1.0510395037042734E-2</v>
      </c>
      <c r="S68" s="1">
        <f>IF(AND('Use B2019'!S6&lt;&gt;0,S6&lt;&gt;0),S6,"-")</f>
        <v>0.21221055072508899</v>
      </c>
      <c r="T68" s="1">
        <f>IF(AND('Use B2019'!T6&lt;&gt;0,T6&lt;&gt;0),T6,"-")</f>
        <v>8.5802770836628168E-4</v>
      </c>
      <c r="U68" s="1" t="str">
        <f>IF(AND('Use B2019'!U6&lt;&gt;0,U6&lt;&gt;0),U6,"-")</f>
        <v>-</v>
      </c>
      <c r="V68" s="1" t="str">
        <f>IF(AND('Use B2019'!V6&lt;&gt;0,V6&lt;&gt;0),V6,"-")</f>
        <v>-</v>
      </c>
      <c r="W68" s="1">
        <f>IF(AND('Use B2019'!W6&lt;&gt;0,W6&lt;&gt;0),W6,"-")</f>
        <v>1.5918892604156785</v>
      </c>
      <c r="X68" s="1">
        <f>IF(AND('Use B2019'!X6&lt;&gt;0,X6&lt;&gt;0),X6,"-")</f>
        <v>6.4685244488667512E-2</v>
      </c>
      <c r="Y68" s="1">
        <f>IF(AND('Use B2019'!Y6&lt;&gt;0,Y6&lt;&gt;0),Y6,"-")</f>
        <v>43.918887165074572</v>
      </c>
      <c r="Z68" s="1">
        <f>IF(AND('Use B2019'!Z6&lt;&gt;0,Z6&lt;&gt;0),Z6,"-")</f>
        <v>3.8452664769668536E-5</v>
      </c>
      <c r="AA68" s="1">
        <f>IF(AND('Use B2019'!AA6&lt;&gt;0,AA6&lt;&gt;0),AA6,"-")</f>
        <v>12.043830469571283</v>
      </c>
      <c r="AB68" s="1">
        <f>IF(AND('Use B2019'!AB6&lt;&gt;0,AB6&lt;&gt;0),AB6,"-")</f>
        <v>5.9983580798014007</v>
      </c>
      <c r="AC68" s="1">
        <f>IF(AND('Use B2019'!AC6&lt;&gt;0,AC6&lt;&gt;0),AC6,"-")</f>
        <v>27.51143595591968</v>
      </c>
      <c r="AD68" s="1">
        <f>IF(AND('Use B2019'!AD6&lt;&gt;0,AD6&lt;&gt;0),AD6,"-")</f>
        <v>0.23394060852375836</v>
      </c>
      <c r="AE68" s="1" t="str">
        <f>IF(AND('Use B2019'!AE6&lt;&gt;0,AE6&lt;&gt;0),AE6,"-")</f>
        <v>-</v>
      </c>
      <c r="AF68" s="1" t="str">
        <f>IF(AND('Use B2019'!AF6&lt;&gt;0,AF6&lt;&gt;0),AF6,"-")</f>
        <v>-</v>
      </c>
      <c r="AG68" s="1">
        <f>IF(AND('Use B2019'!AG6&lt;&gt;0,AG6&lt;&gt;0),AG6,"-")</f>
        <v>0.4464139079508741</v>
      </c>
      <c r="AH68" s="1">
        <f>IF(AND('Use B2019'!AH6&lt;&gt;0,AH6&lt;&gt;0),AH6,"-")</f>
        <v>4.7849370779873987E-2</v>
      </c>
      <c r="AI68" s="1">
        <f>IF(AND('Use B2019'!AI6&lt;&gt;0,AI6&lt;&gt;0),AI6,"-")</f>
        <v>4.7979841562969224E-3</v>
      </c>
      <c r="AJ68" s="1" t="str">
        <f>IF(AND('Use B2019'!AJ6&lt;&gt;0,AJ6&lt;&gt;0),AJ6,"-")</f>
        <v>-</v>
      </c>
      <c r="AK68" s="1" t="str">
        <f>IF(AND('Use B2019'!AK6&lt;&gt;0,AK6&lt;&gt;0),AK6,"-")</f>
        <v>-</v>
      </c>
      <c r="AL68" s="1">
        <f>IF(AND('Use B2019'!AL6&lt;&gt;0,AL6&lt;&gt;0),AL6,"-")</f>
        <v>2.5779019005391359</v>
      </c>
      <c r="AM68" s="1" t="str">
        <f>IF(AND('Use B2019'!AM6&lt;&gt;0,AM6&lt;&gt;0),AM6,"-")</f>
        <v>-</v>
      </c>
      <c r="AN68" s="1" t="str">
        <f>IF(AND('Use B2019'!AN6&lt;&gt;0,AN6&lt;&gt;0),AN6,"-")</f>
        <v>-</v>
      </c>
      <c r="AO68" s="1" t="str">
        <f>IF(AND('Use B2019'!AO6&lt;&gt;0,AO6&lt;&gt;0),AO6,"-")</f>
        <v>-</v>
      </c>
      <c r="AP68" s="1">
        <f>IF(AND('Use B2019'!AP6&lt;&gt;0,AP6&lt;&gt;0),AP6,"-")</f>
        <v>6.4748600271388206</v>
      </c>
      <c r="AQ68" s="1" t="str">
        <f>IF(AND('Use B2019'!AQ6&lt;&gt;0,AQ6&lt;&gt;0),AQ6,"-")</f>
        <v>-</v>
      </c>
      <c r="AR68" s="1">
        <f>IF(AND('Use B2019'!AR6&lt;&gt;0,AR6&lt;&gt;0),AR6,"-")</f>
        <v>23.885186641951375</v>
      </c>
      <c r="AS68" s="1">
        <f>IF(AND('Use B2019'!AS6&lt;&gt;0,AS6&lt;&gt;0),AS6,"-")</f>
        <v>10.442560708021485</v>
      </c>
      <c r="AT68" s="1">
        <f>IF(AND('Use B2019'!AT6&lt;&gt;0,AT6&lt;&gt;0),AT6,"-")</f>
        <v>3.2512121309400451E-3</v>
      </c>
      <c r="AU68" s="1">
        <f>IF(AND('Use B2019'!AU6&lt;&gt;0,AU6&lt;&gt;0),AU6,"-")</f>
        <v>2.256207510309725</v>
      </c>
      <c r="AV68" s="1">
        <f>IF(AND('Use B2019'!AV6&lt;&gt;0,AV6&lt;&gt;0),AV6,"-")</f>
        <v>5.1021881356815983</v>
      </c>
      <c r="AW68" s="1">
        <f>IF(AND('Use B2019'!AW6&lt;&gt;0,AW6&lt;&gt;0),AW6,"-")</f>
        <v>0.39820908063594473</v>
      </c>
      <c r="AX68" s="1" t="str">
        <f>IF(AND('Use B2019'!AX6&lt;&gt;0,AX6&lt;&gt;0),AX6,"-")</f>
        <v>-</v>
      </c>
      <c r="AY68" s="1">
        <f>IF(AND('Use B2019'!AY6&lt;&gt;0,AY6&lt;&gt;0),AY6,"-")</f>
        <v>0.16229999381962998</v>
      </c>
      <c r="AZ68" s="1">
        <f>IF(AND('Use B2019'!AZ6&lt;&gt;0,AZ6&lt;&gt;0),AZ6,"-")</f>
        <v>1.1045718920971333E-3</v>
      </c>
      <c r="BA68" s="1">
        <f>IF(AND('Use B2019'!BA6&lt;&gt;0,BA6&lt;&gt;0),BA6,"-")</f>
        <v>4.5391001190866571E-3</v>
      </c>
      <c r="BB68" s="1" t="str">
        <f>IF(AND('Use B2019'!BB6&lt;&gt;0,BB6&lt;&gt;0),BB6,"-")</f>
        <v>-</v>
      </c>
      <c r="BC68" s="1" t="str">
        <f>IF(AND('Use B2019'!BC6&lt;&gt;0,BC6&lt;&gt;0),BC6,"-")</f>
        <v>-</v>
      </c>
      <c r="BD68" s="1">
        <f>IF(AND('Use B2019'!BD6&lt;&gt;0,BD6&lt;&gt;0),BD6,"-")</f>
        <v>0.92711551405740322</v>
      </c>
      <c r="BE68" s="1" t="str">
        <f>IF(AND('Use B2019'!BE6&lt;&gt;0,BE6&lt;&gt;0),BE6,"-")</f>
        <v>-</v>
      </c>
      <c r="BF68" s="1" t="str">
        <f>IF(AND('Use B2019'!BF6&lt;&gt;0,BF6&lt;&gt;0),BF6,"-")</f>
        <v>-</v>
      </c>
      <c r="BG68" s="1">
        <f>IF(AND('Use B2019'!BG6&lt;&gt;0,BG6&lt;&gt;0),BG6,"-")</f>
        <v>1.122999656861216E-3</v>
      </c>
      <c r="BH68" s="1">
        <f>IF(AND('Use B2019'!BH6&lt;&gt;0,BH6&lt;&gt;0),BH6,"-")</f>
        <v>1.8711800658204044E-2</v>
      </c>
      <c r="BI68" s="1" t="str">
        <f>IF(AND('Use B2019'!BI6&lt;&gt;0,BI6&lt;&gt;0),BI6,"-")</f>
        <v>-</v>
      </c>
      <c r="BJ68" s="1">
        <f>IF(AND('Use B2019'!BJ6&lt;&gt;0,BJ6&lt;&gt;0),BJ6,"-")</f>
        <v>3385.9999999999995</v>
      </c>
      <c r="BK68" s="1"/>
      <c r="BL68" s="1">
        <f>IF(AND('Use B2019'!BL6&lt;&gt;0,BL6&lt;&gt;0),BL6,"-")</f>
        <v>108</v>
      </c>
      <c r="BM68" s="1" t="str">
        <f>IF(AND('Use B2019'!BM6&lt;&gt;0,BM6&lt;&gt;0),BM6,"-")</f>
        <v>-</v>
      </c>
      <c r="BN68" s="1" t="str">
        <f>IF(AND('Use B2019'!BN6&lt;&gt;0,BN6&lt;&gt;0),BN6,"-")</f>
        <v>-</v>
      </c>
      <c r="BO68" s="1" t="str">
        <f>IF(AND('Use B2019'!BO6&lt;&gt;0,BO6&lt;&gt;0),BO6,"-")</f>
        <v>-</v>
      </c>
      <c r="BP68" s="1" t="str">
        <f>IF(AND('Use B2019'!BP6&lt;&gt;0,BP6&lt;&gt;0),BP6,"-")</f>
        <v>-</v>
      </c>
      <c r="BQ68" s="1" t="str">
        <f>IF(AND('Use B2019'!BQ6&lt;&gt;0,BQ6&lt;&gt;0),BQ6,"-")</f>
        <v>-</v>
      </c>
      <c r="BR68" s="1" t="str">
        <f>IF(AND('Use B2019'!BR6&lt;&gt;0,BR6&lt;&gt;0),BR6,"-")</f>
        <v>-</v>
      </c>
      <c r="BS68" s="1" t="str">
        <f>IF(AND('Use B2019'!BS6&lt;&gt;0,BS6&lt;&gt;0),BS6,"-")</f>
        <v>-</v>
      </c>
      <c r="BT68" s="1">
        <f>IF(AND('Use B2019'!BT6&lt;&gt;0,BT6&lt;&gt;0),BT6,"-")</f>
        <v>108</v>
      </c>
    </row>
    <row r="69" spans="1:72" ht="12.75" customHeight="1">
      <c r="A69" s="1">
        <v>3</v>
      </c>
      <c r="B69" s="1" t="s">
        <v>407</v>
      </c>
      <c r="C69" s="1">
        <f>IF(AND('Use B2019'!C7&lt;&gt;0,C7&lt;&gt;0),C7,"-")</f>
        <v>9.7482801387707312</v>
      </c>
      <c r="D69" s="1">
        <f>IF(AND('Use B2019'!D7&lt;&gt;0,D7&lt;&gt;0),D7,"-")</f>
        <v>4.5443207777779611E-3</v>
      </c>
      <c r="E69" s="1">
        <f>IF(AND('Use B2019'!E7&lt;&gt;0,E7&lt;&gt;0),E7,"-")</f>
        <v>1.3973691902952352</v>
      </c>
      <c r="F69" s="1">
        <f>IF(AND('Use B2019'!F7&lt;&gt;0,F7&lt;&gt;0),F7,"-")</f>
        <v>0.83825239779601257</v>
      </c>
      <c r="G69" s="1">
        <f>IF(AND('Use B2019'!G7&lt;&gt;0,G7&lt;&gt;0),G7,"-")</f>
        <v>658.42895302898239</v>
      </c>
      <c r="H69" s="1">
        <f>IF(AND('Use B2019'!H7&lt;&gt;0,H7&lt;&gt;0),H7,"-")</f>
        <v>1.4735838838240157E-2</v>
      </c>
      <c r="I69" s="1">
        <f>IF(AND('Use B2019'!I7&lt;&gt;0,I7&lt;&gt;0),I7,"-")</f>
        <v>8.6198163116786297E-2</v>
      </c>
      <c r="J69" s="1">
        <f>IF(AND('Use B2019'!J7&lt;&gt;0,J7&lt;&gt;0),J7,"-")</f>
        <v>1.3658216263460576E-3</v>
      </c>
      <c r="K69" s="1">
        <f>IF(AND('Use B2019'!K7&lt;&gt;0,K7&lt;&gt;0),K7,"-")</f>
        <v>5.0419134135793742E-3</v>
      </c>
      <c r="L69" s="1">
        <f>IF(AND('Use B2019'!L7&lt;&gt;0,L7&lt;&gt;0),L7,"-")</f>
        <v>8.4698402932656569E-2</v>
      </c>
      <c r="M69" s="1">
        <f>IF(AND('Use B2019'!M7&lt;&gt;0,M7&lt;&gt;0),M7,"-")</f>
        <v>49.107572576924404</v>
      </c>
      <c r="N69" s="1">
        <f>IF(AND('Use B2019'!N7&lt;&gt;0,N7&lt;&gt;0),N7,"-")</f>
        <v>0.2911409176347427</v>
      </c>
      <c r="O69" s="1">
        <f>IF(AND('Use B2019'!O7&lt;&gt;0,O7&lt;&gt;0),O7,"-")</f>
        <v>4.2854747361334107E-2</v>
      </c>
      <c r="P69" s="1">
        <f>IF(AND('Use B2019'!P7&lt;&gt;0,P7&lt;&gt;0),P7,"-")</f>
        <v>6.8677843659772655E-2</v>
      </c>
      <c r="Q69" s="1">
        <f>IF(AND('Use B2019'!Q7&lt;&gt;0,Q7&lt;&gt;0),Q7,"-")</f>
        <v>0.10468813340869337</v>
      </c>
      <c r="R69" s="1">
        <f>IF(AND('Use B2019'!R7&lt;&gt;0,R7&lt;&gt;0),R7,"-")</f>
        <v>0.6249476810369754</v>
      </c>
      <c r="S69" s="1">
        <f>IF(AND('Use B2019'!S7&lt;&gt;0,S7&lt;&gt;0),S7,"-")</f>
        <v>3.721816206519573E-2</v>
      </c>
      <c r="T69" s="1">
        <f>IF(AND('Use B2019'!T7&lt;&gt;0,T7&lt;&gt;0),T7,"-")</f>
        <v>9.1120026971836313E-2</v>
      </c>
      <c r="U69" s="1">
        <f>IF(AND('Use B2019'!U7&lt;&gt;0,U7&lt;&gt;0),U7,"-")</f>
        <v>3.3962799795135266E-3</v>
      </c>
      <c r="V69" s="1">
        <f>IF(AND('Use B2019'!V7&lt;&gt;0,V7&lt;&gt;0),V7,"-")</f>
        <v>3.7998648505114953E-2</v>
      </c>
      <c r="W69" s="1">
        <f>IF(AND('Use B2019'!W7&lt;&gt;0,W7&lt;&gt;0),W7,"-")</f>
        <v>1.0393144023519396</v>
      </c>
      <c r="X69" s="1">
        <f>IF(AND('Use B2019'!X7&lt;&gt;0,X7&lt;&gt;0),X7,"-")</f>
        <v>0.28778243200492026</v>
      </c>
      <c r="Y69" s="1">
        <f>IF(AND('Use B2019'!Y7&lt;&gt;0,Y7&lt;&gt;0),Y7,"-")</f>
        <v>0.13990361198697737</v>
      </c>
      <c r="Z69" s="1">
        <f>IF(AND('Use B2019'!Z7&lt;&gt;0,Z7&lt;&gt;0),Z7,"-")</f>
        <v>2.2687072214104438E-3</v>
      </c>
      <c r="AA69" s="1">
        <f>IF(AND('Use B2019'!AA7&lt;&gt;0,AA7&lt;&gt;0),AA7,"-")</f>
        <v>7.2690566760460804E-2</v>
      </c>
      <c r="AB69" s="1">
        <f>IF(AND('Use B2019'!AB7&lt;&gt;0,AB7&lt;&gt;0),AB7,"-")</f>
        <v>0.43811633793190896</v>
      </c>
      <c r="AC69" s="1">
        <f>IF(AND('Use B2019'!AC7&lt;&gt;0,AC7&lt;&gt;0),AC7,"-")</f>
        <v>71.010388495426312</v>
      </c>
      <c r="AD69" s="1">
        <f>IF(AND('Use B2019'!AD7&lt;&gt;0,AD7&lt;&gt;0),AD7,"-")</f>
        <v>0.84216925112230723</v>
      </c>
      <c r="AE69" s="1">
        <f>IF(AND('Use B2019'!AE7&lt;&gt;0,AE7&lt;&gt;0),AE7,"-")</f>
        <v>16.73515424948177</v>
      </c>
      <c r="AF69" s="1" t="str">
        <f>IF(AND('Use B2019'!AF7&lt;&gt;0,AF7&lt;&gt;0),AF7,"-")</f>
        <v>-</v>
      </c>
      <c r="AG69" s="1">
        <f>IF(AND('Use B2019'!AG7&lt;&gt;0,AG7&lt;&gt;0),AG7,"-")</f>
        <v>0.37985128234912879</v>
      </c>
      <c r="AH69" s="1">
        <f>IF(AND('Use B2019'!AH7&lt;&gt;0,AH7&lt;&gt;0),AH7,"-")</f>
        <v>926.87776997889034</v>
      </c>
      <c r="AI69" s="1">
        <f>IF(AND('Use B2019'!AI7&lt;&gt;0,AI7&lt;&gt;0),AI7,"-")</f>
        <v>6.3502994796853257E-2</v>
      </c>
      <c r="AJ69" s="1">
        <f>IF(AND('Use B2019'!AJ7&lt;&gt;0,AJ7&lt;&gt;0),AJ7,"-")</f>
        <v>8.7854461994919461E-2</v>
      </c>
      <c r="AK69" s="1">
        <f>IF(AND('Use B2019'!AK7&lt;&gt;0,AK7&lt;&gt;0),AK7,"-")</f>
        <v>1.1679065384245246E-2</v>
      </c>
      <c r="AL69" s="1">
        <f>IF(AND('Use B2019'!AL7&lt;&gt;0,AL7&lt;&gt;0),AL7,"-")</f>
        <v>1.4916870786854768</v>
      </c>
      <c r="AM69" s="1" t="str">
        <f>IF(AND('Use B2019'!AM7&lt;&gt;0,AM7&lt;&gt;0),AM7,"-")</f>
        <v>-</v>
      </c>
      <c r="AN69" s="1">
        <f>IF(AND('Use B2019'!AN7&lt;&gt;0,AN7&lt;&gt;0),AN7,"-")</f>
        <v>1.4966381486362723E-2</v>
      </c>
      <c r="AO69" s="1">
        <f>IF(AND('Use B2019'!AO7&lt;&gt;0,AO7&lt;&gt;0),AO7,"-")</f>
        <v>2.7571329646518958E-2</v>
      </c>
      <c r="AP69" s="1">
        <f>IF(AND('Use B2019'!AP7&lt;&gt;0,AP7&lt;&gt;0),AP7,"-")</f>
        <v>4.8474250741926124</v>
      </c>
      <c r="AQ69" s="1" t="str">
        <f>IF(AND('Use B2019'!AQ7&lt;&gt;0,AQ7&lt;&gt;0),AQ7,"-")</f>
        <v>-</v>
      </c>
      <c r="AR69" s="1">
        <f>IF(AND('Use B2019'!AR7&lt;&gt;0,AR7&lt;&gt;0),AR7,"-")</f>
        <v>11.631926272662886</v>
      </c>
      <c r="AS69" s="1">
        <f>IF(AND('Use B2019'!AS7&lt;&gt;0,AS7&lt;&gt;0),AS7,"-")</f>
        <v>5.1785084361501132</v>
      </c>
      <c r="AT69" s="1">
        <f>IF(AND('Use B2019'!AT7&lt;&gt;0,AT7&lt;&gt;0),AT7,"-")</f>
        <v>0.1495353282812871</v>
      </c>
      <c r="AU69" s="1">
        <f>IF(AND('Use B2019'!AU7&lt;&gt;0,AU7&lt;&gt;0),AU7,"-")</f>
        <v>4.3434578625680738E-2</v>
      </c>
      <c r="AV69" s="1">
        <f>IF(AND('Use B2019'!AV7&lt;&gt;0,AV7&lt;&gt;0),AV7,"-")</f>
        <v>14.35807658082622</v>
      </c>
      <c r="AW69" s="1">
        <f>IF(AND('Use B2019'!AW7&lt;&gt;0,AW7&lt;&gt;0),AW7,"-")</f>
        <v>2.4189446932864338</v>
      </c>
      <c r="AX69" s="1">
        <f>IF(AND('Use B2019'!AX7&lt;&gt;0,AX7&lt;&gt;0),AX7,"-")</f>
        <v>0.14256173530164556</v>
      </c>
      <c r="AY69" s="1">
        <f>IF(AND('Use B2019'!AY7&lt;&gt;0,AY7&lt;&gt;0),AY7,"-")</f>
        <v>2.3096236739135101</v>
      </c>
      <c r="AZ69" s="1">
        <f>IF(AND('Use B2019'!AZ7&lt;&gt;0,AZ7&lt;&gt;0),AZ7,"-")</f>
        <v>8.5119628836254257</v>
      </c>
      <c r="BA69" s="1">
        <f>IF(AND('Use B2019'!BA7&lt;&gt;0,BA7&lt;&gt;0),BA7,"-")</f>
        <v>8.6114999170028383</v>
      </c>
      <c r="BB69" s="1">
        <f>IF(AND('Use B2019'!BB7&lt;&gt;0,BB7&lt;&gt;0),BB7,"-")</f>
        <v>26.507388233615909</v>
      </c>
      <c r="BC69" s="1">
        <f>IF(AND('Use B2019'!BC7&lt;&gt;0,BC7&lt;&gt;0),BC7,"-")</f>
        <v>8.0046359225228141</v>
      </c>
      <c r="BD69" s="1">
        <f>IF(AND('Use B2019'!BD7&lt;&gt;0,BD7&lt;&gt;0),BD7,"-")</f>
        <v>2.1866573609324962</v>
      </c>
      <c r="BE69" s="1">
        <f>IF(AND('Use B2019'!BE7&lt;&gt;0,BE7&lt;&gt;0),BE7,"-")</f>
        <v>28.257944670606111</v>
      </c>
      <c r="BF69" s="1">
        <f>IF(AND('Use B2019'!BF7&lt;&gt;0,BF7&lt;&gt;0),BF7,"-")</f>
        <v>1.4306265729804968E-3</v>
      </c>
      <c r="BG69" s="1">
        <f>IF(AND('Use B2019'!BG7&lt;&gt;0,BG7&lt;&gt;0),BG7,"-")</f>
        <v>6.1230744263864996E-2</v>
      </c>
      <c r="BH69" s="1">
        <f>IF(AND('Use B2019'!BH7&lt;&gt;0,BH7&lt;&gt;0),BH7,"-")</f>
        <v>0.23548840599804638</v>
      </c>
      <c r="BI69" s="1" t="str">
        <f>IF(AND('Use B2019'!BI7&lt;&gt;0,BI7&lt;&gt;0),BI7,"-")</f>
        <v>-</v>
      </c>
      <c r="BJ69" s="1">
        <f>IF(AND('Use B2019'!BJ7&lt;&gt;0,BJ7&lt;&gt;0),BJ7,"-")</f>
        <v>1864.0000000000005</v>
      </c>
      <c r="BK69" s="1"/>
      <c r="BL69" s="1">
        <f>IF(AND('Use B2019'!BL7&lt;&gt;0,BL7&lt;&gt;0),BL7,"-")</f>
        <v>593</v>
      </c>
      <c r="BM69" s="1" t="str">
        <f>IF(AND('Use B2019'!BM7&lt;&gt;0,BM7&lt;&gt;0),BM7,"-")</f>
        <v>-</v>
      </c>
      <c r="BN69" s="1" t="str">
        <f>IF(AND('Use B2019'!BN7&lt;&gt;0,BN7&lt;&gt;0),BN7,"-")</f>
        <v>-</v>
      </c>
      <c r="BO69" s="1" t="str">
        <f>IF(AND('Use B2019'!BO7&lt;&gt;0,BO7&lt;&gt;0),BO7,"-")</f>
        <v>-</v>
      </c>
      <c r="BP69" s="1" t="str">
        <f>IF(AND('Use B2019'!BP7&lt;&gt;0,BP7&lt;&gt;0),BP7,"-")</f>
        <v>-</v>
      </c>
      <c r="BQ69" s="1" t="str">
        <f>IF(AND('Use B2019'!BQ7&lt;&gt;0,BQ7&lt;&gt;0),BQ7,"-")</f>
        <v>-</v>
      </c>
      <c r="BR69" s="1" t="str">
        <f>IF(AND('Use B2019'!BR7&lt;&gt;0,BR7&lt;&gt;0),BR7,"-")</f>
        <v>-</v>
      </c>
      <c r="BS69" s="1">
        <f>IF(AND('Use B2019'!BS7&lt;&gt;0,BS7&lt;&gt;0),BS7,"-")</f>
        <v>27919</v>
      </c>
      <c r="BT69" s="1">
        <f>IF(AND('Use B2019'!BT7&lt;&gt;0,BT7&lt;&gt;0),BT7,"-")</f>
        <v>28512</v>
      </c>
    </row>
    <row r="70" spans="1:72" ht="12.75" customHeight="1">
      <c r="A70" s="1">
        <v>4</v>
      </c>
      <c r="B70" s="1" t="s">
        <v>409</v>
      </c>
      <c r="C70" s="1">
        <f>IF(AND('Use B2019'!C8&lt;&gt;0,C8&lt;&gt;0),C8,"-")</f>
        <v>55.136462100803932</v>
      </c>
      <c r="D70" s="1">
        <f>IF(AND('Use B2019'!D8&lt;&gt;0,D8&lt;&gt;0),D8,"-")</f>
        <v>7.7961876395442813</v>
      </c>
      <c r="E70" s="1" t="str">
        <f>IF(AND('Use B2019'!E8&lt;&gt;0,E8&lt;&gt;0),E8,"-")</f>
        <v>-</v>
      </c>
      <c r="F70" s="1">
        <f>IF(AND('Use B2019'!F8&lt;&gt;0,F8&lt;&gt;0),F8,"-")</f>
        <v>961.64398528941285</v>
      </c>
      <c r="G70" s="1">
        <f>IF(AND('Use B2019'!G8&lt;&gt;0,G8&lt;&gt;0),G8,"-")</f>
        <v>45.723586370754383</v>
      </c>
      <c r="H70" s="1">
        <f>IF(AND('Use B2019'!H8&lt;&gt;0,H8&lt;&gt;0),H8,"-")</f>
        <v>2.0350697057858174</v>
      </c>
      <c r="I70" s="1">
        <f>IF(AND('Use B2019'!I8&lt;&gt;0,I8&lt;&gt;0),I8,"-")</f>
        <v>1.5651624246637987</v>
      </c>
      <c r="J70" s="1">
        <f>IF(AND('Use B2019'!J8&lt;&gt;0,J8&lt;&gt;0),J8,"-")</f>
        <v>158.75670100149398</v>
      </c>
      <c r="K70" s="1">
        <f>IF(AND('Use B2019'!K8&lt;&gt;0,K8&lt;&gt;0),K8,"-")</f>
        <v>1.8285905678242998E-2</v>
      </c>
      <c r="L70" s="1">
        <f>IF(AND('Use B2019'!L8&lt;&gt;0,L8&lt;&gt;0),L8,"-")</f>
        <v>47864.58458235782</v>
      </c>
      <c r="M70" s="1">
        <f>IF(AND('Use B2019'!M8&lt;&gt;0,M8&lt;&gt;0),M8,"-")</f>
        <v>1721.5837766222771</v>
      </c>
      <c r="N70" s="1">
        <f>IF(AND('Use B2019'!N8&lt;&gt;0,N8&lt;&gt;0),N8,"-")</f>
        <v>49.414254881292791</v>
      </c>
      <c r="O70" s="1">
        <f>IF(AND('Use B2019'!O8&lt;&gt;0,O8&lt;&gt;0),O8,"-")</f>
        <v>509.52636690682016</v>
      </c>
      <c r="P70" s="1">
        <f>IF(AND('Use B2019'!P8&lt;&gt;0,P8&lt;&gt;0),P8,"-")</f>
        <v>6440.5080059115062</v>
      </c>
      <c r="Q70" s="1">
        <f>IF(AND('Use B2019'!Q8&lt;&gt;0,Q8&lt;&gt;0),Q8,"-")</f>
        <v>242.11850934244887</v>
      </c>
      <c r="R70" s="1">
        <f>IF(AND('Use B2019'!R8&lt;&gt;0,R8&lt;&gt;0),R8,"-")</f>
        <v>29.907443662633003</v>
      </c>
      <c r="S70" s="1">
        <f>IF(AND('Use B2019'!S8&lt;&gt;0,S8&lt;&gt;0),S8,"-")</f>
        <v>7.817321700965862</v>
      </c>
      <c r="T70" s="1">
        <f>IF(AND('Use B2019'!T8&lt;&gt;0,T8&lt;&gt;0),T8,"-")</f>
        <v>6.5482511215658654</v>
      </c>
      <c r="U70" s="1">
        <f>IF(AND('Use B2019'!U8&lt;&gt;0,U8&lt;&gt;0),U8,"-")</f>
        <v>17.289469507969411</v>
      </c>
      <c r="V70" s="1">
        <f>IF(AND('Use B2019'!V8&lt;&gt;0,V8&lt;&gt;0),V8,"-")</f>
        <v>0.33500207517169561</v>
      </c>
      <c r="W70" s="1">
        <f>IF(AND('Use B2019'!W8&lt;&gt;0,W8&lt;&gt;0),W8,"-")</f>
        <v>11.046422444890887</v>
      </c>
      <c r="X70" s="1">
        <f>IF(AND('Use B2019'!X8&lt;&gt;0,X8&lt;&gt;0),X8,"-")</f>
        <v>92.905433358029654</v>
      </c>
      <c r="Y70" s="1">
        <f>IF(AND('Use B2019'!Y8&lt;&gt;0,Y8&lt;&gt;0),Y8,"-")</f>
        <v>1344.9223266412544</v>
      </c>
      <c r="Z70" s="1">
        <f>IF(AND('Use B2019'!Z8&lt;&gt;0,Z8&lt;&gt;0),Z8,"-")</f>
        <v>40.39376958292172</v>
      </c>
      <c r="AA70" s="1">
        <f>IF(AND('Use B2019'!AA8&lt;&gt;0,AA8&lt;&gt;0),AA8,"-")</f>
        <v>113.87827068430691</v>
      </c>
      <c r="AB70" s="1">
        <f>IF(AND('Use B2019'!AB8&lt;&gt;0,AB8&lt;&gt;0),AB8,"-")</f>
        <v>279.13713621567462</v>
      </c>
      <c r="AC70" s="1">
        <f>IF(AND('Use B2019'!AC8&lt;&gt;0,AC8&lt;&gt;0),AC8,"-")</f>
        <v>967.00408324554928</v>
      </c>
      <c r="AD70" s="1">
        <f>IF(AND('Use B2019'!AD8&lt;&gt;0,AD8&lt;&gt;0),AD8,"-")</f>
        <v>71.521773384903867</v>
      </c>
      <c r="AE70" s="1" t="str">
        <f>IF(AND('Use B2019'!AE8&lt;&gt;0,AE8&lt;&gt;0),AE8,"-")</f>
        <v>-</v>
      </c>
      <c r="AF70" s="1" t="str">
        <f>IF(AND('Use B2019'!AF8&lt;&gt;0,AF8&lt;&gt;0),AF8,"-")</f>
        <v>-</v>
      </c>
      <c r="AG70" s="1">
        <f>IF(AND('Use B2019'!AG8&lt;&gt;0,AG8&lt;&gt;0),AG8,"-")</f>
        <v>467.19226565171675</v>
      </c>
      <c r="AH70" s="1">
        <f>IF(AND('Use B2019'!AH8&lt;&gt;0,AH8&lt;&gt;0),AH8,"-")</f>
        <v>1.5289360668624816</v>
      </c>
      <c r="AI70" s="1">
        <f>IF(AND('Use B2019'!AI8&lt;&gt;0,AI8&lt;&gt;0),AI8,"-")</f>
        <v>2.5220398820729975E-2</v>
      </c>
      <c r="AJ70" s="1">
        <f>IF(AND('Use B2019'!AJ8&lt;&gt;0,AJ8&lt;&gt;0),AJ8,"-")</f>
        <v>4.3492518251324625E-3</v>
      </c>
      <c r="AK70" s="1">
        <f>IF(AND('Use B2019'!AK8&lt;&gt;0,AK8&lt;&gt;0),AK8,"-")</f>
        <v>2.1744544609667784</v>
      </c>
      <c r="AL70" s="1">
        <f>IF(AND('Use B2019'!AL8&lt;&gt;0,AL8&lt;&gt;0),AL8,"-")</f>
        <v>56.173030965170518</v>
      </c>
      <c r="AM70" s="1" t="str">
        <f>IF(AND('Use B2019'!AM8&lt;&gt;0,AM8&lt;&gt;0),AM8,"-")</f>
        <v>-</v>
      </c>
      <c r="AN70" s="1">
        <f>IF(AND('Use B2019'!AN8&lt;&gt;0,AN8&lt;&gt;0),AN8,"-")</f>
        <v>7.4831907431813617E-3</v>
      </c>
      <c r="AO70" s="1">
        <f>IF(AND('Use B2019'!AO8&lt;&gt;0,AO8&lt;&gt;0),AO8,"-")</f>
        <v>1.3785664823259479E-2</v>
      </c>
      <c r="AP70" s="1">
        <f>IF(AND('Use B2019'!AP8&lt;&gt;0,AP8&lt;&gt;0),AP8,"-")</f>
        <v>144.62993718068986</v>
      </c>
      <c r="AQ70" s="1">
        <f>IF(AND('Use B2019'!AQ8&lt;&gt;0,AQ8&lt;&gt;0),AQ8,"-")</f>
        <v>8</v>
      </c>
      <c r="AR70" s="1">
        <f>IF(AND('Use B2019'!AR8&lt;&gt;0,AR8&lt;&gt;0),AR8,"-")</f>
        <v>72.868796980399424</v>
      </c>
      <c r="AS70" s="1">
        <f>IF(AND('Use B2019'!AS8&lt;&gt;0,AS8&lt;&gt;0),AS8,"-")</f>
        <v>115.71338558053245</v>
      </c>
      <c r="AT70" s="1">
        <f>IF(AND('Use B2019'!AT8&lt;&gt;0,AT8&lt;&gt;0),AT8,"-")</f>
        <v>8.9244038847306903E-2</v>
      </c>
      <c r="AU70" s="1">
        <f>IF(AND('Use B2019'!AU8&lt;&gt;0,AU8&lt;&gt;0),AU8,"-")</f>
        <v>3.962027763809794</v>
      </c>
      <c r="AV70" s="1">
        <f>IF(AND('Use B2019'!AV8&lt;&gt;0,AV8&lt;&gt;0),AV8,"-")</f>
        <v>29.694424352256441</v>
      </c>
      <c r="AW70" s="1">
        <f>IF(AND('Use B2019'!AW8&lt;&gt;0,AW8&lt;&gt;0),AW8,"-")</f>
        <v>7.3303781087887527</v>
      </c>
      <c r="AX70" s="1" t="str">
        <f>IF(AND('Use B2019'!AX8&lt;&gt;0,AX8&lt;&gt;0),AX8,"-")</f>
        <v>-</v>
      </c>
      <c r="AY70" s="1">
        <f>IF(AND('Use B2019'!AY8&lt;&gt;0,AY8&lt;&gt;0),AY8,"-")</f>
        <v>9.155444757715836</v>
      </c>
      <c r="AZ70" s="1">
        <f>IF(AND('Use B2019'!AZ8&lt;&gt;0,AZ8&lt;&gt;0),AZ8,"-")</f>
        <v>16.900114735552826</v>
      </c>
      <c r="BA70" s="1">
        <f>IF(AND('Use B2019'!BA8&lt;&gt;0,BA8&lt;&gt;0),BA8,"-")</f>
        <v>0.34241088225753902</v>
      </c>
      <c r="BB70" s="1">
        <f>IF(AND('Use B2019'!BB8&lt;&gt;0,BB8&lt;&gt;0),BB8,"-")</f>
        <v>1.6680832741817302E-3</v>
      </c>
      <c r="BC70" s="1">
        <f>IF(AND('Use B2019'!BC8&lt;&gt;0,BC8&lt;&gt;0),BC8,"-")</f>
        <v>7.5246670387827314E-2</v>
      </c>
      <c r="BD70" s="1">
        <f>IF(AND('Use B2019'!BD8&lt;&gt;0,BD8&lt;&gt;0),BD8,"-")</f>
        <v>2.8996229376764768</v>
      </c>
      <c r="BE70" s="1">
        <f>IF(AND('Use B2019'!BE8&lt;&gt;0,BE8&lt;&gt;0),BE8,"-")</f>
        <v>3.0611398833164664E-2</v>
      </c>
      <c r="BF70" s="1">
        <f>IF(AND('Use B2019'!BF8&lt;&gt;0,BF8&lt;&gt;0),BF8,"-")</f>
        <v>4.755235616010367</v>
      </c>
      <c r="BG70" s="1">
        <f>IF(AND('Use B2019'!BG8&lt;&gt;0,BG8&lt;&gt;0),BG8,"-")</f>
        <v>6.6462862044619746E-3</v>
      </c>
      <c r="BH70" s="1">
        <f>IF(AND('Use B2019'!BH8&lt;&gt;0,BH8&lt;&gt;0),BH8,"-")</f>
        <v>0.36346026129885567</v>
      </c>
      <c r="BI70" s="1" t="str">
        <f>IF(AND('Use B2019'!BI8&lt;&gt;0,BI8&lt;&gt;0),BI8,"-")</f>
        <v>-</v>
      </c>
      <c r="BJ70" s="1">
        <f>IF(AND('Use B2019'!BJ8&lt;&gt;0,BJ8&lt;&gt;0),BJ8,"-")</f>
        <v>62001.999999999993</v>
      </c>
      <c r="BK70" s="1"/>
      <c r="BL70" s="1">
        <f>IF(AND('Use B2019'!BL8&lt;&gt;0,BL8&lt;&gt;0),BL8,"-")</f>
        <v>90</v>
      </c>
      <c r="BM70" s="1" t="str">
        <f>IF(AND('Use B2019'!BM8&lt;&gt;0,BM8&lt;&gt;0),BM8,"-")</f>
        <v>-</v>
      </c>
      <c r="BN70" s="1" t="str">
        <f>IF(AND('Use B2019'!BN8&lt;&gt;0,BN8&lt;&gt;0),BN8,"-")</f>
        <v>-</v>
      </c>
      <c r="BO70" s="1">
        <f>IF(AND('Use B2019'!BO8&lt;&gt;0,BO8&lt;&gt;0),BO8,"-")</f>
        <v>444</v>
      </c>
      <c r="BP70" s="1" t="str">
        <f>IF(AND('Use B2019'!BP8&lt;&gt;0,BP8&lt;&gt;0),BP8,"-")</f>
        <v>-</v>
      </c>
      <c r="BQ70" s="1">
        <f>IF(AND('Use B2019'!BQ8&lt;&gt;0,BQ8&lt;&gt;0),BQ8,"-")</f>
        <v>1854</v>
      </c>
      <c r="BR70" s="1" t="str">
        <f>IF(AND('Use B2019'!BR8&lt;&gt;0,BR8&lt;&gt;0),BR8,"-")</f>
        <v>-</v>
      </c>
      <c r="BS70" s="1">
        <f>IF(AND('Use B2019'!BS8&lt;&gt;0,BS8&lt;&gt;0),BS8,"-")</f>
        <v>143</v>
      </c>
      <c r="BT70" s="1">
        <f>IF(AND('Use B2019'!BT8&lt;&gt;0,BT8&lt;&gt;0),BT8,"-")</f>
        <v>2531</v>
      </c>
    </row>
    <row r="71" spans="1:72" ht="12.75" customHeight="1">
      <c r="A71" s="1">
        <v>5</v>
      </c>
      <c r="B71" s="1" t="s">
        <v>662</v>
      </c>
      <c r="C71" s="1">
        <f>IF(AND('Use B2019'!C9&lt;&gt;0,C9&lt;&gt;0),C9,"-")</f>
        <v>1132.8097506186066</v>
      </c>
      <c r="D71" s="1">
        <f>IF(AND('Use B2019'!D9&lt;&gt;0,D9&lt;&gt;0),D9,"-")</f>
        <v>20.888522513457666</v>
      </c>
      <c r="E71" s="1">
        <f>IF(AND('Use B2019'!E9&lt;&gt;0,E9&lt;&gt;0),E9,"-")</f>
        <v>6.0347266881028947</v>
      </c>
      <c r="F71" s="1">
        <f>IF(AND('Use B2019'!F9&lt;&gt;0,F9&lt;&gt;0),F9,"-")</f>
        <v>21.616969113328246</v>
      </c>
      <c r="G71" s="1">
        <f>IF(AND('Use B2019'!G9&lt;&gt;0,G9&lt;&gt;0),G9,"-")</f>
        <v>14427.677521840451</v>
      </c>
      <c r="H71" s="1">
        <f>IF(AND('Use B2019'!H9&lt;&gt;0,H9&lt;&gt;0),H9,"-")</f>
        <v>42.237792531126466</v>
      </c>
      <c r="I71" s="1">
        <f>IF(AND('Use B2019'!I9&lt;&gt;0,I9&lt;&gt;0),I9,"-")</f>
        <v>3.6296392611623092</v>
      </c>
      <c r="J71" s="1">
        <f>IF(AND('Use B2019'!J9&lt;&gt;0,J9&lt;&gt;0),J9,"-")</f>
        <v>388.89890215796004</v>
      </c>
      <c r="K71" s="1">
        <f>IF(AND('Use B2019'!K9&lt;&gt;0,K9&lt;&gt;0),K9,"-")</f>
        <v>0.55226782716637624</v>
      </c>
      <c r="L71" s="1">
        <f>IF(AND('Use B2019'!L9&lt;&gt;0,L9&lt;&gt;0),L9,"-")</f>
        <v>501.21363061306317</v>
      </c>
      <c r="M71" s="1">
        <f>IF(AND('Use B2019'!M9&lt;&gt;0,M9&lt;&gt;0),M9,"-")</f>
        <v>1237.5614456572798</v>
      </c>
      <c r="N71" s="1">
        <f>IF(AND('Use B2019'!N9&lt;&gt;0,N9&lt;&gt;0),N9,"-")</f>
        <v>6.4949829871513591</v>
      </c>
      <c r="O71" s="1">
        <f>IF(AND('Use B2019'!O9&lt;&gt;0,O9&lt;&gt;0),O9,"-")</f>
        <v>4.5024193411035025</v>
      </c>
      <c r="P71" s="1">
        <f>IF(AND('Use B2019'!P9&lt;&gt;0,P9&lt;&gt;0),P9,"-")</f>
        <v>1.4552014069986434</v>
      </c>
      <c r="Q71" s="1">
        <f>IF(AND('Use B2019'!Q9&lt;&gt;0,Q9&lt;&gt;0),Q9,"-")</f>
        <v>3.5991267616810543</v>
      </c>
      <c r="R71" s="1">
        <f>IF(AND('Use B2019'!R9&lt;&gt;0,R9&lt;&gt;0),R9,"-")</f>
        <v>14.00478094992638</v>
      </c>
      <c r="S71" s="1">
        <f>IF(AND('Use B2019'!S9&lt;&gt;0,S9&lt;&gt;0),S9,"-")</f>
        <v>0.15267350449698777</v>
      </c>
      <c r="T71" s="1">
        <f>IF(AND('Use B2019'!T9&lt;&gt;0,T9&lt;&gt;0),T9,"-")</f>
        <v>2.4681928703823175</v>
      </c>
      <c r="U71" s="1">
        <f>IF(AND('Use B2019'!U9&lt;&gt;0,U9&lt;&gt;0),U9,"-")</f>
        <v>8.2432438138540093E-2</v>
      </c>
      <c r="V71" s="1">
        <f>IF(AND('Use B2019'!V9&lt;&gt;0,V9&lt;&gt;0),V9,"-")</f>
        <v>0.29290953858260316</v>
      </c>
      <c r="W71" s="1">
        <f>IF(AND('Use B2019'!W9&lt;&gt;0,W9&lt;&gt;0),W9,"-")</f>
        <v>51.488803753764422</v>
      </c>
      <c r="X71" s="1">
        <f>IF(AND('Use B2019'!X9&lt;&gt;0,X9&lt;&gt;0),X9,"-")</f>
        <v>6.2013204813057028</v>
      </c>
      <c r="Y71" s="1">
        <f>IF(AND('Use B2019'!Y9&lt;&gt;0,Y9&lt;&gt;0),Y9,"-")</f>
        <v>34.851202414444359</v>
      </c>
      <c r="Z71" s="1">
        <f>IF(AND('Use B2019'!Z9&lt;&gt;0,Z9&lt;&gt;0),Z9,"-")</f>
        <v>0.80804773783944173</v>
      </c>
      <c r="AA71" s="1">
        <f>IF(AND('Use B2019'!AA9&lt;&gt;0,AA9&lt;&gt;0),AA9,"-")</f>
        <v>12.625892860957258</v>
      </c>
      <c r="AB71" s="1">
        <f>IF(AND('Use B2019'!AB9&lt;&gt;0,AB9&lt;&gt;0),AB9,"-")</f>
        <v>24.167734949683339</v>
      </c>
      <c r="AC71" s="1">
        <f>IF(AND('Use B2019'!AC9&lt;&gt;0,AC9&lt;&gt;0),AC9,"-")</f>
        <v>1683.2256847397393</v>
      </c>
      <c r="AD71" s="1">
        <f>IF(AND('Use B2019'!AD9&lt;&gt;0,AD9&lt;&gt;0),AD9,"-")</f>
        <v>130.94988422427414</v>
      </c>
      <c r="AE71" s="1">
        <f>IF(AND('Use B2019'!AE9&lt;&gt;0,AE9&lt;&gt;0),AE9,"-")</f>
        <v>136.39150713327641</v>
      </c>
      <c r="AF71" s="1">
        <f>IF(AND('Use B2019'!AF9&lt;&gt;0,AF9&lt;&gt;0),AF9,"-")</f>
        <v>31.647395615137551</v>
      </c>
      <c r="AG71" s="1">
        <f>IF(AND('Use B2019'!AG9&lt;&gt;0,AG9&lt;&gt;0),AG9,"-")</f>
        <v>12.852958915614408</v>
      </c>
      <c r="AH71" s="1">
        <f>IF(AND('Use B2019'!AH9&lt;&gt;0,AH9&lt;&gt;0),AH9,"-")</f>
        <v>7766.7186955599682</v>
      </c>
      <c r="AI71" s="1">
        <f>IF(AND('Use B2019'!AI9&lt;&gt;0,AI9&lt;&gt;0),AI9,"-")</f>
        <v>3.2767277435672795</v>
      </c>
      <c r="AJ71" s="1">
        <f>IF(AND('Use B2019'!AJ9&lt;&gt;0,AJ9&lt;&gt;0),AJ9,"-")</f>
        <v>1.6785220623259547</v>
      </c>
      <c r="AK71" s="1">
        <f>IF(AND('Use B2019'!AK9&lt;&gt;0,AK9&lt;&gt;0),AK9,"-")</f>
        <v>0.85003468900016887</v>
      </c>
      <c r="AL71" s="1">
        <f>IF(AND('Use B2019'!AL9&lt;&gt;0,AL9&lt;&gt;0),AL9,"-")</f>
        <v>50.081469688958478</v>
      </c>
      <c r="AM71" s="1">
        <f>IF(AND('Use B2019'!AM9&lt;&gt;0,AM9&lt;&gt;0),AM9,"-")</f>
        <v>31.685694702829728</v>
      </c>
      <c r="AN71" s="1">
        <f>IF(AND('Use B2019'!AN9&lt;&gt;0,AN9&lt;&gt;0),AN9,"-")</f>
        <v>3.5068777794432511</v>
      </c>
      <c r="AO71" s="1">
        <f>IF(AND('Use B2019'!AO9&lt;&gt;0,AO9&lt;&gt;0),AO9,"-")</f>
        <v>1.5632943909576249</v>
      </c>
      <c r="AP71" s="1">
        <f>IF(AND('Use B2019'!AP9&lt;&gt;0,AP9&lt;&gt;0),AP9,"-")</f>
        <v>126.12186724668179</v>
      </c>
      <c r="AQ71" s="1" t="str">
        <f>IF(AND('Use B2019'!AQ9&lt;&gt;0,AQ9&lt;&gt;0),AQ9,"-")</f>
        <v>-</v>
      </c>
      <c r="AR71" s="1">
        <f>IF(AND('Use B2019'!AR9&lt;&gt;0,AR9&lt;&gt;0),AR9,"-")</f>
        <v>312.8924028281524</v>
      </c>
      <c r="AS71" s="1">
        <f>IF(AND('Use B2019'!AS9&lt;&gt;0,AS9&lt;&gt;0),AS9,"-")</f>
        <v>146.76285478333884</v>
      </c>
      <c r="AT71" s="1">
        <f>IF(AND('Use B2019'!AT9&lt;&gt;0,AT9&lt;&gt;0),AT9,"-")</f>
        <v>16.235788576979701</v>
      </c>
      <c r="AU71" s="1">
        <f>IF(AND('Use B2019'!AU9&lt;&gt;0,AU9&lt;&gt;0),AU9,"-")</f>
        <v>86.943035749520007</v>
      </c>
      <c r="AV71" s="1">
        <f>IF(AND('Use B2019'!AV9&lt;&gt;0,AV9&lt;&gt;0),AV9,"-")</f>
        <v>248.39556851162337</v>
      </c>
      <c r="AW71" s="1">
        <f>IF(AND('Use B2019'!AW9&lt;&gt;0,AW9&lt;&gt;0),AW9,"-")</f>
        <v>30.487654640290074</v>
      </c>
      <c r="AX71" s="1">
        <f>IF(AND('Use B2019'!AX9&lt;&gt;0,AX9&lt;&gt;0),AX9,"-")</f>
        <v>12.827077259428059</v>
      </c>
      <c r="AY71" s="1">
        <f>IF(AND('Use B2019'!AY9&lt;&gt;0,AY9&lt;&gt;0),AY9,"-")</f>
        <v>33.841423468994734</v>
      </c>
      <c r="AZ71" s="1">
        <f>IF(AND('Use B2019'!AZ9&lt;&gt;0,AZ9&lt;&gt;0),AZ9,"-")</f>
        <v>484.98461185341114</v>
      </c>
      <c r="BA71" s="1">
        <f>IF(AND('Use B2019'!BA9&lt;&gt;0,BA9&lt;&gt;0),BA9,"-")</f>
        <v>1075.5246443888061</v>
      </c>
      <c r="BB71" s="1">
        <f>IF(AND('Use B2019'!BB9&lt;&gt;0,BB9&lt;&gt;0),BB9,"-")</f>
        <v>961.82754945640875</v>
      </c>
      <c r="BC71" s="1">
        <f>IF(AND('Use B2019'!BC9&lt;&gt;0,BC9&lt;&gt;0),BC9,"-")</f>
        <v>1192.1350246837305</v>
      </c>
      <c r="BD71" s="1">
        <f>IF(AND('Use B2019'!BD9&lt;&gt;0,BD9&lt;&gt;0),BD9,"-")</f>
        <v>97.45409584087885</v>
      </c>
      <c r="BE71" s="1">
        <f>IF(AND('Use B2019'!BE9&lt;&gt;0,BE9&lt;&gt;0),BE9,"-")</f>
        <v>291.75704086032812</v>
      </c>
      <c r="BF71" s="1">
        <f>IF(AND('Use B2019'!BF9&lt;&gt;0,BF9&lt;&gt;0),BF9,"-")</f>
        <v>5.89195209559779</v>
      </c>
      <c r="BG71" s="1">
        <f>IF(AND('Use B2019'!BG9&lt;&gt;0,BG9&lt;&gt;0),BG9,"-")</f>
        <v>1.418487588999793</v>
      </c>
      <c r="BH71" s="1">
        <f>IF(AND('Use B2019'!BH9&lt;&gt;0,BH9&lt;&gt;0),BH9,"-")</f>
        <v>11.753282103577181</v>
      </c>
      <c r="BI71" s="1" t="str">
        <f>IF(AND('Use B2019'!BI9&lt;&gt;0,BI9&lt;&gt;0),BI9,"-")</f>
        <v>-</v>
      </c>
      <c r="BJ71" s="1">
        <f>IF(AND('Use B2019'!BJ9&lt;&gt;0,BJ9&lt;&gt;0),BJ9,"-")</f>
        <v>32938</v>
      </c>
      <c r="BK71" s="1"/>
      <c r="BL71" s="1">
        <f>IF(AND('Use B2019'!BL9&lt;&gt;0,BL9&lt;&gt;0),BL9,"-")</f>
        <v>55092</v>
      </c>
      <c r="BM71" s="1" t="str">
        <f>IF(AND('Use B2019'!BM9&lt;&gt;0,BM9&lt;&gt;0),BM9,"-")</f>
        <v>-</v>
      </c>
      <c r="BN71" s="1">
        <f>IF(AND('Use B2019'!BN9&lt;&gt;0,BN9&lt;&gt;0),BN9,"-")</f>
        <v>51</v>
      </c>
      <c r="BO71" s="1" t="str">
        <f>IF(AND('Use B2019'!BO9&lt;&gt;0,BO9&lt;&gt;0),BO9,"-")</f>
        <v>-</v>
      </c>
      <c r="BP71" s="1" t="str">
        <f>IF(AND('Use B2019'!BP9&lt;&gt;0,BP9&lt;&gt;0),BP9,"-")</f>
        <v>-</v>
      </c>
      <c r="BQ71" s="1">
        <f>IF(AND('Use B2019'!BQ9&lt;&gt;0,BQ9&lt;&gt;0),BQ9,"-")</f>
        <v>-85</v>
      </c>
      <c r="BR71" s="1" t="str">
        <f>IF(AND('Use B2019'!BR9&lt;&gt;0,BR9&lt;&gt;0),BR9,"-")</f>
        <v>-</v>
      </c>
      <c r="BS71" s="1">
        <f>IF(AND('Use B2019'!BS9&lt;&gt;0,BS9&lt;&gt;0),BS9,"-")</f>
        <v>8254</v>
      </c>
      <c r="BT71" s="1">
        <f>IF(AND('Use B2019'!BT9&lt;&gt;0,BT9&lt;&gt;0),BT9,"-")</f>
        <v>63312</v>
      </c>
    </row>
    <row r="72" spans="1:72" ht="12.75" customHeight="1">
      <c r="A72" s="1">
        <v>6</v>
      </c>
      <c r="B72" s="1" t="s">
        <v>663</v>
      </c>
      <c r="C72" s="1">
        <f>IF(AND('Use B2019'!C10&lt;&gt;0,C10&lt;&gt;0),C10,"-")</f>
        <v>41.825256701252727</v>
      </c>
      <c r="D72" s="1">
        <f>IF(AND('Use B2019'!D10&lt;&gt;0,D10&lt;&gt;0),D10,"-")</f>
        <v>37.320788329181184</v>
      </c>
      <c r="E72" s="1">
        <f>IF(AND('Use B2019'!E10&lt;&gt;0,E10&lt;&gt;0),E10,"-")</f>
        <v>89.673022661887117</v>
      </c>
      <c r="F72" s="1">
        <f>IF(AND('Use B2019'!F10&lt;&gt;0,F10&lt;&gt;0),F10,"-")</f>
        <v>39.304665129484547</v>
      </c>
      <c r="G72" s="1">
        <f>IF(AND('Use B2019'!G10&lt;&gt;0,G10&lt;&gt;0),G10,"-")</f>
        <v>85.728371500638104</v>
      </c>
      <c r="H72" s="1">
        <f>IF(AND('Use B2019'!H10&lt;&gt;0,H10&lt;&gt;0),H10,"-")</f>
        <v>1545.5496896280426</v>
      </c>
      <c r="I72" s="1">
        <f>IF(AND('Use B2019'!I10&lt;&gt;0,I10&lt;&gt;0),I10,"-")</f>
        <v>7.9992992785484498</v>
      </c>
      <c r="J72" s="1">
        <f>IF(AND('Use B2019'!J10&lt;&gt;0,J10&lt;&gt;0),J10,"-")</f>
        <v>846.193668281687</v>
      </c>
      <c r="K72" s="1">
        <f>IF(AND('Use B2019'!K10&lt;&gt;0,K10&lt;&gt;0),K10,"-")</f>
        <v>52.748687280938483</v>
      </c>
      <c r="L72" s="1">
        <f>IF(AND('Use B2019'!L10&lt;&gt;0,L10&lt;&gt;0),L10,"-")</f>
        <v>0.59010730728268301</v>
      </c>
      <c r="M72" s="1">
        <f>IF(AND('Use B2019'!M10&lt;&gt;0,M10&lt;&gt;0),M10,"-")</f>
        <v>33.741940418984584</v>
      </c>
      <c r="N72" s="1">
        <f>IF(AND('Use B2019'!N10&lt;&gt;0,N10&lt;&gt;0),N10,"-")</f>
        <v>98.154728110110781</v>
      </c>
      <c r="O72" s="1">
        <f>IF(AND('Use B2019'!O10&lt;&gt;0,O10&lt;&gt;0),O10,"-")</f>
        <v>82.170204513241799</v>
      </c>
      <c r="P72" s="1">
        <f>IF(AND('Use B2019'!P10&lt;&gt;0,P10&lt;&gt;0),P10,"-")</f>
        <v>48.853752272045028</v>
      </c>
      <c r="Q72" s="1">
        <f>IF(AND('Use B2019'!Q10&lt;&gt;0,Q10&lt;&gt;0),Q10,"-")</f>
        <v>146.02600028142854</v>
      </c>
      <c r="R72" s="1">
        <f>IF(AND('Use B2019'!R10&lt;&gt;0,R10&lt;&gt;0),R10,"-")</f>
        <v>49.456507781427661</v>
      </c>
      <c r="S72" s="1">
        <f>IF(AND('Use B2019'!S10&lt;&gt;0,S10&lt;&gt;0),S10,"-")</f>
        <v>16.371720847128355</v>
      </c>
      <c r="T72" s="1">
        <f>IF(AND('Use B2019'!T10&lt;&gt;0,T10&lt;&gt;0),T10,"-")</f>
        <v>218.45643423903556</v>
      </c>
      <c r="U72" s="1">
        <f>IF(AND('Use B2019'!U10&lt;&gt;0,U10&lt;&gt;0),U10,"-")</f>
        <v>1309.1900442992712</v>
      </c>
      <c r="V72" s="1">
        <f>IF(AND('Use B2019'!V10&lt;&gt;0,V10&lt;&gt;0),V10,"-")</f>
        <v>1.6409965803954814</v>
      </c>
      <c r="W72" s="1">
        <f>IF(AND('Use B2019'!W10&lt;&gt;0,W10&lt;&gt;0),W10,"-")</f>
        <v>511.25324925057009</v>
      </c>
      <c r="X72" s="1">
        <f>IF(AND('Use B2019'!X10&lt;&gt;0,X10&lt;&gt;0),X10,"-")</f>
        <v>72.325793682350636</v>
      </c>
      <c r="Y72" s="1">
        <f>IF(AND('Use B2019'!Y10&lt;&gt;0,Y10&lt;&gt;0),Y10,"-")</f>
        <v>35.028081531627528</v>
      </c>
      <c r="Z72" s="1">
        <f>IF(AND('Use B2019'!Z10&lt;&gt;0,Z10&lt;&gt;0),Z10,"-")</f>
        <v>1.8921550306173658</v>
      </c>
      <c r="AA72" s="1">
        <f>IF(AND('Use B2019'!AA10&lt;&gt;0,AA10&lt;&gt;0),AA10,"-")</f>
        <v>40.968801782976655</v>
      </c>
      <c r="AB72" s="1">
        <f>IF(AND('Use B2019'!AB10&lt;&gt;0,AB10&lt;&gt;0),AB10,"-")</f>
        <v>451.811812537094</v>
      </c>
      <c r="AC72" s="1">
        <f>IF(AND('Use B2019'!AC10&lt;&gt;0,AC10&lt;&gt;0),AC10,"-")</f>
        <v>819.89323430971103</v>
      </c>
      <c r="AD72" s="1">
        <f>IF(AND('Use B2019'!AD10&lt;&gt;0,AD10&lt;&gt;0),AD10,"-")</f>
        <v>361.18671980795853</v>
      </c>
      <c r="AE72" s="1">
        <f>IF(AND('Use B2019'!AE10&lt;&gt;0,AE10&lt;&gt;0),AE10,"-")</f>
        <v>26.141438016903532</v>
      </c>
      <c r="AF72" s="1" t="str">
        <f>IF(AND('Use B2019'!AF10&lt;&gt;0,AF10&lt;&gt;0),AF10,"-")</f>
        <v>-</v>
      </c>
      <c r="AG72" s="1">
        <f>IF(AND('Use B2019'!AG10&lt;&gt;0,AG10&lt;&gt;0),AG10,"-")</f>
        <v>287.61850302560862</v>
      </c>
      <c r="AH72" s="1">
        <f>IF(AND('Use B2019'!AH10&lt;&gt;0,AH10&lt;&gt;0),AH10,"-")</f>
        <v>411.76043243391473</v>
      </c>
      <c r="AI72" s="1">
        <f>IF(AND('Use B2019'!AI10&lt;&gt;0,AI10&lt;&gt;0),AI10,"-")</f>
        <v>32.17578644420179</v>
      </c>
      <c r="AJ72" s="1">
        <f>IF(AND('Use B2019'!AJ10&lt;&gt;0,AJ10&lt;&gt;0),AJ10,"-")</f>
        <v>129.70653633858916</v>
      </c>
      <c r="AK72" s="1">
        <f>IF(AND('Use B2019'!AK10&lt;&gt;0,AK10&lt;&gt;0),AK10,"-")</f>
        <v>115.3226810002018</v>
      </c>
      <c r="AL72" s="1">
        <f>IF(AND('Use B2019'!AL10&lt;&gt;0,AL10&lt;&gt;0),AL10,"-")</f>
        <v>236.78643130978926</v>
      </c>
      <c r="AM72" s="1" t="str">
        <f>IF(AND('Use B2019'!AM10&lt;&gt;0,AM10&lt;&gt;0),AM10,"-")</f>
        <v>-</v>
      </c>
      <c r="AN72" s="1">
        <f>IF(AND('Use B2019'!AN10&lt;&gt;0,AN10&lt;&gt;0),AN10,"-")</f>
        <v>7.3341209884241527</v>
      </c>
      <c r="AO72" s="1">
        <f>IF(AND('Use B2019'!AO10&lt;&gt;0,AO10&lt;&gt;0),AO10,"-")</f>
        <v>2.0843925212768335</v>
      </c>
      <c r="AP72" s="1">
        <f>IF(AND('Use B2019'!AP10&lt;&gt;0,AP10&lt;&gt;0),AP10,"-")</f>
        <v>142.90593933049772</v>
      </c>
      <c r="AQ72" s="1" t="str">
        <f>IF(AND('Use B2019'!AQ10&lt;&gt;0,AQ10&lt;&gt;0),AQ10,"-")</f>
        <v>-</v>
      </c>
      <c r="AR72" s="1">
        <f>IF(AND('Use B2019'!AR10&lt;&gt;0,AR10&lt;&gt;0),AR10,"-")</f>
        <v>196.7343057775683</v>
      </c>
      <c r="AS72" s="1">
        <f>IF(AND('Use B2019'!AS10&lt;&gt;0,AS10&lt;&gt;0),AS10,"-")</f>
        <v>372.06973193582786</v>
      </c>
      <c r="AT72" s="1">
        <f>IF(AND('Use B2019'!AT10&lt;&gt;0,AT10&lt;&gt;0),AT10,"-")</f>
        <v>27.394630146375913</v>
      </c>
      <c r="AU72" s="1">
        <f>IF(AND('Use B2019'!AU10&lt;&gt;0,AU10&lt;&gt;0),AU10,"-")</f>
        <v>20.953327777660203</v>
      </c>
      <c r="AV72" s="1">
        <f>IF(AND('Use B2019'!AV10&lt;&gt;0,AV10&lt;&gt;0),AV10,"-")</f>
        <v>322.28266242083089</v>
      </c>
      <c r="AW72" s="1">
        <f>IF(AND('Use B2019'!AW10&lt;&gt;0,AW10&lt;&gt;0),AW10,"-")</f>
        <v>34.274301695032769</v>
      </c>
      <c r="AX72" s="1">
        <f>IF(AND('Use B2019'!AX10&lt;&gt;0,AX10&lt;&gt;0),AX10,"-")</f>
        <v>4.0586773493749835</v>
      </c>
      <c r="AY72" s="1">
        <f>IF(AND('Use B2019'!AY10&lt;&gt;0,AY10&lt;&gt;0),AY10,"-")</f>
        <v>52.220059710669076</v>
      </c>
      <c r="AZ72" s="1">
        <f>IF(AND('Use B2019'!AZ10&lt;&gt;0,AZ10&lt;&gt;0),AZ10,"-")</f>
        <v>649.08666033847499</v>
      </c>
      <c r="BA72" s="1">
        <f>IF(AND('Use B2019'!BA10&lt;&gt;0,BA10&lt;&gt;0),BA10,"-")</f>
        <v>122.2981308709157</v>
      </c>
      <c r="BB72" s="1">
        <f>IF(AND('Use B2019'!BB10&lt;&gt;0,BB10&lt;&gt;0),BB10,"-")</f>
        <v>1423.7951014319369</v>
      </c>
      <c r="BC72" s="1">
        <f>IF(AND('Use B2019'!BC10&lt;&gt;0,BC10&lt;&gt;0),BC10,"-")</f>
        <v>540.45747944005802</v>
      </c>
      <c r="BD72" s="1">
        <f>IF(AND('Use B2019'!BD10&lt;&gt;0,BD10&lt;&gt;0),BD10,"-")</f>
        <v>156.06235126284793</v>
      </c>
      <c r="BE72" s="1">
        <f>IF(AND('Use B2019'!BE10&lt;&gt;0,BE10&lt;&gt;0),BE10,"-")</f>
        <v>185.11003490158589</v>
      </c>
      <c r="BF72" s="1">
        <f>IF(AND('Use B2019'!BF10&lt;&gt;0,BF10&lt;&gt;0),BF10,"-")</f>
        <v>53.285652921147751</v>
      </c>
      <c r="BG72" s="1">
        <f>IF(AND('Use B2019'!BG10&lt;&gt;0,BG10&lt;&gt;0),BG10,"-")</f>
        <v>1.7099819397867868</v>
      </c>
      <c r="BH72" s="1">
        <f>IF(AND('Use B2019'!BH10&lt;&gt;0,BH10&lt;&gt;0),BH10,"-")</f>
        <v>365.59705546438352</v>
      </c>
      <c r="BI72" s="1" t="str">
        <f>IF(AND('Use B2019'!BI10&lt;&gt;0,BI10&lt;&gt;0),BI10,"-")</f>
        <v>-</v>
      </c>
      <c r="BJ72" s="1">
        <f>IF(AND('Use B2019'!BJ10&lt;&gt;0,BJ10&lt;&gt;0),BJ10,"-")</f>
        <v>12986.999999999995</v>
      </c>
      <c r="BK72" s="1"/>
      <c r="BL72" s="1">
        <f>IF(AND('Use B2019'!BL10&lt;&gt;0,BL10&lt;&gt;0),BL10,"-")</f>
        <v>38229</v>
      </c>
      <c r="BM72" s="1" t="str">
        <f>IF(AND('Use B2019'!BM10&lt;&gt;0,BM10&lt;&gt;0),BM10,"-")</f>
        <v>-</v>
      </c>
      <c r="BN72" s="1" t="str">
        <f>IF(AND('Use B2019'!BN10&lt;&gt;0,BN10&lt;&gt;0),BN10,"-")</f>
        <v>-</v>
      </c>
      <c r="BO72" s="1" t="str">
        <f>IF(AND('Use B2019'!BO10&lt;&gt;0,BO10&lt;&gt;0),BO10,"-")</f>
        <v>-</v>
      </c>
      <c r="BP72" s="1" t="str">
        <f>IF(AND('Use B2019'!BP10&lt;&gt;0,BP10&lt;&gt;0),BP10,"-")</f>
        <v>-</v>
      </c>
      <c r="BQ72" s="1">
        <f>IF(AND('Use B2019'!BQ10&lt;&gt;0,BQ10&lt;&gt;0),BQ10,"-")</f>
        <v>-964</v>
      </c>
      <c r="BR72" s="1" t="str">
        <f>IF(AND('Use B2019'!BR10&lt;&gt;0,BR10&lt;&gt;0),BR10,"-")</f>
        <v>-</v>
      </c>
      <c r="BS72" s="1">
        <f>IF(AND('Use B2019'!BS10&lt;&gt;0,BS10&lt;&gt;0),BS10,"-")</f>
        <v>15399</v>
      </c>
      <c r="BT72" s="1">
        <f>IF(AND('Use B2019'!BT10&lt;&gt;0,BT10&lt;&gt;0),BT10,"-")</f>
        <v>52664</v>
      </c>
    </row>
    <row r="73" spans="1:72" ht="12.75" customHeight="1">
      <c r="A73" s="1">
        <v>7</v>
      </c>
      <c r="B73" s="1" t="s">
        <v>417</v>
      </c>
      <c r="C73" s="1">
        <f>IF(AND('Use B2019'!C11&lt;&gt;0,C11&lt;&gt;0),C11,"-")</f>
        <v>20.909784615602433</v>
      </c>
      <c r="D73" s="1">
        <f>IF(AND('Use B2019'!D11&lt;&gt;0,D11&lt;&gt;0),D11,"-")</f>
        <v>38.716535958171271</v>
      </c>
      <c r="E73" s="1">
        <f>IF(AND('Use B2019'!E11&lt;&gt;0,E11&lt;&gt;0),E11,"-")</f>
        <v>36.862307283359918</v>
      </c>
      <c r="F73" s="1">
        <f>IF(AND('Use B2019'!F11&lt;&gt;0,F11&lt;&gt;0),F11,"-")</f>
        <v>27.640306707002907</v>
      </c>
      <c r="G73" s="1">
        <f>IF(AND('Use B2019'!G11&lt;&gt;0,G11&lt;&gt;0),G11,"-")</f>
        <v>30.049497748998441</v>
      </c>
      <c r="H73" s="1">
        <f>IF(AND('Use B2019'!H11&lt;&gt;0,H11&lt;&gt;0),H11,"-")</f>
        <v>16.95231633532784</v>
      </c>
      <c r="I73" s="1">
        <f>IF(AND('Use B2019'!I11&lt;&gt;0,I11&lt;&gt;0),I11,"-")</f>
        <v>2980.4364175118835</v>
      </c>
      <c r="J73" s="1">
        <f>IF(AND('Use B2019'!J11&lt;&gt;0,J11&lt;&gt;0),J11,"-")</f>
        <v>574.6885769036154</v>
      </c>
      <c r="K73" s="1">
        <f>IF(AND('Use B2019'!K11&lt;&gt;0,K11&lt;&gt;0),K11,"-")</f>
        <v>1.2962236462774557</v>
      </c>
      <c r="L73" s="1">
        <f>IF(AND('Use B2019'!L11&lt;&gt;0,L11&lt;&gt;0),L11,"-")</f>
        <v>1.962098275884433</v>
      </c>
      <c r="M73" s="1">
        <f>IF(AND('Use B2019'!M11&lt;&gt;0,M11&lt;&gt;0),M11,"-")</f>
        <v>67.151628187538179</v>
      </c>
      <c r="N73" s="1">
        <f>IF(AND('Use B2019'!N11&lt;&gt;0,N11&lt;&gt;0),N11,"-")</f>
        <v>39.430308115757818</v>
      </c>
      <c r="O73" s="1">
        <f>IF(AND('Use B2019'!O11&lt;&gt;0,O11&lt;&gt;0),O11,"-")</f>
        <v>67.192932305796532</v>
      </c>
      <c r="P73" s="1">
        <f>IF(AND('Use B2019'!P11&lt;&gt;0,P11&lt;&gt;0),P11,"-")</f>
        <v>53.208384666533462</v>
      </c>
      <c r="Q73" s="1">
        <f>IF(AND('Use B2019'!Q11&lt;&gt;0,Q11&lt;&gt;0),Q11,"-")</f>
        <v>191.27304292012795</v>
      </c>
      <c r="R73" s="1">
        <f>IF(AND('Use B2019'!R11&lt;&gt;0,R11&lt;&gt;0),R11,"-")</f>
        <v>13.015354257678428</v>
      </c>
      <c r="S73" s="1">
        <f>IF(AND('Use B2019'!S11&lt;&gt;0,S11&lt;&gt;0),S11,"-")</f>
        <v>63.509417176086103</v>
      </c>
      <c r="T73" s="1">
        <f>IF(AND('Use B2019'!T11&lt;&gt;0,T11&lt;&gt;0),T11,"-")</f>
        <v>79.542638944656588</v>
      </c>
      <c r="U73" s="1">
        <f>IF(AND('Use B2019'!U11&lt;&gt;0,U11&lt;&gt;0),U11,"-")</f>
        <v>34.843965857872703</v>
      </c>
      <c r="V73" s="1">
        <f>IF(AND('Use B2019'!V11&lt;&gt;0,V11&lt;&gt;0),V11,"-")</f>
        <v>45.598470088293567</v>
      </c>
      <c r="W73" s="1">
        <f>IF(AND('Use B2019'!W11&lt;&gt;0,W11&lt;&gt;0),W11,"-")</f>
        <v>1719.2983909121085</v>
      </c>
      <c r="X73" s="1">
        <f>IF(AND('Use B2019'!X11&lt;&gt;0,X11&lt;&gt;0),X11,"-")</f>
        <v>49.342676152806696</v>
      </c>
      <c r="Y73" s="1">
        <f>IF(AND('Use B2019'!Y11&lt;&gt;0,Y11&lt;&gt;0),Y11,"-")</f>
        <v>273.11232722859853</v>
      </c>
      <c r="Z73" s="1">
        <f>IF(AND('Use B2019'!Z11&lt;&gt;0,Z11&lt;&gt;0),Z11,"-")</f>
        <v>8.8112163968364161</v>
      </c>
      <c r="AA73" s="1">
        <f>IF(AND('Use B2019'!AA11&lt;&gt;0,AA11&lt;&gt;0),AA11,"-")</f>
        <v>14.70721326315878</v>
      </c>
      <c r="AB73" s="1">
        <f>IF(AND('Use B2019'!AB11&lt;&gt;0,AB11&lt;&gt;0),AB11,"-")</f>
        <v>2986.4968329600142</v>
      </c>
      <c r="AC73" s="1">
        <f>IF(AND('Use B2019'!AC11&lt;&gt;0,AC11&lt;&gt;0),AC11,"-")</f>
        <v>356.99081928169807</v>
      </c>
      <c r="AD73" s="1">
        <f>IF(AND('Use B2019'!AD11&lt;&gt;0,AD11&lt;&gt;0),AD11,"-")</f>
        <v>26.227620870668872</v>
      </c>
      <c r="AE73" s="1">
        <f>IF(AND('Use B2019'!AE11&lt;&gt;0,AE11&lt;&gt;0),AE11,"-")</f>
        <v>5.9994161974641376</v>
      </c>
      <c r="AF73" s="1" t="str">
        <f>IF(AND('Use B2019'!AF11&lt;&gt;0,AF11&lt;&gt;0),AF11,"-")</f>
        <v>-</v>
      </c>
      <c r="AG73" s="1">
        <f>IF(AND('Use B2019'!AG11&lt;&gt;0,AG11&lt;&gt;0),AG11,"-")</f>
        <v>58.116028043808079</v>
      </c>
      <c r="AH73" s="1">
        <f>IF(AND('Use B2019'!AH11&lt;&gt;0,AH11&lt;&gt;0),AH11,"-")</f>
        <v>8.5636049228408879</v>
      </c>
      <c r="AI73" s="1">
        <f>IF(AND('Use B2019'!AI11&lt;&gt;0,AI11&lt;&gt;0),AI11,"-")</f>
        <v>3.3742160445809475</v>
      </c>
      <c r="AJ73" s="1">
        <f>IF(AND('Use B2019'!AJ11&lt;&gt;0,AJ11&lt;&gt;0),AJ11,"-")</f>
        <v>9.6882480338496997</v>
      </c>
      <c r="AK73" s="1">
        <f>IF(AND('Use B2019'!AK11&lt;&gt;0,AK11&lt;&gt;0),AK11,"-")</f>
        <v>4.1624825795216323</v>
      </c>
      <c r="AL73" s="1">
        <f>IF(AND('Use B2019'!AL11&lt;&gt;0,AL11&lt;&gt;0),AL11,"-")</f>
        <v>35.772941018691007</v>
      </c>
      <c r="AM73" s="1" t="str">
        <f>IF(AND('Use B2019'!AM11&lt;&gt;0,AM11&lt;&gt;0),AM11,"-")</f>
        <v>-</v>
      </c>
      <c r="AN73" s="1">
        <f>IF(AND('Use B2019'!AN11&lt;&gt;0,AN11&lt;&gt;0),AN11,"-")</f>
        <v>3.5832911907531892</v>
      </c>
      <c r="AO73" s="1">
        <f>IF(AND('Use B2019'!AO11&lt;&gt;0,AO11&lt;&gt;0),AO11,"-")</f>
        <v>7.1685457080949297E-2</v>
      </c>
      <c r="AP73" s="1">
        <f>IF(AND('Use B2019'!AP11&lt;&gt;0,AP11&lt;&gt;0),AP11,"-")</f>
        <v>336.07410158157165</v>
      </c>
      <c r="AQ73" s="1">
        <f>IF(AND('Use B2019'!AQ11&lt;&gt;0,AQ11&lt;&gt;0),AQ11,"-")</f>
        <v>480</v>
      </c>
      <c r="AR73" s="1">
        <f>IF(AND('Use B2019'!AR11&lt;&gt;0,AR11&lt;&gt;0),AR11,"-")</f>
        <v>157.11671694597146</v>
      </c>
      <c r="AS73" s="1">
        <f>IF(AND('Use B2019'!AS11&lt;&gt;0,AS11&lt;&gt;0),AS11,"-")</f>
        <v>160.78315257019864</v>
      </c>
      <c r="AT73" s="1">
        <f>IF(AND('Use B2019'!AT11&lt;&gt;0,AT11&lt;&gt;0),AT11,"-")</f>
        <v>4.605454557550277</v>
      </c>
      <c r="AU73" s="1">
        <f>IF(AND('Use B2019'!AU11&lt;&gt;0,AU11&lt;&gt;0),AU11,"-")</f>
        <v>18.390221395833123</v>
      </c>
      <c r="AV73" s="1">
        <f>IF(AND('Use B2019'!AV11&lt;&gt;0,AV11&lt;&gt;0),AV11,"-")</f>
        <v>44.39990592017309</v>
      </c>
      <c r="AW73" s="1">
        <f>IF(AND('Use B2019'!AW11&lt;&gt;0,AW11&lt;&gt;0),AW11,"-")</f>
        <v>20.042830555654962</v>
      </c>
      <c r="AX73" s="1">
        <f>IF(AND('Use B2019'!AX11&lt;&gt;0,AX11&lt;&gt;0),AX11,"-")</f>
        <v>2.9106572673511524</v>
      </c>
      <c r="AY73" s="1">
        <f>IF(AND('Use B2019'!AY11&lt;&gt;0,AY11&lt;&gt;0),AY11,"-")</f>
        <v>50.999462568704892</v>
      </c>
      <c r="AZ73" s="1">
        <f>IF(AND('Use B2019'!AZ11&lt;&gt;0,AZ11&lt;&gt;0),AZ11,"-")</f>
        <v>22.689443433889611</v>
      </c>
      <c r="BA73" s="1">
        <f>IF(AND('Use B2019'!BA11&lt;&gt;0,BA11&lt;&gt;0),BA11,"-")</f>
        <v>30.908351753014571</v>
      </c>
      <c r="BB73" s="1">
        <f>IF(AND('Use B2019'!BB11&lt;&gt;0,BB11&lt;&gt;0),BB11,"-")</f>
        <v>30.643401990203625</v>
      </c>
      <c r="BC73" s="1">
        <f>IF(AND('Use B2019'!BC11&lt;&gt;0,BC11&lt;&gt;0),BC11,"-")</f>
        <v>0.27502360357130534</v>
      </c>
      <c r="BD73" s="1">
        <f>IF(AND('Use B2019'!BD11&lt;&gt;0,BD11&lt;&gt;0),BD11,"-")</f>
        <v>47.250706231431202</v>
      </c>
      <c r="BE73" s="1">
        <f>IF(AND('Use B2019'!BE11&lt;&gt;0,BE11&lt;&gt;0),BE11,"-")</f>
        <v>45.640791543894522</v>
      </c>
      <c r="BF73" s="1">
        <f>IF(AND('Use B2019'!BF11&lt;&gt;0,BF11&lt;&gt;0),BF11,"-")</f>
        <v>6.6624585687305702</v>
      </c>
      <c r="BG73" s="1">
        <f>IF(AND('Use B2019'!BG11&lt;&gt;0,BG11&lt;&gt;0),BG11,"-")</f>
        <v>0.68414256308218535</v>
      </c>
      <c r="BH73" s="1">
        <f>IF(AND('Use B2019'!BH11&lt;&gt;0,BH11&lt;&gt;0),BH11,"-")</f>
        <v>143.32395888822748</v>
      </c>
      <c r="BI73" s="1" t="str">
        <f>IF(AND('Use B2019'!BI11&lt;&gt;0,BI11&lt;&gt;0),BI11,"-")</f>
        <v>-</v>
      </c>
      <c r="BJ73" s="1">
        <f>IF(AND('Use B2019'!BJ11&lt;&gt;0,BJ11&lt;&gt;0),BJ11,"-")</f>
        <v>11552.000000000002</v>
      </c>
      <c r="BK73" s="1"/>
      <c r="BL73" s="1">
        <f>IF(AND('Use B2019'!BL11&lt;&gt;0,BL11&lt;&gt;0),BL11,"-")</f>
        <v>752</v>
      </c>
      <c r="BM73" s="1" t="str">
        <f>IF(AND('Use B2019'!BM11&lt;&gt;0,BM11&lt;&gt;0),BM11,"-")</f>
        <v>-</v>
      </c>
      <c r="BN73" s="1" t="str">
        <f>IF(AND('Use B2019'!BN11&lt;&gt;0,BN11&lt;&gt;0),BN11,"-")</f>
        <v>-</v>
      </c>
      <c r="BO73" s="1" t="str">
        <f>IF(AND('Use B2019'!BO11&lt;&gt;0,BO11&lt;&gt;0),BO11,"-")</f>
        <v>-</v>
      </c>
      <c r="BP73" s="1" t="str">
        <f>IF(AND('Use B2019'!BP11&lt;&gt;0,BP11&lt;&gt;0),BP11,"-")</f>
        <v>-</v>
      </c>
      <c r="BQ73" s="1">
        <f>IF(AND('Use B2019'!BQ11&lt;&gt;0,BQ11&lt;&gt;0),BQ11,"-")</f>
        <v>16</v>
      </c>
      <c r="BR73" s="1" t="str">
        <f>IF(AND('Use B2019'!BR11&lt;&gt;0,BR11&lt;&gt;0),BR11,"-")</f>
        <v>-</v>
      </c>
      <c r="BS73" s="1">
        <f>IF(AND('Use B2019'!BS11&lt;&gt;0,BS11&lt;&gt;0),BS11,"-")</f>
        <v>755</v>
      </c>
      <c r="BT73" s="1">
        <f>IF(AND('Use B2019'!BT11&lt;&gt;0,BT11&lt;&gt;0),BT11,"-")</f>
        <v>1523</v>
      </c>
    </row>
    <row r="74" spans="1:72" ht="12.75" customHeight="1">
      <c r="A74" s="1">
        <v>8</v>
      </c>
      <c r="B74" s="1" t="s">
        <v>419</v>
      </c>
      <c r="C74" s="1">
        <f>IF(AND('Use B2019'!C12&lt;&gt;0,C12&lt;&gt;0),C12,"-")</f>
        <v>40.015861894820368</v>
      </c>
      <c r="D74" s="1">
        <f>IF(AND('Use B2019'!D12&lt;&gt;0,D12&lt;&gt;0),D12,"-")</f>
        <v>136.54796003640769</v>
      </c>
      <c r="E74" s="1">
        <f>IF(AND('Use B2019'!E12&lt;&gt;0,E12&lt;&gt;0),E12,"-")</f>
        <v>13.208037730494999</v>
      </c>
      <c r="F74" s="1">
        <f>IF(AND('Use B2019'!F12&lt;&gt;0,F12&lt;&gt;0),F12,"-")</f>
        <v>32.685449954897862</v>
      </c>
      <c r="G74" s="1">
        <f>IF(AND('Use B2019'!G12&lt;&gt;0,G12&lt;&gt;0),G12,"-")</f>
        <v>953.67782279912092</v>
      </c>
      <c r="H74" s="1">
        <f>IF(AND('Use B2019'!H12&lt;&gt;0,H12&lt;&gt;0),H12,"-")</f>
        <v>31.261740903617614</v>
      </c>
      <c r="I74" s="1">
        <f>IF(AND('Use B2019'!I12&lt;&gt;0,I12&lt;&gt;0),I12,"-")</f>
        <v>76.264815717793056</v>
      </c>
      <c r="J74" s="1">
        <f>IF(AND('Use B2019'!J12&lt;&gt;0,J12&lt;&gt;0),J12,"-")</f>
        <v>3917.8648888705484</v>
      </c>
      <c r="K74" s="1">
        <f>IF(AND('Use B2019'!K12&lt;&gt;0,K12&lt;&gt;0),K12,"-")</f>
        <v>813.49286176821715</v>
      </c>
      <c r="L74" s="1">
        <f>IF(AND('Use B2019'!L12&lt;&gt;0,L12&lt;&gt;0),L12,"-")</f>
        <v>6.0312768015124476</v>
      </c>
      <c r="M74" s="1">
        <f>IF(AND('Use B2019'!M12&lt;&gt;0,M12&lt;&gt;0),M12,"-")</f>
        <v>260.40678263124221</v>
      </c>
      <c r="N74" s="1">
        <f>IF(AND('Use B2019'!N12&lt;&gt;0,N12&lt;&gt;0),N12,"-")</f>
        <v>249.35120949391589</v>
      </c>
      <c r="O74" s="1">
        <f>IF(AND('Use B2019'!O12&lt;&gt;0,O12&lt;&gt;0),O12,"-")</f>
        <v>163.83646143924801</v>
      </c>
      <c r="P74" s="1">
        <f>IF(AND('Use B2019'!P12&lt;&gt;0,P12&lt;&gt;0),P12,"-")</f>
        <v>66.708625113565489</v>
      </c>
      <c r="Q74" s="1">
        <f>IF(AND('Use B2019'!Q12&lt;&gt;0,Q12&lt;&gt;0),Q12,"-")</f>
        <v>92.404636520608761</v>
      </c>
      <c r="R74" s="1">
        <f>IF(AND('Use B2019'!R12&lt;&gt;0,R12&lt;&gt;0),R12,"-")</f>
        <v>35.494311275516921</v>
      </c>
      <c r="S74" s="1">
        <f>IF(AND('Use B2019'!S12&lt;&gt;0,S12&lt;&gt;0),S12,"-")</f>
        <v>71.464758509723481</v>
      </c>
      <c r="T74" s="1">
        <f>IF(AND('Use B2019'!T12&lt;&gt;0,T12&lt;&gt;0),T12,"-")</f>
        <v>182.20802159105338</v>
      </c>
      <c r="U74" s="1">
        <f>IF(AND('Use B2019'!U12&lt;&gt;0,U12&lt;&gt;0),U12,"-")</f>
        <v>17.964999574278181</v>
      </c>
      <c r="V74" s="1">
        <f>IF(AND('Use B2019'!V12&lt;&gt;0,V12&lt;&gt;0),V12,"-")</f>
        <v>4.0287453092334049</v>
      </c>
      <c r="W74" s="1">
        <f>IF(AND('Use B2019'!W12&lt;&gt;0,W12&lt;&gt;0),W12,"-")</f>
        <v>161.26301545402549</v>
      </c>
      <c r="X74" s="1">
        <f>IF(AND('Use B2019'!X12&lt;&gt;0,X12&lt;&gt;0),X12,"-")</f>
        <v>20.614833779413107</v>
      </c>
      <c r="Y74" s="1">
        <f>IF(AND('Use B2019'!Y12&lt;&gt;0,Y12&lt;&gt;0),Y12,"-")</f>
        <v>95.458637675489342</v>
      </c>
      <c r="Z74" s="1">
        <f>IF(AND('Use B2019'!Z12&lt;&gt;0,Z12&lt;&gt;0),Z12,"-")</f>
        <v>27.001630740260676</v>
      </c>
      <c r="AA74" s="1">
        <f>IF(AND('Use B2019'!AA12&lt;&gt;0,AA12&lt;&gt;0),AA12,"-")</f>
        <v>140.93132270860664</v>
      </c>
      <c r="AB74" s="1">
        <f>IF(AND('Use B2019'!AB12&lt;&gt;0,AB12&lt;&gt;0),AB12,"-")</f>
        <v>234.61091746407087</v>
      </c>
      <c r="AC74" s="1">
        <f>IF(AND('Use B2019'!AC12&lt;&gt;0,AC12&lt;&gt;0),AC12,"-")</f>
        <v>605.10532897027588</v>
      </c>
      <c r="AD74" s="1">
        <f>IF(AND('Use B2019'!AD12&lt;&gt;0,AD12&lt;&gt;0),AD12,"-")</f>
        <v>135.52924121617099</v>
      </c>
      <c r="AE74" s="1">
        <f>IF(AND('Use B2019'!AE12&lt;&gt;0,AE12&lt;&gt;0),AE12,"-")</f>
        <v>20.482343164787871</v>
      </c>
      <c r="AF74" s="1" t="str">
        <f>IF(AND('Use B2019'!AF12&lt;&gt;0,AF12&lt;&gt;0),AF12,"-")</f>
        <v>-</v>
      </c>
      <c r="AG74" s="1">
        <f>IF(AND('Use B2019'!AG12&lt;&gt;0,AG12&lt;&gt;0),AG12,"-")</f>
        <v>197.40110052349013</v>
      </c>
      <c r="AH74" s="1">
        <f>IF(AND('Use B2019'!AH12&lt;&gt;0,AH12&lt;&gt;0),AH12,"-")</f>
        <v>81.954117078477466</v>
      </c>
      <c r="AI74" s="1">
        <f>IF(AND('Use B2019'!AI12&lt;&gt;0,AI12&lt;&gt;0),AI12,"-")</f>
        <v>135.16840205317629</v>
      </c>
      <c r="AJ74" s="1">
        <f>IF(AND('Use B2019'!AJ12&lt;&gt;0,AJ12&lt;&gt;0),AJ12,"-")</f>
        <v>14.030394365543136</v>
      </c>
      <c r="AK74" s="1">
        <f>IF(AND('Use B2019'!AK12&lt;&gt;0,AK12&lt;&gt;0),AK12,"-")</f>
        <v>95.889145104999955</v>
      </c>
      <c r="AL74" s="1">
        <f>IF(AND('Use B2019'!AL12&lt;&gt;0,AL12&lt;&gt;0),AL12,"-")</f>
        <v>566.5425679867127</v>
      </c>
      <c r="AM74" s="1">
        <f>IF(AND('Use B2019'!AM12&lt;&gt;0,AM12&lt;&gt;0),AM12,"-")</f>
        <v>110.89993145990405</v>
      </c>
      <c r="AN74" s="1">
        <f>IF(AND('Use B2019'!AN12&lt;&gt;0,AN12&lt;&gt;0),AN12,"-")</f>
        <v>1.3350860943130431</v>
      </c>
      <c r="AO74" s="1">
        <f>IF(AND('Use B2019'!AO12&lt;&gt;0,AO12&lt;&gt;0),AO12,"-")</f>
        <v>3.6096966396942545</v>
      </c>
      <c r="AP74" s="1">
        <f>IF(AND('Use B2019'!AP12&lt;&gt;0,AP12&lt;&gt;0),AP12,"-")</f>
        <v>171.41861762804319</v>
      </c>
      <c r="AQ74" s="1">
        <f>IF(AND('Use B2019'!AQ12&lt;&gt;0,AQ12&lt;&gt;0),AQ12,"-")</f>
        <v>51</v>
      </c>
      <c r="AR74" s="1">
        <f>IF(AND('Use B2019'!AR12&lt;&gt;0,AR12&lt;&gt;0),AR12,"-")</f>
        <v>413.20132073841802</v>
      </c>
      <c r="AS74" s="1">
        <f>IF(AND('Use B2019'!AS12&lt;&gt;0,AS12&lt;&gt;0),AS12,"-")</f>
        <v>795.4969951062576</v>
      </c>
      <c r="AT74" s="1">
        <f>IF(AND('Use B2019'!AT12&lt;&gt;0,AT12&lt;&gt;0),AT12,"-")</f>
        <v>90.179143617883497</v>
      </c>
      <c r="AU74" s="1">
        <f>IF(AND('Use B2019'!AU12&lt;&gt;0,AU12&lt;&gt;0),AU12,"-")</f>
        <v>173.09204009626384</v>
      </c>
      <c r="AV74" s="1">
        <f>IF(AND('Use B2019'!AV12&lt;&gt;0,AV12&lt;&gt;0),AV12,"-")</f>
        <v>514.19582278238465</v>
      </c>
      <c r="AW74" s="1">
        <f>IF(AND('Use B2019'!AW12&lt;&gt;0,AW12&lt;&gt;0),AW12,"-")</f>
        <v>78.842706268631488</v>
      </c>
      <c r="AX74" s="1">
        <f>IF(AND('Use B2019'!AX12&lt;&gt;0,AX12&lt;&gt;0),AX12,"-")</f>
        <v>4.4543344306179389</v>
      </c>
      <c r="AY74" s="1">
        <f>IF(AND('Use B2019'!AY12&lt;&gt;0,AY12&lt;&gt;0),AY12,"-")</f>
        <v>148.17052640495427</v>
      </c>
      <c r="AZ74" s="1">
        <f>IF(AND('Use B2019'!AZ12&lt;&gt;0,AZ12&lt;&gt;0),AZ12,"-")</f>
        <v>256.71379042800214</v>
      </c>
      <c r="BA74" s="1">
        <f>IF(AND('Use B2019'!BA12&lt;&gt;0,BA12&lt;&gt;0),BA12,"-")</f>
        <v>305.00784591992118</v>
      </c>
      <c r="BB74" s="1">
        <f>IF(AND('Use B2019'!BB12&lt;&gt;0,BB12&lt;&gt;0),BB12,"-")</f>
        <v>268.78208222540081</v>
      </c>
      <c r="BC74" s="1">
        <f>IF(AND('Use B2019'!BC12&lt;&gt;0,BC12&lt;&gt;0),BC12,"-")</f>
        <v>298.99076574133812</v>
      </c>
      <c r="BD74" s="1">
        <f>IF(AND('Use B2019'!BD12&lt;&gt;0,BD12&lt;&gt;0),BD12,"-")</f>
        <v>40.097537895603921</v>
      </c>
      <c r="BE74" s="1">
        <f>IF(AND('Use B2019'!BE12&lt;&gt;0,BE12&lt;&gt;0),BE12,"-")</f>
        <v>61.943602143794621</v>
      </c>
      <c r="BF74" s="1">
        <f>IF(AND('Use B2019'!BF12&lt;&gt;0,BF12&lt;&gt;0),BF12,"-")</f>
        <v>118.93328897738107</v>
      </c>
      <c r="BG74" s="1">
        <f>IF(AND('Use B2019'!BG12&lt;&gt;0,BG12&lt;&gt;0),BG12,"-")</f>
        <v>14.211900247574818</v>
      </c>
      <c r="BH74" s="1">
        <f>IF(AND('Use B2019'!BH12&lt;&gt;0,BH12&lt;&gt;0),BH12,"-")</f>
        <v>79.520698932300874</v>
      </c>
      <c r="BI74" s="1" t="str">
        <f>IF(AND('Use B2019'!BI12&lt;&gt;0,BI12&lt;&gt;0),BI12,"-")</f>
        <v>-</v>
      </c>
      <c r="BJ74" s="1">
        <f>IF(AND('Use B2019'!BJ12&lt;&gt;0,BJ12&lt;&gt;0),BJ12,"-")</f>
        <v>13697.000000000005</v>
      </c>
      <c r="BK74" s="1"/>
      <c r="BL74" s="1">
        <f>IF(AND('Use B2019'!BL12&lt;&gt;0,BL12&lt;&gt;0),BL12,"-")</f>
        <v>2339</v>
      </c>
      <c r="BM74" s="1" t="str">
        <f>IF(AND('Use B2019'!BM12&lt;&gt;0,BM12&lt;&gt;0),BM12,"-")</f>
        <v>-</v>
      </c>
      <c r="BN74" s="1">
        <f>IF(AND('Use B2019'!BN12&lt;&gt;0,BN12&lt;&gt;0),BN12,"-")</f>
        <v>249</v>
      </c>
      <c r="BO74" s="1" t="str">
        <f>IF(AND('Use B2019'!BO12&lt;&gt;0,BO12&lt;&gt;0),BO12,"-")</f>
        <v>-</v>
      </c>
      <c r="BP74" s="1" t="str">
        <f>IF(AND('Use B2019'!BP12&lt;&gt;0,BP12&lt;&gt;0),BP12,"-")</f>
        <v>-</v>
      </c>
      <c r="BQ74" s="1">
        <f>IF(AND('Use B2019'!BQ12&lt;&gt;0,BQ12&lt;&gt;0),BQ12,"-")</f>
        <v>53</v>
      </c>
      <c r="BR74" s="1" t="str">
        <f>IF(AND('Use B2019'!BR12&lt;&gt;0,BR12&lt;&gt;0),BR12,"-")</f>
        <v>-</v>
      </c>
      <c r="BS74" s="1">
        <f>IF(AND('Use B2019'!BS12&lt;&gt;0,BS12&lt;&gt;0),BS12,"-")</f>
        <v>1702</v>
      </c>
      <c r="BT74" s="1">
        <f>IF(AND('Use B2019'!BT12&lt;&gt;0,BT12&lt;&gt;0),BT12,"-")</f>
        <v>4343</v>
      </c>
    </row>
    <row r="75" spans="1:72" ht="12.75" customHeight="1">
      <c r="A75" s="1">
        <v>9</v>
      </c>
      <c r="B75" s="1" t="s">
        <v>421</v>
      </c>
      <c r="C75" s="1">
        <f>IF(AND('Use B2019'!C13&lt;&gt;0,C13&lt;&gt;0),C13,"-")</f>
        <v>4.0656447814273704E-4</v>
      </c>
      <c r="D75" s="1">
        <f>IF(AND('Use B2019'!D13&lt;&gt;0,D13&lt;&gt;0),D13,"-")</f>
        <v>9.9776940787365612E-2</v>
      </c>
      <c r="E75" s="1" t="str">
        <f>IF(AND('Use B2019'!E13&lt;&gt;0,E13&lt;&gt;0),E13,"-")</f>
        <v>-</v>
      </c>
      <c r="F75" s="1">
        <f>IF(AND('Use B2019'!F13&lt;&gt;0,F13&lt;&gt;0),F13,"-")</f>
        <v>1.4832409690354546E-2</v>
      </c>
      <c r="G75" s="1">
        <f>IF(AND('Use B2019'!G13&lt;&gt;0,G13&lt;&gt;0),G13,"-")</f>
        <v>1.5792691000650276E-2</v>
      </c>
      <c r="H75" s="1">
        <f>IF(AND('Use B2019'!H13&lt;&gt;0,H13&lt;&gt;0),H13,"-")</f>
        <v>2.2593451128900714E-2</v>
      </c>
      <c r="I75" s="1">
        <f>IF(AND('Use B2019'!I13&lt;&gt;0,I13&lt;&gt;0),I13,"-")</f>
        <v>2.1266583523121552E-3</v>
      </c>
      <c r="J75" s="1">
        <f>IF(AND('Use B2019'!J13&lt;&gt;0,J13&lt;&gt;0),J13,"-")</f>
        <v>2.2856007897583934</v>
      </c>
      <c r="K75" s="1">
        <f>IF(AND('Use B2019'!K13&lt;&gt;0,K13&lt;&gt;0),K13,"-")</f>
        <v>18.583612371461534</v>
      </c>
      <c r="L75" s="1">
        <f>IF(AND('Use B2019'!L13&lt;&gt;0,L13&lt;&gt;0),L13,"-")</f>
        <v>3.7316743884440915E-3</v>
      </c>
      <c r="M75" s="1">
        <f>IF(AND('Use B2019'!M13&lt;&gt;0,M13&lt;&gt;0),M13,"-")</f>
        <v>0.64135146354361949</v>
      </c>
      <c r="N75" s="1">
        <f>IF(AND('Use B2019'!N13&lt;&gt;0,N13&lt;&gt;0),N13,"-")</f>
        <v>2.2683805707903225E-3</v>
      </c>
      <c r="O75" s="1">
        <f>IF(AND('Use B2019'!O13&lt;&gt;0,O13&lt;&gt;0),O13,"-")</f>
        <v>1.2488291172903531E-3</v>
      </c>
      <c r="P75" s="1">
        <f>IF(AND('Use B2019'!P13&lt;&gt;0,P13&lt;&gt;0),P13,"-")</f>
        <v>0.93072567809661899</v>
      </c>
      <c r="Q75" s="1">
        <f>IF(AND('Use B2019'!Q13&lt;&gt;0,Q13&lt;&gt;0),Q13,"-")</f>
        <v>5.2899024874200111E-2</v>
      </c>
      <c r="R75" s="1">
        <f>IF(AND('Use B2019'!R13&lt;&gt;0,R13&lt;&gt;0),R13,"-")</f>
        <v>1.1487632152954523E-2</v>
      </c>
      <c r="S75" s="1">
        <f>IF(AND('Use B2019'!S13&lt;&gt;0,S13&lt;&gt;0),S13,"-")</f>
        <v>2.9542786037707155E-2</v>
      </c>
      <c r="T75" s="1">
        <f>IF(AND('Use B2019'!T13&lt;&gt;0,T13&lt;&gt;0),T13,"-")</f>
        <v>7.6307545694155971E-3</v>
      </c>
      <c r="U75" s="1">
        <f>IF(AND('Use B2019'!U13&lt;&gt;0,U13&lt;&gt;0),U13,"-")</f>
        <v>3.7173184990216854E-4</v>
      </c>
      <c r="V75" s="1">
        <f>IF(AND('Use B2019'!V13&lt;&gt;0,V13&lt;&gt;0),V13,"-")</f>
        <v>8.5824783651547364E-5</v>
      </c>
      <c r="W75" s="1">
        <f>IF(AND('Use B2019'!W13&lt;&gt;0,W13&lt;&gt;0),W13,"-")</f>
        <v>6.3924660841345807E-3</v>
      </c>
      <c r="X75" s="1">
        <f>IF(AND('Use B2019'!X13&lt;&gt;0,X13&lt;&gt;0),X13,"-")</f>
        <v>3.5146228258245829E-2</v>
      </c>
      <c r="Y75" s="1">
        <f>IF(AND('Use B2019'!Y13&lt;&gt;0,Y13&lt;&gt;0),Y13,"-")</f>
        <v>3.8963021775911932E-2</v>
      </c>
      <c r="Z75" s="1" t="str">
        <f>IF(AND('Use B2019'!Z13&lt;&gt;0,Z13&lt;&gt;0),Z13,"-")</f>
        <v>-</v>
      </c>
      <c r="AA75" s="1">
        <f>IF(AND('Use B2019'!AA13&lt;&gt;0,AA13&lt;&gt;0),AA13,"-")</f>
        <v>2.5289789521793948E-2</v>
      </c>
      <c r="AB75" s="1">
        <f>IF(AND('Use B2019'!AB13&lt;&gt;0,AB13&lt;&gt;0),AB13,"-")</f>
        <v>1.2151964594348812</v>
      </c>
      <c r="AC75" s="1">
        <f>IF(AND('Use B2019'!AC13&lt;&gt;0,AC13&lt;&gt;0),AC13,"-")</f>
        <v>4.7625520360556655</v>
      </c>
      <c r="AD75" s="1">
        <f>IF(AND('Use B2019'!AD13&lt;&gt;0,AD13&lt;&gt;0),AD13,"-")</f>
        <v>0.25920434548666926</v>
      </c>
      <c r="AE75" s="1">
        <f>IF(AND('Use B2019'!AE13&lt;&gt;0,AE13&lt;&gt;0),AE13,"-")</f>
        <v>3.7397950038294196E-3</v>
      </c>
      <c r="AF75" s="1" t="str">
        <f>IF(AND('Use B2019'!AF13&lt;&gt;0,AF13&lt;&gt;0),AF13,"-")</f>
        <v>-</v>
      </c>
      <c r="AG75" s="1">
        <f>IF(AND('Use B2019'!AG13&lt;&gt;0,AG13&lt;&gt;0),AG13,"-")</f>
        <v>2.6693974423169857</v>
      </c>
      <c r="AH75" s="1">
        <f>IF(AND('Use B2019'!AH13&lt;&gt;0,AH13&lt;&gt;0),AH13,"-")</f>
        <v>0.11430514236537787</v>
      </c>
      <c r="AI75" s="1">
        <f>IF(AND('Use B2019'!AI13&lt;&gt;0,AI13&lt;&gt;0),AI13,"-")</f>
        <v>23.341683180929884</v>
      </c>
      <c r="AJ75" s="1">
        <f>IF(AND('Use B2019'!AJ13&lt;&gt;0,AJ13&lt;&gt;0),AJ13,"-")</f>
        <v>1.0914450862444532E-2</v>
      </c>
      <c r="AK75" s="1">
        <f>IF(AND('Use B2019'!AK13&lt;&gt;0,AK13&lt;&gt;0),AK13,"-")</f>
        <v>0.98781843390331059</v>
      </c>
      <c r="AL75" s="1">
        <f>IF(AND('Use B2019'!AL13&lt;&gt;0,AL13&lt;&gt;0),AL13,"-")</f>
        <v>8.444039739763916</v>
      </c>
      <c r="AM75" s="1">
        <f>IF(AND('Use B2019'!AM13&lt;&gt;0,AM13&lt;&gt;0),AM13,"-")</f>
        <v>0.99017795946342901</v>
      </c>
      <c r="AN75" s="1">
        <f>IF(AND('Use B2019'!AN13&lt;&gt;0,AN13&lt;&gt;0),AN13,"-")</f>
        <v>4.489914445908817E-3</v>
      </c>
      <c r="AO75" s="1">
        <f>IF(AND('Use B2019'!AO13&lt;&gt;0,AO13&lt;&gt;0),AO13,"-")</f>
        <v>8.2713988939556882E-3</v>
      </c>
      <c r="AP75" s="1">
        <f>IF(AND('Use B2019'!AP13&lt;&gt;0,AP13&lt;&gt;0),AP13,"-")</f>
        <v>2.5242722760075673</v>
      </c>
      <c r="AQ75" s="1" t="str">
        <f>IF(AND('Use B2019'!AQ13&lt;&gt;0,AQ13&lt;&gt;0),AQ13,"-")</f>
        <v>-</v>
      </c>
      <c r="AR75" s="1">
        <f>IF(AND('Use B2019'!AR13&lt;&gt;0,AR13&lt;&gt;0),AR13,"-")</f>
        <v>2.7286899045590878</v>
      </c>
      <c r="AS75" s="1">
        <f>IF(AND('Use B2019'!AS13&lt;&gt;0,AS13&lt;&gt;0),AS13,"-")</f>
        <v>6.014551914167142</v>
      </c>
      <c r="AT75" s="1">
        <f>IF(AND('Use B2019'!AT13&lt;&gt;0,AT13&lt;&gt;0),AT13,"-")</f>
        <v>4.4120518900922692</v>
      </c>
      <c r="AU75" s="1">
        <f>IF(AND('Use B2019'!AU13&lt;&gt;0,AU13&lt;&gt;0),AU13,"-")</f>
        <v>1.022157616997718</v>
      </c>
      <c r="AV75" s="1">
        <f>IF(AND('Use B2019'!AV13&lt;&gt;0,AV13&lt;&gt;0),AV13,"-")</f>
        <v>6.0985230442429179</v>
      </c>
      <c r="AW75" s="1">
        <f>IF(AND('Use B2019'!AW13&lt;&gt;0,AW13&lt;&gt;0),AW13,"-")</f>
        <v>0.15737303083390689</v>
      </c>
      <c r="AX75" s="1">
        <f>IF(AND('Use B2019'!AX13&lt;&gt;0,AX13&lt;&gt;0),AX13,"-")</f>
        <v>0.94526367840008541</v>
      </c>
      <c r="AY75" s="1">
        <f>IF(AND('Use B2019'!AY13&lt;&gt;0,AY13&lt;&gt;0),AY13,"-")</f>
        <v>2.0018700917841681</v>
      </c>
      <c r="AZ75" s="1">
        <f>IF(AND('Use B2019'!AZ13&lt;&gt;0,AZ13&lt;&gt;0),AZ13,"-")</f>
        <v>2.5426505590803288</v>
      </c>
      <c r="BA75" s="1">
        <f>IF(AND('Use B2019'!BA13&lt;&gt;0,BA13&lt;&gt;0),BA13,"-")</f>
        <v>3.1234846201811846</v>
      </c>
      <c r="BB75" s="1">
        <f>IF(AND('Use B2019'!BB13&lt;&gt;0,BB13&lt;&gt;0),BB13,"-")</f>
        <v>1.9573562628774883</v>
      </c>
      <c r="BC75" s="1">
        <f>IF(AND('Use B2019'!BC13&lt;&gt;0,BC13&lt;&gt;0),BC13,"-")</f>
        <v>1.2140269118187134E-2</v>
      </c>
      <c r="BD75" s="1">
        <f>IF(AND('Use B2019'!BD13&lt;&gt;0,BD13&lt;&gt;0),BD13,"-")</f>
        <v>0.94726052590417109</v>
      </c>
      <c r="BE75" s="1">
        <f>IF(AND('Use B2019'!BE13&lt;&gt;0,BE13&lt;&gt;0),BE13,"-")</f>
        <v>0.86878266119023229</v>
      </c>
      <c r="BF75" s="1">
        <f>IF(AND('Use B2019'!BF13&lt;&gt;0,BF13&lt;&gt;0),BF13,"-")</f>
        <v>0.95156127028412563</v>
      </c>
      <c r="BG75" s="1">
        <f>IF(AND('Use B2019'!BG13&lt;&gt;0,BG13&lt;&gt;0),BG13,"-")</f>
        <v>5.752846734578286E-2</v>
      </c>
      <c r="BH75" s="1">
        <f>IF(AND('Use B2019'!BH13&lt;&gt;0,BH13&lt;&gt;0),BH13,"-")</f>
        <v>1.0814455725044329E-2</v>
      </c>
      <c r="BI75" s="1" t="str">
        <f>IF(AND('Use B2019'!BI13&lt;&gt;0,BI13&lt;&gt;0),BI13,"-")</f>
        <v>-</v>
      </c>
      <c r="BJ75" s="1">
        <f>IF(AND('Use B2019'!BJ13&lt;&gt;0,BJ13&lt;&gt;0),BJ13,"-")</f>
        <v>102.00000000000001</v>
      </c>
      <c r="BK75" s="1"/>
      <c r="BL75" s="1" t="str">
        <f>IF(AND('Use B2019'!BL13&lt;&gt;0,BL13&lt;&gt;0),BL13,"-")</f>
        <v>-</v>
      </c>
      <c r="BM75" s="1" t="str">
        <f>IF(AND('Use B2019'!BM13&lt;&gt;0,BM13&lt;&gt;0),BM13,"-")</f>
        <v>-</v>
      </c>
      <c r="BN75" s="1" t="str">
        <f>IF(AND('Use B2019'!BN13&lt;&gt;0,BN13&lt;&gt;0),BN13,"-")</f>
        <v>-</v>
      </c>
      <c r="BO75" s="1" t="str">
        <f>IF(AND('Use B2019'!BO13&lt;&gt;0,BO13&lt;&gt;0),BO13,"-")</f>
        <v>-</v>
      </c>
      <c r="BP75" s="1" t="str">
        <f>IF(AND('Use B2019'!BP13&lt;&gt;0,BP13&lt;&gt;0),BP13,"-")</f>
        <v>-</v>
      </c>
      <c r="BQ75" s="1" t="str">
        <f>IF(AND('Use B2019'!BQ13&lt;&gt;0,BQ13&lt;&gt;0),BQ13,"-")</f>
        <v>-</v>
      </c>
      <c r="BR75" s="1" t="str">
        <f>IF(AND('Use B2019'!BR13&lt;&gt;0,BR13&lt;&gt;0),BR13,"-")</f>
        <v>-</v>
      </c>
      <c r="BS75" s="1" t="str">
        <f>IF(AND('Use B2019'!BS13&lt;&gt;0,BS13&lt;&gt;0),BS13,"-")</f>
        <v>-</v>
      </c>
      <c r="BT75" s="1" t="str">
        <f>IF(AND('Use B2019'!BT13&lt;&gt;0,BT13&lt;&gt;0),BT13,"-")</f>
        <v>-</v>
      </c>
    </row>
    <row r="76" spans="1:72" ht="12.75" customHeight="1">
      <c r="A76" s="1">
        <v>10</v>
      </c>
      <c r="B76" s="1" t="s">
        <v>423</v>
      </c>
      <c r="C76" s="1">
        <f>IF(AND('Use B2019'!C14&lt;&gt;0,C14&lt;&gt;0),C14,"-")</f>
        <v>706.89090929628185</v>
      </c>
      <c r="D76" s="1">
        <f>IF(AND('Use B2019'!D14&lt;&gt;0,D14&lt;&gt;0),D14,"-")</f>
        <v>291.97011355062313</v>
      </c>
      <c r="E76" s="1">
        <f>IF(AND('Use B2019'!E14&lt;&gt;0,E14&lt;&gt;0),E14,"-")</f>
        <v>102.66042315180917</v>
      </c>
      <c r="F76" s="1">
        <f>IF(AND('Use B2019'!F14&lt;&gt;0,F14&lt;&gt;0),F14,"-")</f>
        <v>411.39539176998596</v>
      </c>
      <c r="G76" s="1">
        <f>IF(AND('Use B2019'!G14&lt;&gt;0,G14&lt;&gt;0),G14,"-")</f>
        <v>322.23977864673645</v>
      </c>
      <c r="H76" s="1">
        <f>IF(AND('Use B2019'!H14&lt;&gt;0,H14&lt;&gt;0),H14,"-")</f>
        <v>33.293867191474639</v>
      </c>
      <c r="I76" s="1">
        <f>IF(AND('Use B2019'!I14&lt;&gt;0,I14&lt;&gt;0),I14,"-")</f>
        <v>246.10237541939634</v>
      </c>
      <c r="J76" s="1">
        <f>IF(AND('Use B2019'!J14&lt;&gt;0,J14&lt;&gt;0),J14,"-")</f>
        <v>360.05965298272844</v>
      </c>
      <c r="K76" s="1">
        <f>IF(AND('Use B2019'!K14&lt;&gt;0,K14&lt;&gt;0),K14,"-")</f>
        <v>2.2198295916551869</v>
      </c>
      <c r="L76" s="1">
        <f>IF(AND('Use B2019'!L14&lt;&gt;0,L14&lt;&gt;0),L14,"-")</f>
        <v>4267.5067778318198</v>
      </c>
      <c r="M76" s="1">
        <f>IF(AND('Use B2019'!M14&lt;&gt;0,M14&lt;&gt;0),M14,"-")</f>
        <v>2765.3067725866176</v>
      </c>
      <c r="N76" s="1">
        <f>IF(AND('Use B2019'!N14&lt;&gt;0,N14&lt;&gt;0),N14,"-")</f>
        <v>70.92258813759895</v>
      </c>
      <c r="O76" s="1">
        <f>IF(AND('Use B2019'!O14&lt;&gt;0,O14&lt;&gt;0),O14,"-")</f>
        <v>421.75713833181294</v>
      </c>
      <c r="P76" s="1">
        <f>IF(AND('Use B2019'!P14&lt;&gt;0,P14&lt;&gt;0),P14,"-")</f>
        <v>613.72277357959717</v>
      </c>
      <c r="Q76" s="1">
        <f>IF(AND('Use B2019'!Q14&lt;&gt;0,Q14&lt;&gt;0),Q14,"-")</f>
        <v>154.13861733309153</v>
      </c>
      <c r="R76" s="1">
        <f>IF(AND('Use B2019'!R14&lt;&gt;0,R14&lt;&gt;0),R14,"-")</f>
        <v>46.401053789224591</v>
      </c>
      <c r="S76" s="1">
        <f>IF(AND('Use B2019'!S14&lt;&gt;0,S14&lt;&gt;0),S14,"-")</f>
        <v>43.01480955199235</v>
      </c>
      <c r="T76" s="1">
        <f>IF(AND('Use B2019'!T14&lt;&gt;0,T14&lt;&gt;0),T14,"-")</f>
        <v>201.83443526859921</v>
      </c>
      <c r="U76" s="1">
        <f>IF(AND('Use B2019'!U14&lt;&gt;0,U14&lt;&gt;0),U14,"-")</f>
        <v>161.99632559812591</v>
      </c>
      <c r="V76" s="1">
        <f>IF(AND('Use B2019'!V14&lt;&gt;0,V14&lt;&gt;0),V14,"-")</f>
        <v>32.818454671991034</v>
      </c>
      <c r="W76" s="1">
        <f>IF(AND('Use B2019'!W14&lt;&gt;0,W14&lt;&gt;0),W14,"-")</f>
        <v>80.806222185821014</v>
      </c>
      <c r="X76" s="1">
        <f>IF(AND('Use B2019'!X14&lt;&gt;0,X14&lt;&gt;0),X14,"-")</f>
        <v>117.67855331148237</v>
      </c>
      <c r="Y76" s="1">
        <f>IF(AND('Use B2019'!Y14&lt;&gt;0,Y14&lt;&gt;0),Y14,"-")</f>
        <v>572.51541946956763</v>
      </c>
      <c r="Z76" s="1">
        <f>IF(AND('Use B2019'!Z14&lt;&gt;0,Z14&lt;&gt;0),Z14,"-")</f>
        <v>44.26927186253161</v>
      </c>
      <c r="AA76" s="1">
        <f>IF(AND('Use B2019'!AA14&lt;&gt;0,AA14&lt;&gt;0),AA14,"-")</f>
        <v>451.22500979091683</v>
      </c>
      <c r="AB76" s="1">
        <f>IF(AND('Use B2019'!AB14&lt;&gt;0,AB14&lt;&gt;0),AB14,"-")</f>
        <v>2448.2290891056582</v>
      </c>
      <c r="AC76" s="1">
        <f>IF(AND('Use B2019'!AC14&lt;&gt;0,AC14&lt;&gt;0),AC14,"-")</f>
        <v>1110.8745739457152</v>
      </c>
      <c r="AD76" s="1">
        <f>IF(AND('Use B2019'!AD14&lt;&gt;0,AD14&lt;&gt;0),AD14,"-")</f>
        <v>6040.3387248357812</v>
      </c>
      <c r="AE76" s="1">
        <f>IF(AND('Use B2019'!AE14&lt;&gt;0,AE14&lt;&gt;0),AE14,"-")</f>
        <v>927.76705036694489</v>
      </c>
      <c r="AF76" s="1">
        <f>IF(AND('Use B2019'!AF14&lt;&gt;0,AF14&lt;&gt;0),AF14,"-")</f>
        <v>2851.0580226225388</v>
      </c>
      <c r="AG76" s="1">
        <f>IF(AND('Use B2019'!AG14&lt;&gt;0,AG14&lt;&gt;0),AG14,"-")</f>
        <v>931.90551719157793</v>
      </c>
      <c r="AH76" s="1">
        <f>IF(AND('Use B2019'!AH14&lt;&gt;0,AH14&lt;&gt;0),AH14,"-")</f>
        <v>89.054192588713065</v>
      </c>
      <c r="AI76" s="1">
        <f>IF(AND('Use B2019'!AI14&lt;&gt;0,AI14&lt;&gt;0),AI14,"-")</f>
        <v>10.495680694161996</v>
      </c>
      <c r="AJ76" s="1">
        <f>IF(AND('Use B2019'!AJ14&lt;&gt;0,AJ14&lt;&gt;0),AJ14,"-")</f>
        <v>32.904271387967789</v>
      </c>
      <c r="AK76" s="1">
        <f>IF(AND('Use B2019'!AK14&lt;&gt;0,AK14&lt;&gt;0),AK14,"-")</f>
        <v>55.67340257279961</v>
      </c>
      <c r="AL76" s="1">
        <f>IF(AND('Use B2019'!AL14&lt;&gt;0,AL14&lt;&gt;0),AL14,"-")</f>
        <v>118.70763282097626</v>
      </c>
      <c r="AM76" s="1">
        <f>IF(AND('Use B2019'!AM14&lt;&gt;0,AM14&lt;&gt;0),AM14,"-")</f>
        <v>18.813381229805152</v>
      </c>
      <c r="AN76" s="1">
        <f>IF(AND('Use B2019'!AN14&lt;&gt;0,AN14&lt;&gt;0),AN14,"-")</f>
        <v>1.022203855518574</v>
      </c>
      <c r="AO76" s="1">
        <f>IF(AND('Use B2019'!AO14&lt;&gt;0,AO14&lt;&gt;0),AO14,"-")</f>
        <v>6.5207163986883874</v>
      </c>
      <c r="AP76" s="1">
        <f>IF(AND('Use B2019'!AP14&lt;&gt;0,AP14&lt;&gt;0),AP14,"-")</f>
        <v>663.89387370850432</v>
      </c>
      <c r="AQ76" s="1" t="str">
        <f>IF(AND('Use B2019'!AQ14&lt;&gt;0,AQ14&lt;&gt;0),AQ14,"-")</f>
        <v>-</v>
      </c>
      <c r="AR76" s="1">
        <f>IF(AND('Use B2019'!AR14&lt;&gt;0,AR14&lt;&gt;0),AR14,"-")</f>
        <v>280.92661032555759</v>
      </c>
      <c r="AS76" s="1">
        <f>IF(AND('Use B2019'!AS14&lt;&gt;0,AS14&lt;&gt;0),AS14,"-")</f>
        <v>251.42219211607738</v>
      </c>
      <c r="AT76" s="1">
        <f>IF(AND('Use B2019'!AT14&lt;&gt;0,AT14&lt;&gt;0),AT14,"-")</f>
        <v>15.400285800545932</v>
      </c>
      <c r="AU76" s="1">
        <f>IF(AND('Use B2019'!AU14&lt;&gt;0,AU14&lt;&gt;0),AU14,"-")</f>
        <v>18.335747098057606</v>
      </c>
      <c r="AV76" s="1">
        <f>IF(AND('Use B2019'!AV14&lt;&gt;0,AV14&lt;&gt;0),AV14,"-")</f>
        <v>176.76008352294738</v>
      </c>
      <c r="AW76" s="1">
        <f>IF(AND('Use B2019'!AW14&lt;&gt;0,AW14&lt;&gt;0),AW14,"-")</f>
        <v>101.34009025434882</v>
      </c>
      <c r="AX76" s="1">
        <f>IF(AND('Use B2019'!AX14&lt;&gt;0,AX14&lt;&gt;0),AX14,"-")</f>
        <v>18.927229460524718</v>
      </c>
      <c r="AY76" s="1">
        <f>IF(AND('Use B2019'!AY14&lt;&gt;0,AY14&lt;&gt;0),AY14,"-")</f>
        <v>113.59217709771961</v>
      </c>
      <c r="AZ76" s="1">
        <f>IF(AND('Use B2019'!AZ14&lt;&gt;0,AZ14&lt;&gt;0),AZ14,"-")</f>
        <v>583.30224739243863</v>
      </c>
      <c r="BA76" s="1">
        <f>IF(AND('Use B2019'!BA14&lt;&gt;0,BA14&lt;&gt;0),BA14,"-")</f>
        <v>87.006458652846803</v>
      </c>
      <c r="BB76" s="1">
        <f>IF(AND('Use B2019'!BB14&lt;&gt;0,BB14&lt;&gt;0),BB14,"-")</f>
        <v>88.702207068953385</v>
      </c>
      <c r="BC76" s="1">
        <f>IF(AND('Use B2019'!BC14&lt;&gt;0,BC14&lt;&gt;0),BC14,"-")</f>
        <v>92.383108149667493</v>
      </c>
      <c r="BD76" s="1">
        <f>IF(AND('Use B2019'!BD14&lt;&gt;0,BD14&lt;&gt;0),BD14,"-")</f>
        <v>48.051410137125657</v>
      </c>
      <c r="BE76" s="1">
        <f>IF(AND('Use B2019'!BE14&lt;&gt;0,BE14&lt;&gt;0),BE14,"-")</f>
        <v>53.31812868749806</v>
      </c>
      <c r="BF76" s="1">
        <f>IF(AND('Use B2019'!BF14&lt;&gt;0,BF14&lt;&gt;0),BF14,"-")</f>
        <v>73.25171933693133</v>
      </c>
      <c r="BG76" s="1">
        <f>IF(AND('Use B2019'!BG14&lt;&gt;0,BG14&lt;&gt;0),BG14,"-")</f>
        <v>4.906718195144494</v>
      </c>
      <c r="BH76" s="1">
        <f>IF(AND('Use B2019'!BH14&lt;&gt;0,BH14&lt;&gt;0),BH14,"-")</f>
        <v>27.368688476781379</v>
      </c>
      <c r="BI76" s="1" t="str">
        <f>IF(AND('Use B2019'!BI14&lt;&gt;0,BI14&lt;&gt;0),BI14,"-")</f>
        <v>-</v>
      </c>
      <c r="BJ76" s="1">
        <f>IF(AND('Use B2019'!BJ14&lt;&gt;0,BJ14&lt;&gt;0),BJ14,"-")</f>
        <v>29864.999999999996</v>
      </c>
      <c r="BK76" s="1"/>
      <c r="BL76" s="1">
        <f>IF(AND('Use B2019'!BL14&lt;&gt;0,BL14&lt;&gt;0),BL14,"-")</f>
        <v>6126</v>
      </c>
      <c r="BM76" s="1" t="str">
        <f>IF(AND('Use B2019'!BM14&lt;&gt;0,BM14&lt;&gt;0),BM14,"-")</f>
        <v>-</v>
      </c>
      <c r="BN76" s="1" t="str">
        <f>IF(AND('Use B2019'!BN14&lt;&gt;0,BN14&lt;&gt;0),BN14,"-")</f>
        <v>-</v>
      </c>
      <c r="BO76" s="1" t="str">
        <f>IF(AND('Use B2019'!BO14&lt;&gt;0,BO14&lt;&gt;0),BO14,"-")</f>
        <v>-</v>
      </c>
      <c r="BP76" s="1" t="str">
        <f>IF(AND('Use B2019'!BP14&lt;&gt;0,BP14&lt;&gt;0),BP14,"-")</f>
        <v>-</v>
      </c>
      <c r="BQ76" s="1">
        <f>IF(AND('Use B2019'!BQ14&lt;&gt;0,BQ14&lt;&gt;0),BQ14,"-")</f>
        <v>83</v>
      </c>
      <c r="BR76" s="1" t="str">
        <f>IF(AND('Use B2019'!BR14&lt;&gt;0,BR14&lt;&gt;0),BR14,"-")</f>
        <v>-</v>
      </c>
      <c r="BS76" s="1">
        <f>IF(AND('Use B2019'!BS14&lt;&gt;0,BS14&lt;&gt;0),BS14,"-")</f>
        <v>13192</v>
      </c>
      <c r="BT76" s="1">
        <f>IF(AND('Use B2019'!BT14&lt;&gt;0,BT14&lt;&gt;0),BT14,"-")</f>
        <v>19401</v>
      </c>
    </row>
    <row r="77" spans="1:72" ht="12.75" customHeight="1">
      <c r="A77" s="1">
        <v>11</v>
      </c>
      <c r="B77" s="1" t="s">
        <v>664</v>
      </c>
      <c r="C77" s="1">
        <f>IF(AND('Use B2019'!C15&lt;&gt;0,C15&lt;&gt;0),C15,"-")</f>
        <v>2010.8426596467757</v>
      </c>
      <c r="D77" s="1">
        <f>IF(AND('Use B2019'!D15&lt;&gt;0,D15&lt;&gt;0),D15,"-")</f>
        <v>302.52561849258575</v>
      </c>
      <c r="E77" s="1">
        <f>IF(AND('Use B2019'!E15&lt;&gt;0,E15&lt;&gt;0),E15,"-")</f>
        <v>16.101462757546695</v>
      </c>
      <c r="F77" s="1">
        <f>IF(AND('Use B2019'!F15&lt;&gt;0,F15&lt;&gt;0),F15,"-")</f>
        <v>973.09590590547191</v>
      </c>
      <c r="G77" s="1">
        <f>IF(AND('Use B2019'!G15&lt;&gt;0,G15&lt;&gt;0),G15,"-")</f>
        <v>1847.8466355950013</v>
      </c>
      <c r="H77" s="1">
        <f>IF(AND('Use B2019'!H15&lt;&gt;0,H15&lt;&gt;0),H15,"-")</f>
        <v>827.22410999484339</v>
      </c>
      <c r="I77" s="1">
        <f>IF(AND('Use B2019'!I15&lt;&gt;0,I15&lt;&gt;0),I15,"-")</f>
        <v>696.08756889851804</v>
      </c>
      <c r="J77" s="1">
        <f>IF(AND('Use B2019'!J15&lt;&gt;0,J15&lt;&gt;0),J15,"-")</f>
        <v>5603.6555687683685</v>
      </c>
      <c r="K77" s="1">
        <f>IF(AND('Use B2019'!K15&lt;&gt;0,K15&lt;&gt;0),K15,"-")</f>
        <v>403.28396817029636</v>
      </c>
      <c r="L77" s="1">
        <f>IF(AND('Use B2019'!L15&lt;&gt;0,L15&lt;&gt;0),L15,"-")</f>
        <v>2646.6139162579298</v>
      </c>
      <c r="M77" s="1">
        <f>IF(AND('Use B2019'!M15&lt;&gt;0,M15&lt;&gt;0),M15,"-")</f>
        <v>17868.005914660411</v>
      </c>
      <c r="N77" s="1">
        <f>IF(AND('Use B2019'!N15&lt;&gt;0,N15&lt;&gt;0),N15,"-")</f>
        <v>4831.9043658687615</v>
      </c>
      <c r="O77" s="1">
        <f>IF(AND('Use B2019'!O15&lt;&gt;0,O15&lt;&gt;0),O15,"-")</f>
        <v>813.27097440918726</v>
      </c>
      <c r="P77" s="1">
        <f>IF(AND('Use B2019'!P15&lt;&gt;0,P15&lt;&gt;0),P15,"-")</f>
        <v>838.01426131304379</v>
      </c>
      <c r="Q77" s="1">
        <f>IF(AND('Use B2019'!Q15&lt;&gt;0,Q15&lt;&gt;0),Q15,"-")</f>
        <v>1360.5864338836298</v>
      </c>
      <c r="R77" s="1">
        <f>IF(AND('Use B2019'!R15&lt;&gt;0,R15&lt;&gt;0),R15,"-")</f>
        <v>568.42408157706222</v>
      </c>
      <c r="S77" s="1">
        <f>IF(AND('Use B2019'!S15&lt;&gt;0,S15&lt;&gt;0),S15,"-")</f>
        <v>754.13427863528852</v>
      </c>
      <c r="T77" s="1">
        <f>IF(AND('Use B2019'!T15&lt;&gt;0,T15&lt;&gt;0),T15,"-")</f>
        <v>488.91529369969783</v>
      </c>
      <c r="U77" s="1">
        <f>IF(AND('Use B2019'!U15&lt;&gt;0,U15&lt;&gt;0),U15,"-")</f>
        <v>2265.4605790639034</v>
      </c>
      <c r="V77" s="1">
        <f>IF(AND('Use B2019'!V15&lt;&gt;0,V15&lt;&gt;0),V15,"-")</f>
        <v>42.328736256602461</v>
      </c>
      <c r="W77" s="1">
        <f>IF(AND('Use B2019'!W15&lt;&gt;0,W15&lt;&gt;0),W15,"-")</f>
        <v>753.45907236928088</v>
      </c>
      <c r="X77" s="1">
        <f>IF(AND('Use B2019'!X15&lt;&gt;0,X15&lt;&gt;0),X15,"-")</f>
        <v>214.05900854431235</v>
      </c>
      <c r="Y77" s="1">
        <f>IF(AND('Use B2019'!Y15&lt;&gt;0,Y15&lt;&gt;0),Y15,"-")</f>
        <v>1494.7109501556729</v>
      </c>
      <c r="Z77" s="1">
        <f>IF(AND('Use B2019'!Z15&lt;&gt;0,Z15&lt;&gt;0),Z15,"-")</f>
        <v>586.93359560831902</v>
      </c>
      <c r="AA77" s="1">
        <f>IF(AND('Use B2019'!AA15&lt;&gt;0,AA15&lt;&gt;0),AA15,"-")</f>
        <v>291.91579898100554</v>
      </c>
      <c r="AB77" s="1">
        <f>IF(AND('Use B2019'!AB15&lt;&gt;0,AB15&lt;&gt;0),AB15,"-")</f>
        <v>1430.9781496126386</v>
      </c>
      <c r="AC77" s="1">
        <f>IF(AND('Use B2019'!AC15&lt;&gt;0,AC15&lt;&gt;0),AC15,"-")</f>
        <v>3211.670263633685</v>
      </c>
      <c r="AD77" s="1">
        <f>IF(AND('Use B2019'!AD15&lt;&gt;0,AD15&lt;&gt;0),AD15,"-")</f>
        <v>911.41445546105081</v>
      </c>
      <c r="AE77" s="1">
        <f>IF(AND('Use B2019'!AE15&lt;&gt;0,AE15&lt;&gt;0),AE15,"-")</f>
        <v>34.770800791912478</v>
      </c>
      <c r="AF77" s="1">
        <f>IF(AND('Use B2019'!AF15&lt;&gt;0,AF15&lt;&gt;0),AF15,"-")</f>
        <v>13.962086300795979</v>
      </c>
      <c r="AG77" s="1">
        <f>IF(AND('Use B2019'!AG15&lt;&gt;0,AG15&lt;&gt;0),AG15,"-")</f>
        <v>274.67622523718018</v>
      </c>
      <c r="AH77" s="1">
        <f>IF(AND('Use B2019'!AH15&lt;&gt;0,AH15&lt;&gt;0),AH15,"-")</f>
        <v>336.78788793789249</v>
      </c>
      <c r="AI77" s="1">
        <f>IF(AND('Use B2019'!AI15&lt;&gt;0,AI15&lt;&gt;0),AI15,"-")</f>
        <v>94.009283176970328</v>
      </c>
      <c r="AJ77" s="1">
        <f>IF(AND('Use B2019'!AJ15&lt;&gt;0,AJ15&lt;&gt;0),AJ15,"-")</f>
        <v>82.803431155903084</v>
      </c>
      <c r="AK77" s="1">
        <f>IF(AND('Use B2019'!AK15&lt;&gt;0,AK15&lt;&gt;0),AK15,"-")</f>
        <v>89.36143758524608</v>
      </c>
      <c r="AL77" s="1">
        <f>IF(AND('Use B2019'!AL15&lt;&gt;0,AL15&lt;&gt;0),AL15,"-")</f>
        <v>273.65503447536696</v>
      </c>
      <c r="AM77" s="1" t="str">
        <f>IF(AND('Use B2019'!AM15&lt;&gt;0,AM15&lt;&gt;0),AM15,"-")</f>
        <v>-</v>
      </c>
      <c r="AN77" s="1">
        <f>IF(AND('Use B2019'!AN15&lt;&gt;0,AN15&lt;&gt;0),AN15,"-")</f>
        <v>1.2991667787457728</v>
      </c>
      <c r="AO77" s="1">
        <f>IF(AND('Use B2019'!AO15&lt;&gt;0,AO15&lt;&gt;0),AO15,"-")</f>
        <v>0.76096869824392332</v>
      </c>
      <c r="AP77" s="1">
        <f>IF(AND('Use B2019'!AP15&lt;&gt;0,AP15&lt;&gt;0),AP15,"-")</f>
        <v>762.33653473836807</v>
      </c>
      <c r="AQ77" s="1">
        <f>IF(AND('Use B2019'!AQ15&lt;&gt;0,AQ15&lt;&gt;0),AQ15,"-")</f>
        <v>17</v>
      </c>
      <c r="AR77" s="1">
        <f>IF(AND('Use B2019'!AR15&lt;&gt;0,AR15&lt;&gt;0),AR15,"-")</f>
        <v>757.28145405296755</v>
      </c>
      <c r="AS77" s="1">
        <f>IF(AND('Use B2019'!AS15&lt;&gt;0,AS15&lt;&gt;0),AS15,"-")</f>
        <v>1987.6703403670219</v>
      </c>
      <c r="AT77" s="1">
        <f>IF(AND('Use B2019'!AT15&lt;&gt;0,AT15&lt;&gt;0),AT15,"-")</f>
        <v>42.29690594108321</v>
      </c>
      <c r="AU77" s="1">
        <f>IF(AND('Use B2019'!AU15&lt;&gt;0,AU15&lt;&gt;0),AU15,"-")</f>
        <v>420.54793994304441</v>
      </c>
      <c r="AV77" s="1">
        <f>IF(AND('Use B2019'!AV15&lt;&gt;0,AV15&lt;&gt;0),AV15,"-")</f>
        <v>2047.8042948175096</v>
      </c>
      <c r="AW77" s="1">
        <f>IF(AND('Use B2019'!AW15&lt;&gt;0,AW15&lt;&gt;0),AW15,"-")</f>
        <v>239.77848892575054</v>
      </c>
      <c r="AX77" s="1">
        <f>IF(AND('Use B2019'!AX15&lt;&gt;0,AX15&lt;&gt;0),AX15,"-")</f>
        <v>3.6984565898271731</v>
      </c>
      <c r="AY77" s="1">
        <f>IF(AND('Use B2019'!AY15&lt;&gt;0,AY15&lt;&gt;0),AY15,"-")</f>
        <v>599.3468697170033</v>
      </c>
      <c r="AZ77" s="1">
        <f>IF(AND('Use B2019'!AZ15&lt;&gt;0,AZ15&lt;&gt;0),AZ15,"-")</f>
        <v>255.29343385608544</v>
      </c>
      <c r="BA77" s="1">
        <f>IF(AND('Use B2019'!BA15&lt;&gt;0,BA15&lt;&gt;0),BA15,"-")</f>
        <v>247.59525043536638</v>
      </c>
      <c r="BB77" s="1">
        <f>IF(AND('Use B2019'!BB15&lt;&gt;0,BB15&lt;&gt;0),BB15,"-")</f>
        <v>5972.0443030729148</v>
      </c>
      <c r="BC77" s="1">
        <f>IF(AND('Use B2019'!BC15&lt;&gt;0,BC15&lt;&gt;0),BC15,"-")</f>
        <v>335.35211707579157</v>
      </c>
      <c r="BD77" s="1">
        <f>IF(AND('Use B2019'!BD15&lt;&gt;0,BD15&lt;&gt;0),BD15,"-")</f>
        <v>157.97497379488587</v>
      </c>
      <c r="BE77" s="1">
        <f>IF(AND('Use B2019'!BE15&lt;&gt;0,BE15&lt;&gt;0),BE15,"-")</f>
        <v>160.17598409448908</v>
      </c>
      <c r="BF77" s="1">
        <f>IF(AND('Use B2019'!BF15&lt;&gt;0,BF15&lt;&gt;0),BF15,"-")</f>
        <v>149.35582112806179</v>
      </c>
      <c r="BG77" s="1">
        <f>IF(AND('Use B2019'!BG15&lt;&gt;0,BG15&lt;&gt;0),BG15,"-")</f>
        <v>40.74972608548601</v>
      </c>
      <c r="BH77" s="1">
        <f>IF(AND('Use B2019'!BH15&lt;&gt;0,BH15&lt;&gt;0),BH15,"-")</f>
        <v>941.23555337002585</v>
      </c>
      <c r="BI77" s="1" t="str">
        <f>IF(AND('Use B2019'!BI15&lt;&gt;0,BI15&lt;&gt;0),BI15,"-")</f>
        <v>-</v>
      </c>
      <c r="BJ77" s="1">
        <f>IF(AND('Use B2019'!BJ15&lt;&gt;0,BJ15&lt;&gt;0),BJ15,"-")</f>
        <v>70402.000000000015</v>
      </c>
      <c r="BK77" s="1"/>
      <c r="BL77" s="1">
        <f>IF(AND('Use B2019'!BL15&lt;&gt;0,BL15&lt;&gt;0),BL15,"-")</f>
        <v>17944</v>
      </c>
      <c r="BM77" s="1" t="str">
        <f>IF(AND('Use B2019'!BM15&lt;&gt;0,BM15&lt;&gt;0),BM15,"-")</f>
        <v>-</v>
      </c>
      <c r="BN77" s="1">
        <f>IF(AND('Use B2019'!BN15&lt;&gt;0,BN15&lt;&gt;0),BN15,"-")</f>
        <v>13898</v>
      </c>
      <c r="BO77" s="1" t="str">
        <f>IF(AND('Use B2019'!BO15&lt;&gt;0,BO15&lt;&gt;0),BO15,"-")</f>
        <v>-</v>
      </c>
      <c r="BP77" s="1" t="str">
        <f>IF(AND('Use B2019'!BP15&lt;&gt;0,BP15&lt;&gt;0),BP15,"-")</f>
        <v>-</v>
      </c>
      <c r="BQ77" s="1">
        <f>IF(AND('Use B2019'!BQ15&lt;&gt;0,BQ15&lt;&gt;0),BQ15,"-")</f>
        <v>311</v>
      </c>
      <c r="BR77" s="1" t="str">
        <f>IF(AND('Use B2019'!BR15&lt;&gt;0,BR15&lt;&gt;0),BR15,"-")</f>
        <v>-</v>
      </c>
      <c r="BS77" s="1">
        <f>IF(AND('Use B2019'!BS15&lt;&gt;0,BS15&lt;&gt;0),BS15,"-")</f>
        <v>21397</v>
      </c>
      <c r="BT77" s="1">
        <f>IF(AND('Use B2019'!BT15&lt;&gt;0,BT15&lt;&gt;0),BT15,"-")</f>
        <v>53550</v>
      </c>
    </row>
    <row r="78" spans="1:72" ht="12.75" customHeight="1">
      <c r="A78" s="1">
        <v>12</v>
      </c>
      <c r="B78" s="1" t="s">
        <v>428</v>
      </c>
      <c r="C78" s="1">
        <f>IF(AND('Use B2019'!C16&lt;&gt;0,C16&lt;&gt;0),C16,"-")</f>
        <v>27.828615328708022</v>
      </c>
      <c r="D78" s="1">
        <f>IF(AND('Use B2019'!D16&lt;&gt;0,D16&lt;&gt;0),D16,"-")</f>
        <v>11.981666374610338</v>
      </c>
      <c r="E78" s="1">
        <f>IF(AND('Use B2019'!E16&lt;&gt;0,E16&lt;&gt;0),E16,"-")</f>
        <v>11.805834277792309</v>
      </c>
      <c r="F78" s="1">
        <f>IF(AND('Use B2019'!F16&lt;&gt;0,F16&lt;&gt;0),F16,"-")</f>
        <v>309.66790783125759</v>
      </c>
      <c r="G78" s="1">
        <f>IF(AND('Use B2019'!G16&lt;&gt;0,G16&lt;&gt;0),G16,"-")</f>
        <v>2036.664885542016</v>
      </c>
      <c r="H78" s="1">
        <f>IF(AND('Use B2019'!H16&lt;&gt;0,H16&lt;&gt;0),H16,"-")</f>
        <v>248.33388225632211</v>
      </c>
      <c r="I78" s="1">
        <f>IF(AND('Use B2019'!I16&lt;&gt;0,I16&lt;&gt;0),I16,"-")</f>
        <v>425.88076887038494</v>
      </c>
      <c r="J78" s="1">
        <f>IF(AND('Use B2019'!J16&lt;&gt;0,J16&lt;&gt;0),J16,"-")</f>
        <v>300.64878067881176</v>
      </c>
      <c r="K78" s="1">
        <f>IF(AND('Use B2019'!K16&lt;&gt;0,K16&lt;&gt;0),K16,"-")</f>
        <v>159.73288999603099</v>
      </c>
      <c r="L78" s="1">
        <f>IF(AND('Use B2019'!L16&lt;&gt;0,L16&lt;&gt;0),L16,"-")</f>
        <v>103.8231873292076</v>
      </c>
      <c r="M78" s="1">
        <f>IF(AND('Use B2019'!M16&lt;&gt;0,M16&lt;&gt;0),M16,"-")</f>
        <v>1565.4062961332252</v>
      </c>
      <c r="N78" s="1">
        <f>IF(AND('Use B2019'!N16&lt;&gt;0,N16&lt;&gt;0),N16,"-")</f>
        <v>2241.3223290374694</v>
      </c>
      <c r="O78" s="1">
        <f>IF(AND('Use B2019'!O16&lt;&gt;0,O16&lt;&gt;0),O16,"-")</f>
        <v>575.63531392644359</v>
      </c>
      <c r="P78" s="1">
        <f>IF(AND('Use B2019'!P16&lt;&gt;0,P16&lt;&gt;0),P16,"-")</f>
        <v>94.774529160333941</v>
      </c>
      <c r="Q78" s="1">
        <f>IF(AND('Use B2019'!Q16&lt;&gt;0,Q16&lt;&gt;0),Q16,"-")</f>
        <v>582.90453139516035</v>
      </c>
      <c r="R78" s="1">
        <f>IF(AND('Use B2019'!R16&lt;&gt;0,R16&lt;&gt;0),R16,"-")</f>
        <v>300.89674823912253</v>
      </c>
      <c r="S78" s="1">
        <f>IF(AND('Use B2019'!S16&lt;&gt;0,S16&lt;&gt;0),S16,"-")</f>
        <v>394.43430522029774</v>
      </c>
      <c r="T78" s="1">
        <f>IF(AND('Use B2019'!T16&lt;&gt;0,T16&lt;&gt;0),T16,"-")</f>
        <v>2227.9413752637511</v>
      </c>
      <c r="U78" s="1">
        <f>IF(AND('Use B2019'!U16&lt;&gt;0,U16&lt;&gt;0),U16,"-")</f>
        <v>4095.8953730049984</v>
      </c>
      <c r="V78" s="1">
        <f>IF(AND('Use B2019'!V16&lt;&gt;0,V16&lt;&gt;0),V16,"-")</f>
        <v>127.30329458312079</v>
      </c>
      <c r="W78" s="1">
        <f>IF(AND('Use B2019'!W16&lt;&gt;0,W16&lt;&gt;0),W16,"-")</f>
        <v>752.33083818100465</v>
      </c>
      <c r="X78" s="1">
        <f>IF(AND('Use B2019'!X16&lt;&gt;0,X16&lt;&gt;0),X16,"-")</f>
        <v>309.41374687651688</v>
      </c>
      <c r="Y78" s="1">
        <f>IF(AND('Use B2019'!Y16&lt;&gt;0,Y16&lt;&gt;0),Y16,"-")</f>
        <v>46.85856675533384</v>
      </c>
      <c r="Z78" s="1">
        <f>IF(AND('Use B2019'!Z16&lt;&gt;0,Z16&lt;&gt;0),Z16,"-")</f>
        <v>157.69683075568784</v>
      </c>
      <c r="AA78" s="1">
        <f>IF(AND('Use B2019'!AA16&lt;&gt;0,AA16&lt;&gt;0),AA16,"-")</f>
        <v>422.84571112784442</v>
      </c>
      <c r="AB78" s="1">
        <f>IF(AND('Use B2019'!AB16&lt;&gt;0,AB16&lt;&gt;0),AB16,"-")</f>
        <v>4204.2975007051255</v>
      </c>
      <c r="AC78" s="1">
        <f>IF(AND('Use B2019'!AC16&lt;&gt;0,AC16&lt;&gt;0),AC16,"-")</f>
        <v>3200.2738544320009</v>
      </c>
      <c r="AD78" s="1">
        <f>IF(AND('Use B2019'!AD16&lt;&gt;0,AD16&lt;&gt;0),AD16,"-")</f>
        <v>576.87545534585752</v>
      </c>
      <c r="AE78" s="1">
        <f>IF(AND('Use B2019'!AE16&lt;&gt;0,AE16&lt;&gt;0),AE16,"-")</f>
        <v>10.149546604800115</v>
      </c>
      <c r="AF78" s="1" t="str">
        <f>IF(AND('Use B2019'!AF16&lt;&gt;0,AF16&lt;&gt;0),AF16,"-")</f>
        <v>-</v>
      </c>
      <c r="AG78" s="1">
        <f>IF(AND('Use B2019'!AG16&lt;&gt;0,AG16&lt;&gt;0),AG16,"-")</f>
        <v>249.39147079535218</v>
      </c>
      <c r="AH78" s="1">
        <f>IF(AND('Use B2019'!AH16&lt;&gt;0,AH16&lt;&gt;0),AH16,"-")</f>
        <v>580.05913171466068</v>
      </c>
      <c r="AI78" s="1">
        <f>IF(AND('Use B2019'!AI16&lt;&gt;0,AI16&lt;&gt;0),AI16,"-")</f>
        <v>23.228207569064363</v>
      </c>
      <c r="AJ78" s="1">
        <f>IF(AND('Use B2019'!AJ16&lt;&gt;0,AJ16&lt;&gt;0),AJ16,"-")</f>
        <v>20.450274776391169</v>
      </c>
      <c r="AK78" s="1">
        <f>IF(AND('Use B2019'!AK16&lt;&gt;0,AK16&lt;&gt;0),AK16,"-")</f>
        <v>64.518080986948604</v>
      </c>
      <c r="AL78" s="1">
        <f>IF(AND('Use B2019'!AL16&lt;&gt;0,AL16&lt;&gt;0),AL16,"-")</f>
        <v>367.78806354763168</v>
      </c>
      <c r="AM78" s="1">
        <f>IF(AND('Use B2019'!AM16&lt;&gt;0,AM16&lt;&gt;0),AM16,"-")</f>
        <v>73.273169000293748</v>
      </c>
      <c r="AN78" s="1">
        <f>IF(AND('Use B2019'!AN16&lt;&gt;0,AN16&lt;&gt;0),AN16,"-")</f>
        <v>1.9651707548889139</v>
      </c>
      <c r="AO78" s="1">
        <f>IF(AND('Use B2019'!AO16&lt;&gt;0,AO16&lt;&gt;0),AO16,"-")</f>
        <v>1.9878928675140171</v>
      </c>
      <c r="AP78" s="1">
        <f>IF(AND('Use B2019'!AP16&lt;&gt;0,AP16&lt;&gt;0),AP16,"-")</f>
        <v>445.18691031005625</v>
      </c>
      <c r="AQ78" s="1">
        <f>IF(AND('Use B2019'!AQ16&lt;&gt;0,AQ16&lt;&gt;0),AQ16,"-")</f>
        <v>276</v>
      </c>
      <c r="AR78" s="1">
        <f>IF(AND('Use B2019'!AR16&lt;&gt;0,AR16&lt;&gt;0),AR16,"-")</f>
        <v>538.64068114476436</v>
      </c>
      <c r="AS78" s="1">
        <f>IF(AND('Use B2019'!AS16&lt;&gt;0,AS16&lt;&gt;0),AS16,"-")</f>
        <v>1460.6784210134524</v>
      </c>
      <c r="AT78" s="1">
        <f>IF(AND('Use B2019'!AT16&lt;&gt;0,AT16&lt;&gt;0),AT16,"-")</f>
        <v>111.79193514530905</v>
      </c>
      <c r="AU78" s="1">
        <f>IF(AND('Use B2019'!AU16&lt;&gt;0,AU16&lt;&gt;0),AU16,"-")</f>
        <v>150.35885590245749</v>
      </c>
      <c r="AV78" s="1">
        <f>IF(AND('Use B2019'!AV16&lt;&gt;0,AV16&lt;&gt;0),AV16,"-")</f>
        <v>501.80856443957089</v>
      </c>
      <c r="AW78" s="1">
        <f>IF(AND('Use B2019'!AW16&lt;&gt;0,AW16&lt;&gt;0),AW16,"-")</f>
        <v>94.141277659054282</v>
      </c>
      <c r="AX78" s="1">
        <f>IF(AND('Use B2019'!AX16&lt;&gt;0,AX16&lt;&gt;0),AX16,"-")</f>
        <v>2.784077198448359</v>
      </c>
      <c r="AY78" s="1">
        <f>IF(AND('Use B2019'!AY16&lt;&gt;0,AY16&lt;&gt;0),AY16,"-")</f>
        <v>226.0113618262385</v>
      </c>
      <c r="AZ78" s="1">
        <f>IF(AND('Use B2019'!AZ16&lt;&gt;0,AZ16&lt;&gt;0),AZ16,"-")</f>
        <v>619.59617693864254</v>
      </c>
      <c r="BA78" s="1">
        <f>IF(AND('Use B2019'!BA16&lt;&gt;0,BA16&lt;&gt;0),BA16,"-")</f>
        <v>207.98932901386445</v>
      </c>
      <c r="BB78" s="1">
        <f>IF(AND('Use B2019'!BB16&lt;&gt;0,BB16&lt;&gt;0),BB16,"-")</f>
        <v>1348.1492021733582</v>
      </c>
      <c r="BC78" s="1">
        <f>IF(AND('Use B2019'!BC16&lt;&gt;0,BC16&lt;&gt;0),BC16,"-")</f>
        <v>79.7783645463781</v>
      </c>
      <c r="BD78" s="1">
        <f>IF(AND('Use B2019'!BD16&lt;&gt;0,BD16&lt;&gt;0),BD16,"-")</f>
        <v>53.972768294296451</v>
      </c>
      <c r="BE78" s="1">
        <f>IF(AND('Use B2019'!BE16&lt;&gt;0,BE16&lt;&gt;0),BE16,"-")</f>
        <v>65.645451684504749</v>
      </c>
      <c r="BF78" s="1">
        <f>IF(AND('Use B2019'!BF16&lt;&gt;0,BF16&lt;&gt;0),BF16,"-")</f>
        <v>48.54534440296117</v>
      </c>
      <c r="BG78" s="1">
        <f>IF(AND('Use B2019'!BG16&lt;&gt;0,BG16&lt;&gt;0),BG16,"-")</f>
        <v>69.952860429543861</v>
      </c>
      <c r="BH78" s="1">
        <f>IF(AND('Use B2019'!BH16&lt;&gt;0,BH16&lt;&gt;0),BH16,"-")</f>
        <v>83.751584877730224</v>
      </c>
      <c r="BI78" s="1" t="str">
        <f>IF(AND('Use B2019'!BI16&lt;&gt;0,BI16&lt;&gt;0),BI16,"-")</f>
        <v>-</v>
      </c>
      <c r="BJ78" s="1">
        <f>IF(AND('Use B2019'!BJ16&lt;&gt;0,BJ16&lt;&gt;0),BJ16,"-")</f>
        <v>33292</v>
      </c>
      <c r="BK78" s="1"/>
      <c r="BL78" s="1">
        <f>IF(AND('Use B2019'!BL16&lt;&gt;0,BL16&lt;&gt;0),BL16,"-")</f>
        <v>4635</v>
      </c>
      <c r="BM78" s="1" t="str">
        <f>IF(AND('Use B2019'!BM16&lt;&gt;0,BM16&lt;&gt;0),BM16,"-")</f>
        <v>-</v>
      </c>
      <c r="BN78" s="1">
        <f>IF(AND('Use B2019'!BN16&lt;&gt;0,BN16&lt;&gt;0),BN16,"-")</f>
        <v>280</v>
      </c>
      <c r="BO78" s="1" t="str">
        <f>IF(AND('Use B2019'!BO16&lt;&gt;0,BO16&lt;&gt;0),BO16,"-")</f>
        <v>-</v>
      </c>
      <c r="BP78" s="1" t="str">
        <f>IF(AND('Use B2019'!BP16&lt;&gt;0,BP16&lt;&gt;0),BP16,"-")</f>
        <v>-</v>
      </c>
      <c r="BQ78" s="1">
        <f>IF(AND('Use B2019'!BQ16&lt;&gt;0,BQ16&lt;&gt;0),BQ16,"-")</f>
        <v>105</v>
      </c>
      <c r="BR78" s="1" t="str">
        <f>IF(AND('Use B2019'!BR16&lt;&gt;0,BR16&lt;&gt;0),BR16,"-")</f>
        <v>-</v>
      </c>
      <c r="BS78" s="1">
        <f>IF(AND('Use B2019'!BS16&lt;&gt;0,BS16&lt;&gt;0),BS16,"-")</f>
        <v>1681</v>
      </c>
      <c r="BT78" s="1">
        <f>IF(AND('Use B2019'!BT16&lt;&gt;0,BT16&lt;&gt;0),BT16,"-")</f>
        <v>6701</v>
      </c>
    </row>
    <row r="79" spans="1:72" ht="12.75" customHeight="1">
      <c r="A79" s="1">
        <v>13</v>
      </c>
      <c r="B79" s="1" t="s">
        <v>430</v>
      </c>
      <c r="C79" s="1">
        <f>IF(AND('Use B2019'!C17&lt;&gt;0,C17&lt;&gt;0),C17,"-")</f>
        <v>115.16532317139999</v>
      </c>
      <c r="D79" s="1">
        <f>IF(AND('Use B2019'!D17&lt;&gt;0,D17&lt;&gt;0),D17,"-")</f>
        <v>1.3765664918151583</v>
      </c>
      <c r="E79" s="1">
        <f>IF(AND('Use B2019'!E17&lt;&gt;0,E17&lt;&gt;0),E17,"-")</f>
        <v>0.16498099970768779</v>
      </c>
      <c r="F79" s="1">
        <f>IF(AND('Use B2019'!F17&lt;&gt;0,F17&lt;&gt;0),F17,"-")</f>
        <v>459.36527533339586</v>
      </c>
      <c r="G79" s="1">
        <f>IF(AND('Use B2019'!G17&lt;&gt;0,G17&lt;&gt;0),G17,"-")</f>
        <v>781.86685100820671</v>
      </c>
      <c r="H79" s="1">
        <f>IF(AND('Use B2019'!H17&lt;&gt;0,H17&lt;&gt;0),H17,"-")</f>
        <v>22.100280286842555</v>
      </c>
      <c r="I79" s="1">
        <f>IF(AND('Use B2019'!I17&lt;&gt;0,I17&lt;&gt;0),I17,"-")</f>
        <v>746.77659589021687</v>
      </c>
      <c r="J79" s="1">
        <f>IF(AND('Use B2019'!J17&lt;&gt;0,J17&lt;&gt;0),J17,"-")</f>
        <v>47.180684559125979</v>
      </c>
      <c r="K79" s="1">
        <f>IF(AND('Use B2019'!K17&lt;&gt;0,K17&lt;&gt;0),K17,"-")</f>
        <v>0.10765384498807311</v>
      </c>
      <c r="L79" s="1">
        <f>IF(AND('Use B2019'!L17&lt;&gt;0,L17&lt;&gt;0),L17,"-")</f>
        <v>9.6095822862198759</v>
      </c>
      <c r="M79" s="1">
        <f>IF(AND('Use B2019'!M17&lt;&gt;0,M17&lt;&gt;0),M17,"-")</f>
        <v>107.70291011452153</v>
      </c>
      <c r="N79" s="1">
        <f>IF(AND('Use B2019'!N17&lt;&gt;0,N17&lt;&gt;0),N17,"-")</f>
        <v>67.569787039828128</v>
      </c>
      <c r="O79" s="1">
        <f>IF(AND('Use B2019'!O17&lt;&gt;0,O17&lt;&gt;0),O17,"-")</f>
        <v>1483.3097806275584</v>
      </c>
      <c r="P79" s="1">
        <f>IF(AND('Use B2019'!P17&lt;&gt;0,P17&lt;&gt;0),P17,"-")</f>
        <v>275.69046937928681</v>
      </c>
      <c r="Q79" s="1">
        <f>IF(AND('Use B2019'!Q17&lt;&gt;0,Q17&lt;&gt;0),Q17,"-")</f>
        <v>512.08171864729457</v>
      </c>
      <c r="R79" s="1">
        <f>IF(AND('Use B2019'!R17&lt;&gt;0,R17&lt;&gt;0),R17,"-")</f>
        <v>58.753585130224764</v>
      </c>
      <c r="S79" s="1">
        <f>IF(AND('Use B2019'!S17&lt;&gt;0,S17&lt;&gt;0),S17,"-")</f>
        <v>102.01777600578993</v>
      </c>
      <c r="T79" s="1">
        <f>IF(AND('Use B2019'!T17&lt;&gt;0,T17&lt;&gt;0),T17,"-")</f>
        <v>226.99270510594184</v>
      </c>
      <c r="U79" s="1">
        <f>IF(AND('Use B2019'!U17&lt;&gt;0,U17&lt;&gt;0),U17,"-")</f>
        <v>756.90362661104541</v>
      </c>
      <c r="V79" s="1">
        <f>IF(AND('Use B2019'!V17&lt;&gt;0,V17&lt;&gt;0),V17,"-")</f>
        <v>46.443765076727907</v>
      </c>
      <c r="W79" s="1">
        <f>IF(AND('Use B2019'!W17&lt;&gt;0,W17&lt;&gt;0),W17,"-")</f>
        <v>218.43167693037654</v>
      </c>
      <c r="X79" s="1">
        <f>IF(AND('Use B2019'!X17&lt;&gt;0,X17&lt;&gt;0),X17,"-")</f>
        <v>46.853786602693972</v>
      </c>
      <c r="Y79" s="1">
        <f>IF(AND('Use B2019'!Y17&lt;&gt;0,Y17&lt;&gt;0),Y17,"-")</f>
        <v>119.20286969265386</v>
      </c>
      <c r="Z79" s="1">
        <f>IF(AND('Use B2019'!Z17&lt;&gt;0,Z17&lt;&gt;0),Z17,"-")</f>
        <v>59.629823595989002</v>
      </c>
      <c r="AA79" s="1">
        <f>IF(AND('Use B2019'!AA17&lt;&gt;0,AA17&lt;&gt;0),AA17,"-")</f>
        <v>80.499584713533807</v>
      </c>
      <c r="AB79" s="1">
        <f>IF(AND('Use B2019'!AB17&lt;&gt;0,AB17&lt;&gt;0),AB17,"-")</f>
        <v>5835.0137772478129</v>
      </c>
      <c r="AC79" s="1">
        <f>IF(AND('Use B2019'!AC17&lt;&gt;0,AC17&lt;&gt;0),AC17,"-")</f>
        <v>426.64426108825887</v>
      </c>
      <c r="AD79" s="1">
        <f>IF(AND('Use B2019'!AD17&lt;&gt;0,AD17&lt;&gt;0),AD17,"-")</f>
        <v>142.0864005404168</v>
      </c>
      <c r="AE79" s="1">
        <f>IF(AND('Use B2019'!AE17&lt;&gt;0,AE17&lt;&gt;0),AE17,"-")</f>
        <v>1.1219385011488258E-2</v>
      </c>
      <c r="AF79" s="1" t="str">
        <f>IF(AND('Use B2019'!AF17&lt;&gt;0,AF17&lt;&gt;0),AF17,"-")</f>
        <v>-</v>
      </c>
      <c r="AG79" s="1">
        <f>IF(AND('Use B2019'!AG17&lt;&gt;0,AG17&lt;&gt;0),AG17,"-")</f>
        <v>34.215678288216537</v>
      </c>
      <c r="AH79" s="1">
        <f>IF(AND('Use B2019'!AH17&lt;&gt;0,AH17&lt;&gt;0),AH17,"-")</f>
        <v>189.24108540884291</v>
      </c>
      <c r="AI79" s="1">
        <f>IF(AND('Use B2019'!AI17&lt;&gt;0,AI17&lt;&gt;0),AI17,"-")</f>
        <v>16.391339895554879</v>
      </c>
      <c r="AJ79" s="1">
        <f>IF(AND('Use B2019'!AJ17&lt;&gt;0,AJ17&lt;&gt;0),AJ17,"-")</f>
        <v>1.2130651058831399</v>
      </c>
      <c r="AK79" s="1">
        <f>IF(AND('Use B2019'!AK17&lt;&gt;0,AK17&lt;&gt;0),AK17,"-")</f>
        <v>2.2005172640091248</v>
      </c>
      <c r="AL79" s="1">
        <f>IF(AND('Use B2019'!AL17&lt;&gt;0,AL17&lt;&gt;0),AL17,"-")</f>
        <v>26.674513981336318</v>
      </c>
      <c r="AM79" s="1" t="str">
        <f>IF(AND('Use B2019'!AM17&lt;&gt;0,AM17&lt;&gt;0),AM17,"-")</f>
        <v>-</v>
      </c>
      <c r="AN79" s="1">
        <f>IF(AND('Use B2019'!AN17&lt;&gt;0,AN17&lt;&gt;0),AN17,"-")</f>
        <v>0.95942991900533892</v>
      </c>
      <c r="AO79" s="1">
        <f>IF(AND('Use B2019'!AO17&lt;&gt;0,AO17&lt;&gt;0),AO17,"-")</f>
        <v>0.13509951526794289</v>
      </c>
      <c r="AP79" s="1">
        <f>IF(AND('Use B2019'!AP17&lt;&gt;0,AP17&lt;&gt;0),AP17,"-")</f>
        <v>330.36608791216503</v>
      </c>
      <c r="AQ79" s="1">
        <f>IF(AND('Use B2019'!AQ17&lt;&gt;0,AQ17&lt;&gt;0),AQ17,"-")</f>
        <v>386</v>
      </c>
      <c r="AR79" s="1">
        <f>IF(AND('Use B2019'!AR17&lt;&gt;0,AR17&lt;&gt;0),AR17,"-")</f>
        <v>79.178230768859223</v>
      </c>
      <c r="AS79" s="1">
        <f>IF(AND('Use B2019'!AS17&lt;&gt;0,AS17&lt;&gt;0),AS17,"-")</f>
        <v>349.51479270357447</v>
      </c>
      <c r="AT79" s="1">
        <f>IF(AND('Use B2019'!AT17&lt;&gt;0,AT17&lt;&gt;0),AT17,"-")</f>
        <v>0.6254555239601175</v>
      </c>
      <c r="AU79" s="1">
        <f>IF(AND('Use B2019'!AU17&lt;&gt;0,AU17&lt;&gt;0),AU17,"-")</f>
        <v>3.6442818788528628</v>
      </c>
      <c r="AV79" s="1">
        <f>IF(AND('Use B2019'!AV17&lt;&gt;0,AV17&lt;&gt;0),AV17,"-")</f>
        <v>132.94981963182053</v>
      </c>
      <c r="AW79" s="1">
        <f>IF(AND('Use B2019'!AW17&lt;&gt;0,AW17&lt;&gt;0),AW17,"-")</f>
        <v>6.9696682561374681</v>
      </c>
      <c r="AX79" s="1">
        <f>IF(AND('Use B2019'!AX17&lt;&gt;0,AX17&lt;&gt;0),AX17,"-")</f>
        <v>0.96833413007882196</v>
      </c>
      <c r="AY79" s="1">
        <f>IF(AND('Use B2019'!AY17&lt;&gt;0,AY17&lt;&gt;0),AY17,"-")</f>
        <v>61.410735050427334</v>
      </c>
      <c r="AZ79" s="1">
        <f>IF(AND('Use B2019'!AZ17&lt;&gt;0,AZ17&lt;&gt;0),AZ17,"-")</f>
        <v>42.494518174858499</v>
      </c>
      <c r="BA79" s="1">
        <f>IF(AND('Use B2019'!BA17&lt;&gt;0,BA17&lt;&gt;0),BA17,"-")</f>
        <v>26.029107167453105</v>
      </c>
      <c r="BB79" s="1">
        <f>IF(AND('Use B2019'!BB17&lt;&gt;0,BB17&lt;&gt;0),BB17,"-")</f>
        <v>106.33544878557441</v>
      </c>
      <c r="BC79" s="1">
        <f>IF(AND('Use B2019'!BC17&lt;&gt;0,BC17&lt;&gt;0),BC17,"-")</f>
        <v>4.6874662650115848</v>
      </c>
      <c r="BD79" s="1">
        <f>IF(AND('Use B2019'!BD17&lt;&gt;0,BD17&lt;&gt;0),BD17,"-")</f>
        <v>24.058320134240489</v>
      </c>
      <c r="BE79" s="1">
        <f>IF(AND('Use B2019'!BE17&lt;&gt;0,BE17&lt;&gt;0),BE17,"-")</f>
        <v>4.2894185943122363</v>
      </c>
      <c r="BF79" s="1">
        <f>IF(AND('Use B2019'!BF17&lt;&gt;0,BF17&lt;&gt;0),BF17,"-")</f>
        <v>4.8601506858753016E-3</v>
      </c>
      <c r="BG79" s="1">
        <f>IF(AND('Use B2019'!BG17&lt;&gt;0,BG17&lt;&gt;0),BG17,"-")</f>
        <v>27.249668018804179</v>
      </c>
      <c r="BH79" s="1">
        <f>IF(AND('Use B2019'!BH17&lt;&gt;0,BH17&lt;&gt;0),BH17,"-")</f>
        <v>42.639740068182462</v>
      </c>
      <c r="BI79" s="1" t="str">
        <f>IF(AND('Use B2019'!BI17&lt;&gt;0,BI17&lt;&gt;0),BI17,"-")</f>
        <v>-</v>
      </c>
      <c r="BJ79" s="1">
        <f>IF(AND('Use B2019'!BJ17&lt;&gt;0,BJ17&lt;&gt;0),BJ17,"-")</f>
        <v>14649.999999999991</v>
      </c>
      <c r="BK79" s="1"/>
      <c r="BL79" s="1">
        <f>IF(AND('Use B2019'!BL17&lt;&gt;0,BL17&lt;&gt;0),BL17,"-")</f>
        <v>1930</v>
      </c>
      <c r="BM79" s="1" t="str">
        <f>IF(AND('Use B2019'!BM17&lt;&gt;0,BM17&lt;&gt;0),BM17,"-")</f>
        <v>-</v>
      </c>
      <c r="BN79" s="1" t="str">
        <f>IF(AND('Use B2019'!BN17&lt;&gt;0,BN17&lt;&gt;0),BN17,"-")</f>
        <v>-</v>
      </c>
      <c r="BO79" s="1" t="str">
        <f>IF(AND('Use B2019'!BO17&lt;&gt;0,BO17&lt;&gt;0),BO17,"-")</f>
        <v>-</v>
      </c>
      <c r="BP79" s="1" t="str">
        <f>IF(AND('Use B2019'!BP17&lt;&gt;0,BP17&lt;&gt;0),BP17,"-")</f>
        <v>-</v>
      </c>
      <c r="BQ79" s="1">
        <f>IF(AND('Use B2019'!BQ17&lt;&gt;0,BQ17&lt;&gt;0),BQ17,"-")</f>
        <v>82</v>
      </c>
      <c r="BR79" s="1" t="str">
        <f>IF(AND('Use B2019'!BR17&lt;&gt;0,BR17&lt;&gt;0),BR17,"-")</f>
        <v>-</v>
      </c>
      <c r="BS79" s="1">
        <f>IF(AND('Use B2019'!BS17&lt;&gt;0,BS17&lt;&gt;0),BS17,"-")</f>
        <v>429</v>
      </c>
      <c r="BT79" s="1">
        <f>IF(AND('Use B2019'!BT17&lt;&gt;0,BT17&lt;&gt;0),BT17,"-")</f>
        <v>2441</v>
      </c>
    </row>
    <row r="80" spans="1:72" ht="12.75" customHeight="1">
      <c r="A80" s="1">
        <v>14</v>
      </c>
      <c r="B80" s="1" t="s">
        <v>432</v>
      </c>
      <c r="C80" s="1">
        <f>IF(AND('Use B2019'!C18&lt;&gt;0,C18&lt;&gt;0),C18,"-")</f>
        <v>153.96456234799004</v>
      </c>
      <c r="D80" s="1">
        <f>IF(AND('Use B2019'!D18&lt;&gt;0,D18&lt;&gt;0),D18,"-")</f>
        <v>0.77931957730017842</v>
      </c>
      <c r="E80" s="1" t="str">
        <f>IF(AND('Use B2019'!E18&lt;&gt;0,E18&lt;&gt;0),E18,"-")</f>
        <v>-</v>
      </c>
      <c r="F80" s="1">
        <f>IF(AND('Use B2019'!F18&lt;&gt;0,F18&lt;&gt;0),F18,"-")</f>
        <v>159.36274970109957</v>
      </c>
      <c r="G80" s="1">
        <f>IF(AND('Use B2019'!G18&lt;&gt;0,G18&lt;&gt;0),G18,"-")</f>
        <v>8.9565317767395989</v>
      </c>
      <c r="H80" s="1">
        <f>IF(AND('Use B2019'!H18&lt;&gt;0,H18&lt;&gt;0),H18,"-")</f>
        <v>113.04254355707403</v>
      </c>
      <c r="I80" s="1">
        <f>IF(AND('Use B2019'!I18&lt;&gt;0,I18&lt;&gt;0),I18,"-")</f>
        <v>323.38871428997203</v>
      </c>
      <c r="J80" s="1">
        <f>IF(AND('Use B2019'!J18&lt;&gt;0,J18&lt;&gt;0),J18,"-")</f>
        <v>69.475670318044962</v>
      </c>
      <c r="K80" s="1">
        <f>IF(AND('Use B2019'!K18&lt;&gt;0,K18&lt;&gt;0),K18,"-")</f>
        <v>18.815093986530226</v>
      </c>
      <c r="L80" s="1">
        <f>IF(AND('Use B2019'!L18&lt;&gt;0,L18&lt;&gt;0),L18,"-")</f>
        <v>41.134826023793259</v>
      </c>
      <c r="M80" s="1">
        <f>IF(AND('Use B2019'!M18&lt;&gt;0,M18&lt;&gt;0),M18,"-")</f>
        <v>458.16090203166345</v>
      </c>
      <c r="N80" s="1">
        <f>IF(AND('Use B2019'!N18&lt;&gt;0,N18&lt;&gt;0),N18,"-")</f>
        <v>447.85377734510826</v>
      </c>
      <c r="O80" s="1">
        <f>IF(AND('Use B2019'!O18&lt;&gt;0,O18&lt;&gt;0),O18,"-")</f>
        <v>494.19622792164523</v>
      </c>
      <c r="P80" s="1">
        <f>IF(AND('Use B2019'!P18&lt;&gt;0,P18&lt;&gt;0),P18,"-")</f>
        <v>13096.052885169</v>
      </c>
      <c r="Q80" s="1">
        <f>IF(AND('Use B2019'!Q18&lt;&gt;0,Q18&lt;&gt;0),Q18,"-")</f>
        <v>7869.8610340843443</v>
      </c>
      <c r="R80" s="1">
        <f>IF(AND('Use B2019'!R18&lt;&gt;0,R18&lt;&gt;0),R18,"-")</f>
        <v>448.71400997601035</v>
      </c>
      <c r="S80" s="1">
        <f>IF(AND('Use B2019'!S18&lt;&gt;0,S18&lt;&gt;0),S18,"-")</f>
        <v>2166.6824915741031</v>
      </c>
      <c r="T80" s="1">
        <f>IF(AND('Use B2019'!T18&lt;&gt;0,T18&lt;&gt;0),T18,"-")</f>
        <v>6164.0244510800248</v>
      </c>
      <c r="U80" s="1">
        <f>IF(AND('Use B2019'!U18&lt;&gt;0,U18&lt;&gt;0),U18,"-")</f>
        <v>4953.4528638986885</v>
      </c>
      <c r="V80" s="1">
        <f>IF(AND('Use B2019'!V18&lt;&gt;0,V18&lt;&gt;0),V18,"-")</f>
        <v>114.73327456624305</v>
      </c>
      <c r="W80" s="1">
        <f>IF(AND('Use B2019'!W18&lt;&gt;0,W18&lt;&gt;0),W18,"-")</f>
        <v>1130.2186937768338</v>
      </c>
      <c r="X80" s="1">
        <f>IF(AND('Use B2019'!X18&lt;&gt;0,X18&lt;&gt;0),X18,"-")</f>
        <v>1025.3123531654305</v>
      </c>
      <c r="Y80" s="1">
        <f>IF(AND('Use B2019'!Y18&lt;&gt;0,Y18&lt;&gt;0),Y18,"-")</f>
        <v>268.47869289966576</v>
      </c>
      <c r="Z80" s="1">
        <f>IF(AND('Use B2019'!Z18&lt;&gt;0,Z18&lt;&gt;0),Z18,"-")</f>
        <v>180.04760224518097</v>
      </c>
      <c r="AA80" s="1">
        <f>IF(AND('Use B2019'!AA18&lt;&gt;0,AA18&lt;&gt;0),AA18,"-")</f>
        <v>335.8373648855835</v>
      </c>
      <c r="AB80" s="1">
        <f>IF(AND('Use B2019'!AB18&lt;&gt;0,AB18&lt;&gt;0),AB18,"-")</f>
        <v>3769.7553166146863</v>
      </c>
      <c r="AC80" s="1">
        <f>IF(AND('Use B2019'!AC18&lt;&gt;0,AC18&lt;&gt;0),AC18,"-")</f>
        <v>2525.3387226989039</v>
      </c>
      <c r="AD80" s="1">
        <f>IF(AND('Use B2019'!AD18&lt;&gt;0,AD18&lt;&gt;0),AD18,"-")</f>
        <v>39.521219040903453</v>
      </c>
      <c r="AE80" s="1">
        <f>IF(AND('Use B2019'!AE18&lt;&gt;0,AE18&lt;&gt;0),AE18,"-")</f>
        <v>1.673515424948177</v>
      </c>
      <c r="AF80" s="1" t="str">
        <f>IF(AND('Use B2019'!AF18&lt;&gt;0,AF18&lt;&gt;0),AF18,"-")</f>
        <v>-</v>
      </c>
      <c r="AG80" s="1">
        <f>IF(AND('Use B2019'!AG18&lt;&gt;0,AG18&lt;&gt;0),AG18,"-")</f>
        <v>248.08288805839874</v>
      </c>
      <c r="AH80" s="1">
        <f>IF(AND('Use B2019'!AH18&lt;&gt;0,AH18&lt;&gt;0),AH18,"-")</f>
        <v>7.1584806543027373</v>
      </c>
      <c r="AI80" s="1">
        <f>IF(AND('Use B2019'!AI18&lt;&gt;0,AI18&lt;&gt;0),AI18,"-")</f>
        <v>8.8091686705193872</v>
      </c>
      <c r="AJ80" s="1">
        <f>IF(AND('Use B2019'!AJ18&lt;&gt;0,AJ18&lt;&gt;0),AJ18,"-")</f>
        <v>4.1633053284180637</v>
      </c>
      <c r="AK80" s="1">
        <f>IF(AND('Use B2019'!AK18&lt;&gt;0,AK18&lt;&gt;0),AK18,"-")</f>
        <v>79.055747404888706</v>
      </c>
      <c r="AL80" s="1">
        <f>IF(AND('Use B2019'!AL18&lt;&gt;0,AL18&lt;&gt;0),AL18,"-")</f>
        <v>437.17117758808814</v>
      </c>
      <c r="AM80" s="1" t="str">
        <f>IF(AND('Use B2019'!AM18&lt;&gt;0,AM18&lt;&gt;0),AM18,"-")</f>
        <v>-</v>
      </c>
      <c r="AN80" s="1">
        <f>IF(AND('Use B2019'!AN18&lt;&gt;0,AN18&lt;&gt;0),AN18,"-")</f>
        <v>0.13918734782317332</v>
      </c>
      <c r="AO80" s="1">
        <f>IF(AND('Use B2019'!AO18&lt;&gt;0,AO18&lt;&gt;0),AO18,"-")</f>
        <v>0.25641336571262635</v>
      </c>
      <c r="AP80" s="1">
        <f>IF(AND('Use B2019'!AP18&lt;&gt;0,AP18&lt;&gt;0),AP18,"-")</f>
        <v>265.82926638085206</v>
      </c>
      <c r="AQ80" s="1">
        <f>IF(AND('Use B2019'!AQ18&lt;&gt;0,AQ18&lt;&gt;0),AQ18,"-")</f>
        <v>48</v>
      </c>
      <c r="AR80" s="1">
        <f>IF(AND('Use B2019'!AR18&lt;&gt;0,AR18&lt;&gt;0),AR18,"-")</f>
        <v>662.23421351584386</v>
      </c>
      <c r="AS80" s="1">
        <f>IF(AND('Use B2019'!AS18&lt;&gt;0,AS18&lt;&gt;0),AS18,"-")</f>
        <v>2358.8384173599006</v>
      </c>
      <c r="AT80" s="1">
        <f>IF(AND('Use B2019'!AT18&lt;&gt;0,AT18&lt;&gt;0),AT18,"-")</f>
        <v>0.32788845554387336</v>
      </c>
      <c r="AU80" s="1">
        <f>IF(AND('Use B2019'!AU18&lt;&gt;0,AU18&lt;&gt;0),AU18,"-")</f>
        <v>10.513678589508439</v>
      </c>
      <c r="AV80" s="1">
        <f>IF(AND('Use B2019'!AV18&lt;&gt;0,AV18&lt;&gt;0),AV18,"-")</f>
        <v>517.17750618874993</v>
      </c>
      <c r="AW80" s="1">
        <f>IF(AND('Use B2019'!AW18&lt;&gt;0,AW18&lt;&gt;0),AW18,"-")</f>
        <v>24.414687999140433</v>
      </c>
      <c r="AX80" s="1">
        <f>IF(AND('Use B2019'!AX18&lt;&gt;0,AX18&lt;&gt;0),AX18,"-")</f>
        <v>2.4275240834138963E-2</v>
      </c>
      <c r="AY80" s="1">
        <f>IF(AND('Use B2019'!AY18&lt;&gt;0,AY18&lt;&gt;0),AY18,"-")</f>
        <v>48.570579731007939</v>
      </c>
      <c r="AZ80" s="1">
        <f>IF(AND('Use B2019'!AZ18&lt;&gt;0,AZ18&lt;&gt;0),AZ18,"-")</f>
        <v>88.662795211503791</v>
      </c>
      <c r="BA80" s="1">
        <f>IF(AND('Use B2019'!BA18&lt;&gt;0,BA18&lt;&gt;0),BA18,"-")</f>
        <v>39.560299820220216</v>
      </c>
      <c r="BB80" s="1">
        <f>IF(AND('Use B2019'!BB18&lt;&gt;0,BB18&lt;&gt;0),BB18,"-")</f>
        <v>0.18830206334060354</v>
      </c>
      <c r="BC80" s="1">
        <f>IF(AND('Use B2019'!BC18&lt;&gt;0,BC18&lt;&gt;0),BC18,"-")</f>
        <v>0.47755389266973181</v>
      </c>
      <c r="BD80" s="1">
        <f>IF(AND('Use B2019'!BD18&lt;&gt;0,BD18&lt;&gt;0),BD18,"-")</f>
        <v>1.4002095233862661</v>
      </c>
      <c r="BE80" s="1">
        <f>IF(AND('Use B2019'!BE18&lt;&gt;0,BE18&lt;&gt;0),BE18,"-")</f>
        <v>2.8031842805738583</v>
      </c>
      <c r="BF80" s="1">
        <f>IF(AND('Use B2019'!BF18&lt;&gt;0,BF18&lt;&gt;0),BF18,"-")</f>
        <v>5.7135824133605047</v>
      </c>
      <c r="BG80" s="1">
        <f>IF(AND('Use B2019'!BG18&lt;&gt;0,BG18&lt;&gt;0),BG18,"-")</f>
        <v>67.736300590773325</v>
      </c>
      <c r="BH80" s="1">
        <f>IF(AND('Use B2019'!BH18&lt;&gt;0,BH18&lt;&gt;0),BH18,"-")</f>
        <v>11.85548034712752</v>
      </c>
      <c r="BI80" s="1" t="str">
        <f>IF(AND('Use B2019'!BI18&lt;&gt;0,BI18&lt;&gt;0),BI18,"-")</f>
        <v>-</v>
      </c>
      <c r="BJ80" s="1">
        <f>IF(AND('Use B2019'!BJ18&lt;&gt;0,BJ18&lt;&gt;0),BJ18,"-")</f>
        <v>51318.000000000029</v>
      </c>
      <c r="BK80" s="1"/>
      <c r="BL80" s="1">
        <f>IF(AND('Use B2019'!BL18&lt;&gt;0,BL18&lt;&gt;0),BL18,"-")</f>
        <v>72</v>
      </c>
      <c r="BM80" s="1" t="str">
        <f>IF(AND('Use B2019'!BM18&lt;&gt;0,BM18&lt;&gt;0),BM18,"-")</f>
        <v>-</v>
      </c>
      <c r="BN80" s="1" t="str">
        <f>IF(AND('Use B2019'!BN18&lt;&gt;0,BN18&lt;&gt;0),BN18,"-")</f>
        <v>-</v>
      </c>
      <c r="BO80" s="1" t="str">
        <f>IF(AND('Use B2019'!BO18&lt;&gt;0,BO18&lt;&gt;0),BO18,"-")</f>
        <v>-</v>
      </c>
      <c r="BP80" s="1" t="str">
        <f>IF(AND('Use B2019'!BP18&lt;&gt;0,BP18&lt;&gt;0),BP18,"-")</f>
        <v>-</v>
      </c>
      <c r="BQ80" s="1">
        <f>IF(AND('Use B2019'!BQ18&lt;&gt;0,BQ18&lt;&gt;0),BQ18,"-")</f>
        <v>379</v>
      </c>
      <c r="BR80" s="1" t="str">
        <f>IF(AND('Use B2019'!BR18&lt;&gt;0,BR18&lt;&gt;0),BR18,"-")</f>
        <v>-</v>
      </c>
      <c r="BS80" s="1">
        <f>IF(AND('Use B2019'!BS18&lt;&gt;0,BS18&lt;&gt;0),BS18,"-")</f>
        <v>2910</v>
      </c>
      <c r="BT80" s="1">
        <f>IF(AND('Use B2019'!BT18&lt;&gt;0,BT18&lt;&gt;0),BT18,"-")</f>
        <v>3361</v>
      </c>
    </row>
    <row r="81" spans="1:72" ht="12.75" customHeight="1">
      <c r="A81" s="1">
        <v>15</v>
      </c>
      <c r="B81" s="1" t="s">
        <v>434</v>
      </c>
      <c r="C81" s="1">
        <f>IF(AND('Use B2019'!C19&lt;&gt;0,C19&lt;&gt;0),C19,"-")</f>
        <v>32.391345199627509</v>
      </c>
      <c r="D81" s="1">
        <f>IF(AND('Use B2019'!D19&lt;&gt;0,D19&lt;&gt;0),D19,"-")</f>
        <v>24.461703576111091</v>
      </c>
      <c r="E81" s="1">
        <f>IF(AND('Use B2019'!E19&lt;&gt;0,E19&lt;&gt;0),E19,"-")</f>
        <v>15.192643989394709</v>
      </c>
      <c r="F81" s="1">
        <f>IF(AND('Use B2019'!F19&lt;&gt;0,F19&lt;&gt;0),F19,"-")</f>
        <v>811.37817924539365</v>
      </c>
      <c r="G81" s="1">
        <f>IF(AND('Use B2019'!G19&lt;&gt;0,G19&lt;&gt;0),G19,"-")</f>
        <v>855.89118948014141</v>
      </c>
      <c r="H81" s="1">
        <f>IF(AND('Use B2019'!H19&lt;&gt;0,H19&lt;&gt;0),H19,"-")</f>
        <v>57.335009213420037</v>
      </c>
      <c r="I81" s="1">
        <f>IF(AND('Use B2019'!I19&lt;&gt;0,I19&lt;&gt;0),I19,"-")</f>
        <v>646.52880827128718</v>
      </c>
      <c r="J81" s="1">
        <f>IF(AND('Use B2019'!J19&lt;&gt;0,J19&lt;&gt;0),J19,"-")</f>
        <v>76.752550372611154</v>
      </c>
      <c r="K81" s="1">
        <f>IF(AND('Use B2019'!K19&lt;&gt;0,K19&lt;&gt;0),K19,"-")</f>
        <v>2.5138841612796146</v>
      </c>
      <c r="L81" s="1">
        <f>IF(AND('Use B2019'!L19&lt;&gt;0,L19&lt;&gt;0),L19,"-")</f>
        <v>16.97721309057658</v>
      </c>
      <c r="M81" s="1">
        <f>IF(AND('Use B2019'!M19&lt;&gt;0,M19&lt;&gt;0),M19,"-")</f>
        <v>148.61980510153941</v>
      </c>
      <c r="N81" s="1">
        <f>IF(AND('Use B2019'!N19&lt;&gt;0,N19&lt;&gt;0),N19,"-")</f>
        <v>262.02329429188075</v>
      </c>
      <c r="O81" s="1">
        <f>IF(AND('Use B2019'!O19&lt;&gt;0,O19&lt;&gt;0),O19,"-")</f>
        <v>320.11354319379683</v>
      </c>
      <c r="P81" s="1">
        <f>IF(AND('Use B2019'!P19&lt;&gt;0,P19&lt;&gt;0),P19,"-")</f>
        <v>304.30152440355926</v>
      </c>
      <c r="Q81" s="1">
        <f>IF(AND('Use B2019'!Q19&lt;&gt;0,Q19&lt;&gt;0),Q19,"-")</f>
        <v>2848.4145128626119</v>
      </c>
      <c r="R81" s="1">
        <f>IF(AND('Use B2019'!R19&lt;&gt;0,R19&lt;&gt;0),R19,"-")</f>
        <v>219.81738558024634</v>
      </c>
      <c r="S81" s="1">
        <f>IF(AND('Use B2019'!S19&lt;&gt;0,S19&lt;&gt;0),S19,"-")</f>
        <v>1406.0275272560061</v>
      </c>
      <c r="T81" s="1">
        <f>IF(AND('Use B2019'!T19&lt;&gt;0,T19&lt;&gt;0),T19,"-")</f>
        <v>3418.6275489088462</v>
      </c>
      <c r="U81" s="1">
        <f>IF(AND('Use B2019'!U19&lt;&gt;0,U19&lt;&gt;0),U19,"-")</f>
        <v>1785.2629033554933</v>
      </c>
      <c r="V81" s="1">
        <f>IF(AND('Use B2019'!V19&lt;&gt;0,V19&lt;&gt;0),V19,"-")</f>
        <v>768.10902624116227</v>
      </c>
      <c r="W81" s="1">
        <f>IF(AND('Use B2019'!W19&lt;&gt;0,W19&lt;&gt;0),W19,"-")</f>
        <v>463.1569975169968</v>
      </c>
      <c r="X81" s="1">
        <f>IF(AND('Use B2019'!X19&lt;&gt;0,X19&lt;&gt;0),X19,"-")</f>
        <v>765.2795177168291</v>
      </c>
      <c r="Y81" s="1">
        <f>IF(AND('Use B2019'!Y19&lt;&gt;0,Y19&lt;&gt;0),Y19,"-")</f>
        <v>58.49436477328257</v>
      </c>
      <c r="Z81" s="1">
        <f>IF(AND('Use B2019'!Z19&lt;&gt;0,Z19&lt;&gt;0),Z19,"-")</f>
        <v>196.97629105453282</v>
      </c>
      <c r="AA81" s="1">
        <f>IF(AND('Use B2019'!AA19&lt;&gt;0,AA19&lt;&gt;0),AA19,"-")</f>
        <v>65.193223686969759</v>
      </c>
      <c r="AB81" s="1">
        <f>IF(AND('Use B2019'!AB19&lt;&gt;0,AB19&lt;&gt;0),AB19,"-")</f>
        <v>2667.343141513416</v>
      </c>
      <c r="AC81" s="1">
        <f>IF(AND('Use B2019'!AC19&lt;&gt;0,AC19&lt;&gt;0),AC19,"-")</f>
        <v>1155.9669493185943</v>
      </c>
      <c r="AD81" s="1">
        <f>IF(AND('Use B2019'!AD19&lt;&gt;0,AD19&lt;&gt;0),AD19,"-")</f>
        <v>87.847370364488654</v>
      </c>
      <c r="AE81" s="1">
        <f>IF(AND('Use B2019'!AE19&lt;&gt;0,AE19&lt;&gt;0),AE19,"-")</f>
        <v>15.147654109621669</v>
      </c>
      <c r="AF81" s="1" t="str">
        <f>IF(AND('Use B2019'!AF19&lt;&gt;0,AF19&lt;&gt;0),AF19,"-")</f>
        <v>-</v>
      </c>
      <c r="AG81" s="1">
        <f>IF(AND('Use B2019'!AG19&lt;&gt;0,AG19&lt;&gt;0),AG19,"-")</f>
        <v>111.57349504785972</v>
      </c>
      <c r="AH81" s="1">
        <f>IF(AND('Use B2019'!AH19&lt;&gt;0,AH19&lt;&gt;0),AH19,"-")</f>
        <v>33.859923534327862</v>
      </c>
      <c r="AI81" s="1">
        <f>IF(AND('Use B2019'!AI19&lt;&gt;0,AI19&lt;&gt;0),AI19,"-")</f>
        <v>6.9962508695152383</v>
      </c>
      <c r="AJ81" s="1">
        <f>IF(AND('Use B2019'!AJ19&lt;&gt;0,AJ19&lt;&gt;0),AJ19,"-")</f>
        <v>3.1987569998227361</v>
      </c>
      <c r="AK81" s="1">
        <f>IF(AND('Use B2019'!AK19&lt;&gt;0,AK19&lt;&gt;0),AK19,"-")</f>
        <v>87.183215615454273</v>
      </c>
      <c r="AL81" s="1">
        <f>IF(AND('Use B2019'!AL19&lt;&gt;0,AL19&lt;&gt;0),AL19,"-")</f>
        <v>182.12899460825057</v>
      </c>
      <c r="AM81" s="1">
        <f>IF(AND('Use B2019'!AM19&lt;&gt;0,AM19&lt;&gt;0),AM19,"-")</f>
        <v>1.980355918926858</v>
      </c>
      <c r="AN81" s="1">
        <f>IF(AND('Use B2019'!AN19&lt;&gt;0,AN19&lt;&gt;0),AN19,"-")</f>
        <v>3.4485088916464366</v>
      </c>
      <c r="AO81" s="1">
        <f>IF(AND('Use B2019'!AO19&lt;&gt;0,AO19&lt;&gt;0),AO19,"-")</f>
        <v>1.455766205336201</v>
      </c>
      <c r="AP81" s="1">
        <f>IF(AND('Use B2019'!AP19&lt;&gt;0,AP19&lt;&gt;0),AP19,"-")</f>
        <v>290.57958403291104</v>
      </c>
      <c r="AQ81" s="1">
        <f>IF(AND('Use B2019'!AQ19&lt;&gt;0,AQ19&lt;&gt;0),AQ19,"-")</f>
        <v>64</v>
      </c>
      <c r="AR81" s="1">
        <f>IF(AND('Use B2019'!AR19&lt;&gt;0,AR19&lt;&gt;0),AR19,"-")</f>
        <v>304.1633365637187</v>
      </c>
      <c r="AS81" s="1">
        <f>IF(AND('Use B2019'!AS19&lt;&gt;0,AS19&lt;&gt;0),AS19,"-")</f>
        <v>1315.1962280466687</v>
      </c>
      <c r="AT81" s="1">
        <f>IF(AND('Use B2019'!AT19&lt;&gt;0,AT19&lt;&gt;0),AT19,"-")</f>
        <v>31.644779654634036</v>
      </c>
      <c r="AU81" s="1">
        <f>IF(AND('Use B2019'!AU19&lt;&gt;0,AU19&lt;&gt;0),AU19,"-")</f>
        <v>6.8190733263723979</v>
      </c>
      <c r="AV81" s="1">
        <f>IF(AND('Use B2019'!AV19&lt;&gt;0,AV19&lt;&gt;0),AV19,"-")</f>
        <v>310.92576477007395</v>
      </c>
      <c r="AW81" s="1">
        <f>IF(AND('Use B2019'!AW19&lt;&gt;0,AW19&lt;&gt;0),AW19,"-")</f>
        <v>9.5150050981443357</v>
      </c>
      <c r="AX81" s="1">
        <f>IF(AND('Use B2019'!AX19&lt;&gt;0,AX19&lt;&gt;0),AX19,"-")</f>
        <v>2.126515744336424</v>
      </c>
      <c r="AY81" s="1">
        <f>IF(AND('Use B2019'!AY19&lt;&gt;0,AY19&lt;&gt;0),AY19,"-")</f>
        <v>77.233015605404049</v>
      </c>
      <c r="AZ81" s="1">
        <f>IF(AND('Use B2019'!AZ19&lt;&gt;0,AZ19&lt;&gt;0),AZ19,"-")</f>
        <v>448.2868436675534</v>
      </c>
      <c r="BA81" s="1">
        <f>IF(AND('Use B2019'!BA19&lt;&gt;0,BA19&lt;&gt;0),BA19,"-")</f>
        <v>78.844967188209708</v>
      </c>
      <c r="BB81" s="1">
        <f>IF(AND('Use B2019'!BB19&lt;&gt;0,BB19&lt;&gt;0),BB19,"-")</f>
        <v>77.241913569467826</v>
      </c>
      <c r="BC81" s="1">
        <f>IF(AND('Use B2019'!BC19&lt;&gt;0,BC19&lt;&gt;0),BC19,"-")</f>
        <v>28.000282132755398</v>
      </c>
      <c r="BD81" s="1">
        <f>IF(AND('Use B2019'!BD19&lt;&gt;0,BD19&lt;&gt;0),BD19,"-")</f>
        <v>11.716919717307741</v>
      </c>
      <c r="BE81" s="1">
        <f>IF(AND('Use B2019'!BE19&lt;&gt;0,BE19&lt;&gt;0),BE19,"-")</f>
        <v>10.718570795878742</v>
      </c>
      <c r="BF81" s="1">
        <f>IF(AND('Use B2019'!BF19&lt;&gt;0,BF19&lt;&gt;0),BF19,"-")</f>
        <v>27.599114385107701</v>
      </c>
      <c r="BG81" s="1">
        <f>IF(AND('Use B2019'!BG19&lt;&gt;0,BG19&lt;&gt;0),BG19,"-")</f>
        <v>9.2566815751452847</v>
      </c>
      <c r="BH81" s="1">
        <f>IF(AND('Use B2019'!BH19&lt;&gt;0,BH19&lt;&gt;0),BH19,"-")</f>
        <v>17.161028585453643</v>
      </c>
      <c r="BI81" s="1" t="str">
        <f>IF(AND('Use B2019'!BI19&lt;&gt;0,BI19&lt;&gt;0),BI19,"-")</f>
        <v>-</v>
      </c>
      <c r="BJ81" s="1">
        <f>IF(AND('Use B2019'!BJ19&lt;&gt;0,BJ19&lt;&gt;0),BJ19,"-")</f>
        <v>23048.999999999993</v>
      </c>
      <c r="BK81" s="1"/>
      <c r="BL81" s="1">
        <f>IF(AND('Use B2019'!BL19&lt;&gt;0,BL19&lt;&gt;0),BL19,"-")</f>
        <v>2943</v>
      </c>
      <c r="BM81" s="1" t="str">
        <f>IF(AND('Use B2019'!BM19&lt;&gt;0,BM19&lt;&gt;0),BM19,"-")</f>
        <v>-</v>
      </c>
      <c r="BN81" s="1" t="str">
        <f>IF(AND('Use B2019'!BN19&lt;&gt;0,BN19&lt;&gt;0),BN19,"-")</f>
        <v>-</v>
      </c>
      <c r="BO81" s="1">
        <f>IF(AND('Use B2019'!BO19&lt;&gt;0,BO19&lt;&gt;0),BO19,"-")</f>
        <v>10494</v>
      </c>
      <c r="BP81" s="1">
        <f>IF(AND('Use B2019'!BP19&lt;&gt;0,BP19&lt;&gt;0),BP19,"-")</f>
        <v>752</v>
      </c>
      <c r="BQ81" s="1">
        <f>IF(AND('Use B2019'!BQ19&lt;&gt;0,BQ19&lt;&gt;0),BQ19,"-")</f>
        <v>577</v>
      </c>
      <c r="BR81" s="1" t="str">
        <f>IF(AND('Use B2019'!BR19&lt;&gt;0,BR19&lt;&gt;0),BR19,"-")</f>
        <v>-</v>
      </c>
      <c r="BS81" s="1">
        <f>IF(AND('Use B2019'!BS19&lt;&gt;0,BS19&lt;&gt;0),BS19,"-")</f>
        <v>608</v>
      </c>
      <c r="BT81" s="1">
        <f>IF(AND('Use B2019'!BT19&lt;&gt;0,BT19&lt;&gt;0),BT19,"-")</f>
        <v>15374</v>
      </c>
    </row>
    <row r="82" spans="1:72" ht="12.75" customHeight="1">
      <c r="A82" s="1">
        <v>16</v>
      </c>
      <c r="B82" s="1" t="s">
        <v>436</v>
      </c>
      <c r="C82" s="1">
        <f>IF(AND('Use B2019'!C20&lt;&gt;0,C20&lt;&gt;0),C20,"-")</f>
        <v>15.246005515560837</v>
      </c>
      <c r="D82" s="1">
        <f>IF(AND('Use B2019'!D20&lt;&gt;0,D20&lt;&gt;0),D20,"-")</f>
        <v>7.2365469501806494</v>
      </c>
      <c r="E82" s="1" t="str">
        <f>IF(AND('Use B2019'!E20&lt;&gt;0,E20&lt;&gt;0),E20,"-")</f>
        <v>-</v>
      </c>
      <c r="F82" s="1">
        <f>IF(AND('Use B2019'!F20&lt;&gt;0,F20&lt;&gt;0),F20,"-")</f>
        <v>20.479157493540615</v>
      </c>
      <c r="G82" s="1">
        <f>IF(AND('Use B2019'!G20&lt;&gt;0,G20&lt;&gt;0),G20,"-")</f>
        <v>40.853250223960124</v>
      </c>
      <c r="H82" s="1">
        <f>IF(AND('Use B2019'!H20&lt;&gt;0,H20&lt;&gt;0),H20,"-")</f>
        <v>5.4040000671491457</v>
      </c>
      <c r="I82" s="1">
        <f>IF(AND('Use B2019'!I20&lt;&gt;0,I20&lt;&gt;0),I20,"-")</f>
        <v>24.868900262035869</v>
      </c>
      <c r="J82" s="1">
        <f>IF(AND('Use B2019'!J20&lt;&gt;0,J20&lt;&gt;0),J20,"-")</f>
        <v>34.831194908302578</v>
      </c>
      <c r="K82" s="1">
        <f>IF(AND('Use B2019'!K20&lt;&gt;0,K20&lt;&gt;0),K20,"-")</f>
        <v>187.45831889033803</v>
      </c>
      <c r="L82" s="1">
        <f>IF(AND('Use B2019'!L20&lt;&gt;0,L20&lt;&gt;0),L20,"-")</f>
        <v>0.47582836928331729</v>
      </c>
      <c r="M82" s="1">
        <f>IF(AND('Use B2019'!M20&lt;&gt;0,M20&lt;&gt;0),M20,"-")</f>
        <v>199.52058843278377</v>
      </c>
      <c r="N82" s="1">
        <f>IF(AND('Use B2019'!N20&lt;&gt;0,N20&lt;&gt;0),N20,"-")</f>
        <v>95.783832570423073</v>
      </c>
      <c r="O82" s="1">
        <f>IF(AND('Use B2019'!O20&lt;&gt;0,O20&lt;&gt;0),O20,"-")</f>
        <v>53.951736897334278</v>
      </c>
      <c r="P82" s="1">
        <f>IF(AND('Use B2019'!P20&lt;&gt;0,P20&lt;&gt;0),P20,"-")</f>
        <v>23.733002718305677</v>
      </c>
      <c r="Q82" s="1">
        <f>IF(AND('Use B2019'!Q20&lt;&gt;0,Q20&lt;&gt;0),Q20,"-")</f>
        <v>328.20430610631598</v>
      </c>
      <c r="R82" s="1">
        <f>IF(AND('Use B2019'!R20&lt;&gt;0,R20&lt;&gt;0),R20,"-")</f>
        <v>6895.1156709087099</v>
      </c>
      <c r="S82" s="1">
        <f>IF(AND('Use B2019'!S20&lt;&gt;0,S20&lt;&gt;0),S20,"-")</f>
        <v>1480.0939411032723</v>
      </c>
      <c r="T82" s="1">
        <f>IF(AND('Use B2019'!T20&lt;&gt;0,T20&lt;&gt;0),T20,"-")</f>
        <v>987.68179457054134</v>
      </c>
      <c r="U82" s="1">
        <f>IF(AND('Use B2019'!U20&lt;&gt;0,U20&lt;&gt;0),U20,"-")</f>
        <v>1160.3157298002523</v>
      </c>
      <c r="V82" s="1">
        <f>IF(AND('Use B2019'!V20&lt;&gt;0,V20&lt;&gt;0),V20,"-")</f>
        <v>755.72838454034115</v>
      </c>
      <c r="W82" s="1">
        <f>IF(AND('Use B2019'!W20&lt;&gt;0,W20&lt;&gt;0),W20,"-")</f>
        <v>617.05080076578349</v>
      </c>
      <c r="X82" s="1">
        <f>IF(AND('Use B2019'!X20&lt;&gt;0,X20&lt;&gt;0),X20,"-")</f>
        <v>470.97164216588436</v>
      </c>
      <c r="Y82" s="1">
        <f>IF(AND('Use B2019'!Y20&lt;&gt;0,Y20&lt;&gt;0),Y20,"-")</f>
        <v>115.27451752733208</v>
      </c>
      <c r="Z82" s="1">
        <f>IF(AND('Use B2019'!Z20&lt;&gt;0,Z20&lt;&gt;0),Z20,"-")</f>
        <v>106.00919342322013</v>
      </c>
      <c r="AA82" s="1">
        <f>IF(AND('Use B2019'!AA20&lt;&gt;0,AA20&lt;&gt;0),AA20,"-")</f>
        <v>45.243895806110636</v>
      </c>
      <c r="AB82" s="1">
        <f>IF(AND('Use B2019'!AB20&lt;&gt;0,AB20&lt;&gt;0),AB20,"-")</f>
        <v>2047.3319979587809</v>
      </c>
      <c r="AC82" s="1">
        <f>IF(AND('Use B2019'!AC20&lt;&gt;0,AC20&lt;&gt;0),AC20,"-")</f>
        <v>4595.9143144009377</v>
      </c>
      <c r="AD82" s="1">
        <f>IF(AND('Use B2019'!AD20&lt;&gt;0,AD20&lt;&gt;0),AD20,"-")</f>
        <v>43.114677568391258</v>
      </c>
      <c r="AE82" s="1" t="str">
        <f>IF(AND('Use B2019'!AE20&lt;&gt;0,AE20&lt;&gt;0),AE20,"-")</f>
        <v>-</v>
      </c>
      <c r="AF82" s="1" t="str">
        <f>IF(AND('Use B2019'!AF20&lt;&gt;0,AF20&lt;&gt;0),AF20,"-")</f>
        <v>-</v>
      </c>
      <c r="AG82" s="1">
        <f>IF(AND('Use B2019'!AG20&lt;&gt;0,AG20&lt;&gt;0),AG20,"-")</f>
        <v>125.90112324013106</v>
      </c>
      <c r="AH82" s="1">
        <f>IF(AND('Use B2019'!AH20&lt;&gt;0,AH20&lt;&gt;0),AH20,"-")</f>
        <v>93.385166551194146</v>
      </c>
      <c r="AI82" s="1">
        <f>IF(AND('Use B2019'!AI20&lt;&gt;0,AI20&lt;&gt;0),AI20,"-")</f>
        <v>331.27163700170433</v>
      </c>
      <c r="AJ82" s="1">
        <f>IF(AND('Use B2019'!AJ20&lt;&gt;0,AJ20&lt;&gt;0),AJ20,"-")</f>
        <v>59.716883473341596</v>
      </c>
      <c r="AK82" s="1">
        <f>IF(AND('Use B2019'!AK20&lt;&gt;0,AK20&lt;&gt;0),AK20,"-")</f>
        <v>4174.5602477626244</v>
      </c>
      <c r="AL82" s="1">
        <f>IF(AND('Use B2019'!AL20&lt;&gt;0,AL20&lt;&gt;0),AL20,"-")</f>
        <v>1456.6942731537008</v>
      </c>
      <c r="AM82" s="1">
        <f>IF(AND('Use B2019'!AM20&lt;&gt;0,AM20&lt;&gt;0),AM20,"-")</f>
        <v>15.842847351414864</v>
      </c>
      <c r="AN82" s="1">
        <f>IF(AND('Use B2019'!AN20&lt;&gt;0,AN20&lt;&gt;0),AN20,"-")</f>
        <v>11.047704563838186</v>
      </c>
      <c r="AO82" s="1">
        <f>IF(AND('Use B2019'!AO20&lt;&gt;0,AO20&lt;&gt;0),AO20,"-")</f>
        <v>0.76372583120857507</v>
      </c>
      <c r="AP82" s="1">
        <f>IF(AND('Use B2019'!AP20&lt;&gt;0,AP20&lt;&gt;0),AP20,"-")</f>
        <v>181.59477236483917</v>
      </c>
      <c r="AQ82" s="1" t="str">
        <f>IF(AND('Use B2019'!AQ20&lt;&gt;0,AQ20&lt;&gt;0),AQ20,"-")</f>
        <v>-</v>
      </c>
      <c r="AR82" s="1">
        <f>IF(AND('Use B2019'!AR20&lt;&gt;0,AR20&lt;&gt;0),AR20,"-")</f>
        <v>353.73791528972987</v>
      </c>
      <c r="AS82" s="1">
        <f>IF(AND('Use B2019'!AS20&lt;&gt;0,AS20&lt;&gt;0),AS20,"-")</f>
        <v>3734.1987518765873</v>
      </c>
      <c r="AT82" s="1">
        <f>IF(AND('Use B2019'!AT20&lt;&gt;0,AT20&lt;&gt;0),AT20,"-")</f>
        <v>104.3960212856659</v>
      </c>
      <c r="AU82" s="1">
        <f>IF(AND('Use B2019'!AU20&lt;&gt;0,AU20&lt;&gt;0),AU20,"-")</f>
        <v>353.32469249411685</v>
      </c>
      <c r="AV82" s="1">
        <f>IF(AND('Use B2019'!AV20&lt;&gt;0,AV20&lt;&gt;0),AV20,"-")</f>
        <v>518.33377651111698</v>
      </c>
      <c r="AW82" s="1">
        <f>IF(AND('Use B2019'!AW20&lt;&gt;0,AW20&lt;&gt;0),AW20,"-")</f>
        <v>253.63285561022377</v>
      </c>
      <c r="AX82" s="1">
        <f>IF(AND('Use B2019'!AX20&lt;&gt;0,AX20&lt;&gt;0),AX20,"-")</f>
        <v>79.043211698479055</v>
      </c>
      <c r="AY82" s="1">
        <f>IF(AND('Use B2019'!AY20&lt;&gt;0,AY20&lt;&gt;0),AY20,"-")</f>
        <v>406.25759610840709</v>
      </c>
      <c r="AZ82" s="1">
        <f>IF(AND('Use B2019'!AZ20&lt;&gt;0,AZ20&lt;&gt;0),AZ20,"-")</f>
        <v>240.28333075848568</v>
      </c>
      <c r="BA82" s="1">
        <f>IF(AND('Use B2019'!BA20&lt;&gt;0,BA20&lt;&gt;0),BA20,"-")</f>
        <v>323.18155310017255</v>
      </c>
      <c r="BB82" s="1">
        <f>IF(AND('Use B2019'!BB20&lt;&gt;0,BB20&lt;&gt;0),BB20,"-")</f>
        <v>1130.3355887937107</v>
      </c>
      <c r="BC82" s="1">
        <f>IF(AND('Use B2019'!BC20&lt;&gt;0,BC20&lt;&gt;0),BC20,"-")</f>
        <v>287.60395986597592</v>
      </c>
      <c r="BD82" s="1">
        <f>IF(AND('Use B2019'!BD20&lt;&gt;0,BD20&lt;&gt;0),BD20,"-")</f>
        <v>116.37005461771891</v>
      </c>
      <c r="BE82" s="1">
        <f>IF(AND('Use B2019'!BE20&lt;&gt;0,BE20&lt;&gt;0),BE20,"-")</f>
        <v>42.107970443724014</v>
      </c>
      <c r="BF82" s="1">
        <f>IF(AND('Use B2019'!BF20&lt;&gt;0,BF20&lt;&gt;0),BF20,"-")</f>
        <v>61.873865580360629</v>
      </c>
      <c r="BG82" s="1">
        <f>IF(AND('Use B2019'!BG20&lt;&gt;0,BG20&lt;&gt;0),BG20,"-")</f>
        <v>338.30532103163188</v>
      </c>
      <c r="BH82" s="1">
        <f>IF(AND('Use B2019'!BH20&lt;&gt;0,BH20&lt;&gt;0),BH20,"-")</f>
        <v>21.122222155981582</v>
      </c>
      <c r="BI82" s="1" t="str">
        <f>IF(AND('Use B2019'!BI20&lt;&gt;0,BI20&lt;&gt;0),BI20,"-")</f>
        <v>-</v>
      </c>
      <c r="BJ82" s="1">
        <f>IF(AND('Use B2019'!BJ20&lt;&gt;0,BJ20&lt;&gt;0),BJ20,"-")</f>
        <v>35204</v>
      </c>
      <c r="BK82" s="1"/>
      <c r="BL82" s="1">
        <f>IF(AND('Use B2019'!BL20&lt;&gt;0,BL20&lt;&gt;0),BL20,"-")</f>
        <v>13201</v>
      </c>
      <c r="BM82" s="1" t="str">
        <f>IF(AND('Use B2019'!BM20&lt;&gt;0,BM20&lt;&gt;0),BM20,"-")</f>
        <v>-</v>
      </c>
      <c r="BN82" s="1" t="str">
        <f>IF(AND('Use B2019'!BN20&lt;&gt;0,BN20&lt;&gt;0),BN20,"-")</f>
        <v>-</v>
      </c>
      <c r="BO82" s="1">
        <f>IF(AND('Use B2019'!BO20&lt;&gt;0,BO20&lt;&gt;0),BO20,"-")</f>
        <v>32548</v>
      </c>
      <c r="BP82" s="1">
        <f>IF(AND('Use B2019'!BP20&lt;&gt;0,BP20&lt;&gt;0),BP20,"-")</f>
        <v>3286</v>
      </c>
      <c r="BQ82" s="1">
        <f>IF(AND('Use B2019'!BQ20&lt;&gt;0,BQ20&lt;&gt;0),BQ20,"-")</f>
        <v>349</v>
      </c>
      <c r="BR82" s="1" t="str">
        <f>IF(AND('Use B2019'!BR20&lt;&gt;0,BR20&lt;&gt;0),BR20,"-")</f>
        <v>-</v>
      </c>
      <c r="BS82" s="1">
        <f>IF(AND('Use B2019'!BS20&lt;&gt;0,BS20&lt;&gt;0),BS20,"-")</f>
        <v>58275</v>
      </c>
      <c r="BT82" s="1">
        <f>IF(AND('Use B2019'!BT20&lt;&gt;0,BT20&lt;&gt;0),BT20,"-")</f>
        <v>107659</v>
      </c>
    </row>
    <row r="83" spans="1:72" ht="12.75" customHeight="1">
      <c r="A83" s="1">
        <v>17</v>
      </c>
      <c r="B83" s="1" t="s">
        <v>438</v>
      </c>
      <c r="C83" s="1">
        <f>IF(AND('Use B2019'!C21&lt;&gt;0,C21&lt;&gt;0),C21,"-")</f>
        <v>13.32123541627039</v>
      </c>
      <c r="D83" s="1">
        <f>IF(AND('Use B2019'!D21&lt;&gt;0,D21&lt;&gt;0),D21,"-")</f>
        <v>18.078129562459662</v>
      </c>
      <c r="E83" s="1">
        <f>IF(AND('Use B2019'!E21&lt;&gt;0,E21&lt;&gt;0),E21,"-")</f>
        <v>4.9853683219058071</v>
      </c>
      <c r="F83" s="1">
        <f>IF(AND('Use B2019'!F21&lt;&gt;0,F21&lt;&gt;0),F21,"-")</f>
        <v>67.727782080886868</v>
      </c>
      <c r="G83" s="1">
        <f>IF(AND('Use B2019'!G21&lt;&gt;0,G21&lt;&gt;0),G21,"-")</f>
        <v>20.676308402340336</v>
      </c>
      <c r="H83" s="1">
        <f>IF(AND('Use B2019'!H21&lt;&gt;0,H21&lt;&gt;0),H21,"-")</f>
        <v>23.861527685436634</v>
      </c>
      <c r="I83" s="1">
        <f>IF(AND('Use B2019'!I21&lt;&gt;0,I21&lt;&gt;0),I21,"-")</f>
        <v>458.87513866124942</v>
      </c>
      <c r="J83" s="1">
        <f>IF(AND('Use B2019'!J21&lt;&gt;0,J21&lt;&gt;0),J21,"-")</f>
        <v>65.886231572448537</v>
      </c>
      <c r="K83" s="1">
        <f>IF(AND('Use B2019'!K21&lt;&gt;0,K21&lt;&gt;0),K21,"-")</f>
        <v>1.6777265960326015</v>
      </c>
      <c r="L83" s="1">
        <f>IF(AND('Use B2019'!L21&lt;&gt;0,L21&lt;&gt;0),L21,"-")</f>
        <v>1.6502345738570769</v>
      </c>
      <c r="M83" s="1">
        <f>IF(AND('Use B2019'!M21&lt;&gt;0,M21&lt;&gt;0),M21,"-")</f>
        <v>58.348924358838509</v>
      </c>
      <c r="N83" s="1">
        <f>IF(AND('Use B2019'!N21&lt;&gt;0,N21&lt;&gt;0),N21,"-")</f>
        <v>97.540642721883728</v>
      </c>
      <c r="O83" s="1">
        <f>IF(AND('Use B2019'!O21&lt;&gt;0,O21&lt;&gt;0),O21,"-")</f>
        <v>27.693468881373615</v>
      </c>
      <c r="P83" s="1">
        <f>IF(AND('Use B2019'!P21&lt;&gt;0,P21&lt;&gt;0),P21,"-")</f>
        <v>455.31717299789159</v>
      </c>
      <c r="Q83" s="1">
        <f>IF(AND('Use B2019'!Q21&lt;&gt;0,Q21&lt;&gt;0),Q21,"-")</f>
        <v>645.91533306471069</v>
      </c>
      <c r="R83" s="1">
        <f>IF(AND('Use B2019'!R21&lt;&gt;0,R21&lt;&gt;0),R21,"-")</f>
        <v>1736.3056949299935</v>
      </c>
      <c r="S83" s="1">
        <f>IF(AND('Use B2019'!S21&lt;&gt;0,S21&lt;&gt;0),S21,"-")</f>
        <v>4014.0891948298349</v>
      </c>
      <c r="T83" s="1">
        <f>IF(AND('Use B2019'!T21&lt;&gt;0,T21&lt;&gt;0),T21,"-")</f>
        <v>3002.3177764851866</v>
      </c>
      <c r="U83" s="1">
        <f>IF(AND('Use B2019'!U21&lt;&gt;0,U21&lt;&gt;0),U21,"-")</f>
        <v>3096.9065944902773</v>
      </c>
      <c r="V83" s="1">
        <f>IF(AND('Use B2019'!V21&lt;&gt;0,V21&lt;&gt;0),V21,"-")</f>
        <v>824.36020086548115</v>
      </c>
      <c r="W83" s="1">
        <f>IF(AND('Use B2019'!W21&lt;&gt;0,W21&lt;&gt;0),W21,"-")</f>
        <v>654.56362407798269</v>
      </c>
      <c r="X83" s="1">
        <f>IF(AND('Use B2019'!X21&lt;&gt;0,X21&lt;&gt;0),X21,"-")</f>
        <v>1162.9710180114544</v>
      </c>
      <c r="Y83" s="1">
        <f>IF(AND('Use B2019'!Y21&lt;&gt;0,Y21&lt;&gt;0),Y21,"-")</f>
        <v>380.60951133529454</v>
      </c>
      <c r="Z83" s="1">
        <f>IF(AND('Use B2019'!Z21&lt;&gt;0,Z21&lt;&gt;0),Z21,"-")</f>
        <v>81.106096708348232</v>
      </c>
      <c r="AA83" s="1">
        <f>IF(AND('Use B2019'!AA21&lt;&gt;0,AA21&lt;&gt;0),AA21,"-")</f>
        <v>32.489878485261109</v>
      </c>
      <c r="AB83" s="1">
        <f>IF(AND('Use B2019'!AB21&lt;&gt;0,AB21&lt;&gt;0),AB21,"-")</f>
        <v>2654.8323580294568</v>
      </c>
      <c r="AC83" s="1">
        <f>IF(AND('Use B2019'!AC21&lt;&gt;0,AC21&lt;&gt;0),AC21,"-")</f>
        <v>1799.8982653876687</v>
      </c>
      <c r="AD83" s="1">
        <f>IF(AND('Use B2019'!AD21&lt;&gt;0,AD21&lt;&gt;0),AD21,"-")</f>
        <v>78.931271813560073</v>
      </c>
      <c r="AE83" s="1">
        <f>IF(AND('Use B2019'!AE21&lt;&gt;0,AE21&lt;&gt;0),AE21,"-")</f>
        <v>40.377538513974521</v>
      </c>
      <c r="AF83" s="1" t="str">
        <f>IF(AND('Use B2019'!AF21&lt;&gt;0,AF21&lt;&gt;0),AF21,"-")</f>
        <v>-</v>
      </c>
      <c r="AG83" s="1">
        <f>IF(AND('Use B2019'!AG21&lt;&gt;0,AG21&lt;&gt;0),AG21,"-")</f>
        <v>264.60937538086392</v>
      </c>
      <c r="AH83" s="1">
        <f>IF(AND('Use B2019'!AH21&lt;&gt;0,AH21&lt;&gt;0),AH21,"-")</f>
        <v>206.22434820817602</v>
      </c>
      <c r="AI83" s="1">
        <f>IF(AND('Use B2019'!AI21&lt;&gt;0,AI21&lt;&gt;0),AI21,"-")</f>
        <v>59.649274938927022</v>
      </c>
      <c r="AJ83" s="1">
        <f>IF(AND('Use B2019'!AJ21&lt;&gt;0,AJ21&lt;&gt;0),AJ21,"-")</f>
        <v>2.6916193257867951</v>
      </c>
      <c r="AK83" s="1">
        <f>IF(AND('Use B2019'!AK21&lt;&gt;0,AK21&lt;&gt;0),AK21,"-")</f>
        <v>216.69631068751656</v>
      </c>
      <c r="AL83" s="1">
        <f>IF(AND('Use B2019'!AL21&lt;&gt;0,AL21&lt;&gt;0),AL21,"-")</f>
        <v>478.28849929476411</v>
      </c>
      <c r="AM83" s="1">
        <f>IF(AND('Use B2019'!AM21&lt;&gt;0,AM21&lt;&gt;0),AM21,"-")</f>
        <v>13.862491432488007</v>
      </c>
      <c r="AN83" s="1">
        <f>IF(AND('Use B2019'!AN21&lt;&gt;0,AN21&lt;&gt;0),AN21,"-")</f>
        <v>9.3204144088529493</v>
      </c>
      <c r="AO83" s="1">
        <f>IF(AND('Use B2019'!AO21&lt;&gt;0,AO21&lt;&gt;0),AO21,"-")</f>
        <v>0.84643982014813202</v>
      </c>
      <c r="AP83" s="1">
        <f>IF(AND('Use B2019'!AP21&lt;&gt;0,AP21&lt;&gt;0),AP21,"-")</f>
        <v>455.10020209801132</v>
      </c>
      <c r="AQ83" s="1">
        <f>IF(AND('Use B2019'!AQ21&lt;&gt;0,AQ21&lt;&gt;0),AQ21,"-")</f>
        <v>164</v>
      </c>
      <c r="AR83" s="1">
        <f>IF(AND('Use B2019'!AR21&lt;&gt;0,AR21&lt;&gt;0),AR21,"-")</f>
        <v>272.06772666564081</v>
      </c>
      <c r="AS83" s="1">
        <f>IF(AND('Use B2019'!AS21&lt;&gt;0,AS21&lt;&gt;0),AS21,"-")</f>
        <v>2336.0321624681428</v>
      </c>
      <c r="AT83" s="1">
        <f>IF(AND('Use B2019'!AT21&lt;&gt;0,AT21&lt;&gt;0),AT21,"-")</f>
        <v>47.193232878893767</v>
      </c>
      <c r="AU83" s="1">
        <f>IF(AND('Use B2019'!AU21&lt;&gt;0,AU21&lt;&gt;0),AU21,"-")</f>
        <v>36.921744199816011</v>
      </c>
      <c r="AV83" s="1">
        <f>IF(AND('Use B2019'!AV21&lt;&gt;0,AV21&lt;&gt;0),AV21,"-")</f>
        <v>347.47631715814816</v>
      </c>
      <c r="AW83" s="1">
        <f>IF(AND('Use B2019'!AW21&lt;&gt;0,AW21&lt;&gt;0),AW21,"-")</f>
        <v>33.522994577085115</v>
      </c>
      <c r="AX83" s="1">
        <f>IF(AND('Use B2019'!AX21&lt;&gt;0,AX21&lt;&gt;0),AX21,"-")</f>
        <v>9.0417079451619919</v>
      </c>
      <c r="AY83" s="1">
        <f>IF(AND('Use B2019'!AY21&lt;&gt;0,AY21&lt;&gt;0),AY21,"-")</f>
        <v>103.38061806943115</v>
      </c>
      <c r="AZ83" s="1">
        <f>IF(AND('Use B2019'!AZ21&lt;&gt;0,AZ21&lt;&gt;0),AZ21,"-")</f>
        <v>267.17867730382238</v>
      </c>
      <c r="BA83" s="1">
        <f>IF(AND('Use B2019'!BA21&lt;&gt;0,BA21&lt;&gt;0),BA21,"-")</f>
        <v>157.53601069466174</v>
      </c>
      <c r="BB83" s="1">
        <f>IF(AND('Use B2019'!BB21&lt;&gt;0,BB21&lt;&gt;0),BB21,"-")</f>
        <v>147.69377805907351</v>
      </c>
      <c r="BC83" s="1">
        <f>IF(AND('Use B2019'!BC21&lt;&gt;0,BC21&lt;&gt;0),BC21,"-")</f>
        <v>48.127046834977762</v>
      </c>
      <c r="BD83" s="1">
        <f>IF(AND('Use B2019'!BD21&lt;&gt;0,BD21&lt;&gt;0),BD21,"-")</f>
        <v>107.90898079119249</v>
      </c>
      <c r="BE83" s="1">
        <f>IF(AND('Use B2019'!BE21&lt;&gt;0,BE21&lt;&gt;0),BE21,"-")</f>
        <v>32.299990613596854</v>
      </c>
      <c r="BF83" s="1">
        <f>IF(AND('Use B2019'!BF21&lt;&gt;0,BF21&lt;&gt;0),BF21,"-")</f>
        <v>40.923967139361473</v>
      </c>
      <c r="BG83" s="1">
        <f>IF(AND('Use B2019'!BG21&lt;&gt;0,BG21&lt;&gt;0),BG21,"-")</f>
        <v>270.13158418668672</v>
      </c>
      <c r="BH83" s="1">
        <f>IF(AND('Use B2019'!BH21&lt;&gt;0,BH21&lt;&gt;0),BH21,"-")</f>
        <v>52.960235957410298</v>
      </c>
      <c r="BI83" s="1" t="str">
        <f>IF(AND('Use B2019'!BI21&lt;&gt;0,BI21&lt;&gt;0),BI21,"-")</f>
        <v>-</v>
      </c>
      <c r="BJ83" s="1">
        <f>IF(AND('Use B2019'!BJ21&lt;&gt;0,BJ21&lt;&gt;0),BJ21,"-")</f>
        <v>27702.999999999982</v>
      </c>
      <c r="BK83" s="1"/>
      <c r="BL83" s="1">
        <f>IF(AND('Use B2019'!BL21&lt;&gt;0,BL21&lt;&gt;0),BL21,"-")</f>
        <v>6903</v>
      </c>
      <c r="BM83" s="1" t="str">
        <f>IF(AND('Use B2019'!BM21&lt;&gt;0,BM21&lt;&gt;0),BM21,"-")</f>
        <v>-</v>
      </c>
      <c r="BN83" s="1" t="str">
        <f>IF(AND('Use B2019'!BN21&lt;&gt;0,BN21&lt;&gt;0),BN21,"-")</f>
        <v>-</v>
      </c>
      <c r="BO83" s="1">
        <f>IF(AND('Use B2019'!BO21&lt;&gt;0,BO21&lt;&gt;0),BO21,"-")</f>
        <v>16555</v>
      </c>
      <c r="BP83" s="1">
        <f>IF(AND('Use B2019'!BP21&lt;&gt;0,BP21&lt;&gt;0),BP21,"-")</f>
        <v>440</v>
      </c>
      <c r="BQ83" s="1">
        <f>IF(AND('Use B2019'!BQ21&lt;&gt;0,BQ21&lt;&gt;0),BQ21,"-")</f>
        <v>128</v>
      </c>
      <c r="BR83" s="1" t="str">
        <f>IF(AND('Use B2019'!BR21&lt;&gt;0,BR21&lt;&gt;0),BR21,"-")</f>
        <v>-</v>
      </c>
      <c r="BS83" s="1">
        <f>IF(AND('Use B2019'!BS21&lt;&gt;0,BS21&lt;&gt;0),BS21,"-")</f>
        <v>18505</v>
      </c>
      <c r="BT83" s="1">
        <f>IF(AND('Use B2019'!BT21&lt;&gt;0,BT21&lt;&gt;0),BT21,"-")</f>
        <v>42531</v>
      </c>
    </row>
    <row r="84" spans="1:72" ht="12.75" customHeight="1">
      <c r="A84" s="1">
        <v>18</v>
      </c>
      <c r="B84" s="1" t="s">
        <v>440</v>
      </c>
      <c r="C84" s="1">
        <f>IF(AND('Use B2019'!C22&lt;&gt;0,C22&lt;&gt;0),C22,"-")</f>
        <v>848.41942965927808</v>
      </c>
      <c r="D84" s="1">
        <f>IF(AND('Use B2019'!D22&lt;&gt;0,D22&lt;&gt;0),D22,"-")</f>
        <v>312.66138858903645</v>
      </c>
      <c r="E84" s="1">
        <f>IF(AND('Use B2019'!E22&lt;&gt;0,E22&lt;&gt;0),E22,"-")</f>
        <v>1.9877228880444311E-2</v>
      </c>
      <c r="F84" s="1">
        <f>IF(AND('Use B2019'!F22&lt;&gt;0,F22&lt;&gt;0),F22,"-")</f>
        <v>107.84823205679072</v>
      </c>
      <c r="G84" s="1">
        <f>IF(AND('Use B2019'!G22&lt;&gt;0,G22&lt;&gt;0),G22,"-")</f>
        <v>215.71948396281974</v>
      </c>
      <c r="H84" s="1">
        <f>IF(AND('Use B2019'!H22&lt;&gt;0,H22&lt;&gt;0),H22,"-")</f>
        <v>12.351824886638013</v>
      </c>
      <c r="I84" s="1">
        <f>IF(AND('Use B2019'!I22&lt;&gt;0,I22&lt;&gt;0),I22,"-")</f>
        <v>312.88625076570156</v>
      </c>
      <c r="J84" s="1">
        <f>IF(AND('Use B2019'!J22&lt;&gt;0,J22&lt;&gt;0),J22,"-")</f>
        <v>199.26511237334168</v>
      </c>
      <c r="K84" s="1">
        <f>IF(AND('Use B2019'!K22&lt;&gt;0,K22&lt;&gt;0),K22,"-")</f>
        <v>17.264003491998587</v>
      </c>
      <c r="L84" s="1">
        <f>IF(AND('Use B2019'!L22&lt;&gt;0,L22&lt;&gt;0),L22,"-")</f>
        <v>67.768630866582399</v>
      </c>
      <c r="M84" s="1">
        <f>IF(AND('Use B2019'!M22&lt;&gt;0,M22&lt;&gt;0),M22,"-")</f>
        <v>148.729967275549</v>
      </c>
      <c r="N84" s="1">
        <f>IF(AND('Use B2019'!N22&lt;&gt;0,N22&lt;&gt;0),N22,"-")</f>
        <v>237.19146101572827</v>
      </c>
      <c r="O84" s="1">
        <f>IF(AND('Use B2019'!O22&lt;&gt;0,O22&lt;&gt;0),O22,"-")</f>
        <v>88.676218783221131</v>
      </c>
      <c r="P84" s="1">
        <f>IF(AND('Use B2019'!P22&lt;&gt;0,P22&lt;&gt;0),P22,"-")</f>
        <v>352.57110146179537</v>
      </c>
      <c r="Q84" s="1">
        <f>IF(AND('Use B2019'!Q22&lt;&gt;0,Q22&lt;&gt;0),Q22,"-")</f>
        <v>580.46469655523128</v>
      </c>
      <c r="R84" s="1">
        <f>IF(AND('Use B2019'!R22&lt;&gt;0,R22&lt;&gt;0),R22,"-")</f>
        <v>317.13938369752901</v>
      </c>
      <c r="S84" s="1">
        <f>IF(AND('Use B2019'!S22&lt;&gt;0,S22&lt;&gt;0),S22,"-")</f>
        <v>673.35808084669611</v>
      </c>
      <c r="T84" s="1">
        <f>IF(AND('Use B2019'!T22&lt;&gt;0,T22&lt;&gt;0),T22,"-")</f>
        <v>10881.749418079746</v>
      </c>
      <c r="U84" s="1">
        <f>IF(AND('Use B2019'!U22&lt;&gt;0,U22&lt;&gt;0),U22,"-")</f>
        <v>5867.7107708514841</v>
      </c>
      <c r="V84" s="1">
        <f>IF(AND('Use B2019'!V22&lt;&gt;0,V22&lt;&gt;0),V22,"-")</f>
        <v>327.10492478207243</v>
      </c>
      <c r="W84" s="1">
        <f>IF(AND('Use B2019'!W22&lt;&gt;0,W22&lt;&gt;0),W22,"-")</f>
        <v>115.84407797443757</v>
      </c>
      <c r="X84" s="1">
        <f>IF(AND('Use B2019'!X22&lt;&gt;0,X22&lt;&gt;0),X22,"-")</f>
        <v>1468.2769004455054</v>
      </c>
      <c r="Y84" s="1">
        <f>IF(AND('Use B2019'!Y22&lt;&gt;0,Y22&lt;&gt;0),Y22,"-")</f>
        <v>799.92933185132711</v>
      </c>
      <c r="Z84" s="1">
        <f>IF(AND('Use B2019'!Z22&lt;&gt;0,Z22&lt;&gt;0),Z22,"-")</f>
        <v>126.7555475733883</v>
      </c>
      <c r="AA84" s="1">
        <f>IF(AND('Use B2019'!AA22&lt;&gt;0,AA22&lt;&gt;0),AA22,"-")</f>
        <v>128.78018736265398</v>
      </c>
      <c r="AB84" s="1">
        <f>IF(AND('Use B2019'!AB22&lt;&gt;0,AB22&lt;&gt;0),AB22,"-")</f>
        <v>2335.9301370682192</v>
      </c>
      <c r="AC84" s="1">
        <f>IF(AND('Use B2019'!AC22&lt;&gt;0,AC22&lt;&gt;0),AC22,"-")</f>
        <v>3171.24721335202</v>
      </c>
      <c r="AD84" s="1">
        <f>IF(AND('Use B2019'!AD22&lt;&gt;0,AD22&lt;&gt;0),AD22,"-")</f>
        <v>135.30271980477616</v>
      </c>
      <c r="AE84" s="1">
        <f>IF(AND('Use B2019'!AE22&lt;&gt;0,AE22&lt;&gt;0),AE22,"-")</f>
        <v>27.030552859431232</v>
      </c>
      <c r="AF84" s="1" t="str">
        <f>IF(AND('Use B2019'!AF22&lt;&gt;0,AF22&lt;&gt;0),AF22,"-")</f>
        <v>-</v>
      </c>
      <c r="AG84" s="1">
        <f>IF(AND('Use B2019'!AG22&lt;&gt;0,AG22&lt;&gt;0),AG22,"-")</f>
        <v>242.37484660059238</v>
      </c>
      <c r="AH84" s="1">
        <f>IF(AND('Use B2019'!AH22&lt;&gt;0,AH22&lt;&gt;0),AH22,"-")</f>
        <v>53.561819822012183</v>
      </c>
      <c r="AI84" s="1">
        <f>IF(AND('Use B2019'!AI22&lt;&gt;0,AI22&lt;&gt;0),AI22,"-")</f>
        <v>69.464974344338358</v>
      </c>
      <c r="AJ84" s="1">
        <f>IF(AND('Use B2019'!AJ22&lt;&gt;0,AJ22&lt;&gt;0),AJ22,"-")</f>
        <v>25.316803914755234</v>
      </c>
      <c r="AK84" s="1">
        <f>IF(AND('Use B2019'!AK22&lt;&gt;0,AK22&lt;&gt;0),AK22,"-")</f>
        <v>134.57960997700104</v>
      </c>
      <c r="AL84" s="1">
        <f>IF(AND('Use B2019'!AL22&lt;&gt;0,AL22&lt;&gt;0),AL22,"-")</f>
        <v>239.35268901015215</v>
      </c>
      <c r="AM84" s="1">
        <f>IF(AND('Use B2019'!AM22&lt;&gt;0,AM22&lt;&gt;0),AM22,"-")</f>
        <v>38.616940419073728</v>
      </c>
      <c r="AN84" s="1">
        <f>IF(AND('Use B2019'!AN22&lt;&gt;0,AN22&lt;&gt;0),AN22,"-")</f>
        <v>9.5987891044992981</v>
      </c>
      <c r="AO84" s="1">
        <f>IF(AND('Use B2019'!AO22&lt;&gt;0,AO22&lt;&gt;0),AO22,"-")</f>
        <v>9.7069368024694409</v>
      </c>
      <c r="AP84" s="1">
        <f>IF(AND('Use B2019'!AP22&lt;&gt;0,AP22&lt;&gt;0),AP22,"-")</f>
        <v>213.37021737574784</v>
      </c>
      <c r="AQ84" s="1" t="str">
        <f>IF(AND('Use B2019'!AQ22&lt;&gt;0,AQ22&lt;&gt;0),AQ22,"-")</f>
        <v>-</v>
      </c>
      <c r="AR84" s="1">
        <f>IF(AND('Use B2019'!AR22&lt;&gt;0,AR22&lt;&gt;0),AR22,"-")</f>
        <v>565.50794693539069</v>
      </c>
      <c r="AS84" s="1">
        <f>IF(AND('Use B2019'!AS22&lt;&gt;0,AS22&lt;&gt;0),AS22,"-")</f>
        <v>2013.7812344506926</v>
      </c>
      <c r="AT84" s="1">
        <f>IF(AND('Use B2019'!AT22&lt;&gt;0,AT22&lt;&gt;0),AT22,"-")</f>
        <v>29.985774516509426</v>
      </c>
      <c r="AU84" s="1">
        <f>IF(AND('Use B2019'!AU22&lt;&gt;0,AU22&lt;&gt;0),AU22,"-")</f>
        <v>53.264607126961678</v>
      </c>
      <c r="AV84" s="1">
        <f>IF(AND('Use B2019'!AV22&lt;&gt;0,AV22&lt;&gt;0),AV22,"-")</f>
        <v>935.47895119382531</v>
      </c>
      <c r="AW84" s="1">
        <f>IF(AND('Use B2019'!AW22&lt;&gt;0,AW22&lt;&gt;0),AW22,"-")</f>
        <v>44.838955881641624</v>
      </c>
      <c r="AX84" s="1">
        <f>IF(AND('Use B2019'!AX22&lt;&gt;0,AX22&lt;&gt;0),AX22,"-")</f>
        <v>14.077526667287255</v>
      </c>
      <c r="AY84" s="1">
        <f>IF(AND('Use B2019'!AY22&lt;&gt;0,AY22&lt;&gt;0),AY22,"-")</f>
        <v>141.53665128296095</v>
      </c>
      <c r="AZ84" s="1">
        <f>IF(AND('Use B2019'!AZ22&lt;&gt;0,AZ22&lt;&gt;0),AZ22,"-")</f>
        <v>422.8935670890437</v>
      </c>
      <c r="BA84" s="1">
        <f>IF(AND('Use B2019'!BA22&lt;&gt;0,BA22&lt;&gt;0),BA22,"-")</f>
        <v>223.12836340017844</v>
      </c>
      <c r="BB84" s="1">
        <f>IF(AND('Use B2019'!BB22&lt;&gt;0,BB22&lt;&gt;0),BB22,"-")</f>
        <v>182.92878394608158</v>
      </c>
      <c r="BC84" s="1">
        <f>IF(AND('Use B2019'!BC22&lt;&gt;0,BC22&lt;&gt;0),BC22,"-")</f>
        <v>219.03872543577052</v>
      </c>
      <c r="BD84" s="1">
        <f>IF(AND('Use B2019'!BD22&lt;&gt;0,BD22&lt;&gt;0),BD22,"-")</f>
        <v>50.767783057533144</v>
      </c>
      <c r="BE84" s="1">
        <f>IF(AND('Use B2019'!BE22&lt;&gt;0,BE22&lt;&gt;0),BE22,"-")</f>
        <v>48.659465839419205</v>
      </c>
      <c r="BF84" s="1">
        <f>IF(AND('Use B2019'!BF22&lt;&gt;0,BF22&lt;&gt;0),BF22,"-")</f>
        <v>81.831242613415824</v>
      </c>
      <c r="BG84" s="1">
        <f>IF(AND('Use B2019'!BG22&lt;&gt;0,BG22&lt;&gt;0),BG22,"-")</f>
        <v>74.928806489256729</v>
      </c>
      <c r="BH84" s="1">
        <f>IF(AND('Use B2019'!BH22&lt;&gt;0,BH22&lt;&gt;0),BH22,"-")</f>
        <v>33.411061181509808</v>
      </c>
      <c r="BI84" s="1" t="str">
        <f>IF(AND('Use B2019'!BI22&lt;&gt;0,BI22&lt;&gt;0),BI22,"-")</f>
        <v>-</v>
      </c>
      <c r="BJ84" s="1">
        <f>IF(AND('Use B2019'!BJ22&lt;&gt;0,BJ22&lt;&gt;0),BJ22,"-")</f>
        <v>36050</v>
      </c>
      <c r="BK84" s="1"/>
      <c r="BL84" s="1">
        <f>IF(AND('Use B2019'!BL22&lt;&gt;0,BL22&lt;&gt;0),BL22,"-")</f>
        <v>2119</v>
      </c>
      <c r="BM84" s="1" t="str">
        <f>IF(AND('Use B2019'!BM22&lt;&gt;0,BM22&lt;&gt;0),BM22,"-")</f>
        <v>-</v>
      </c>
      <c r="BN84" s="1" t="str">
        <f>IF(AND('Use B2019'!BN22&lt;&gt;0,BN22&lt;&gt;0),BN22,"-")</f>
        <v>-</v>
      </c>
      <c r="BO84" s="1">
        <f>IF(AND('Use B2019'!BO22&lt;&gt;0,BO22&lt;&gt;0),BO22,"-")</f>
        <v>64508</v>
      </c>
      <c r="BP84" s="1">
        <f>IF(AND('Use B2019'!BP22&lt;&gt;0,BP22&lt;&gt;0),BP22,"-")</f>
        <v>4511</v>
      </c>
      <c r="BQ84" s="1">
        <f>IF(AND('Use B2019'!BQ22&lt;&gt;0,BQ22&lt;&gt;0),BQ22,"-")</f>
        <v>-161</v>
      </c>
      <c r="BR84" s="1" t="str">
        <f>IF(AND('Use B2019'!BR22&lt;&gt;0,BR22&lt;&gt;0),BR22,"-")</f>
        <v>-</v>
      </c>
      <c r="BS84" s="1">
        <f>IF(AND('Use B2019'!BS22&lt;&gt;0,BS22&lt;&gt;0),BS22,"-")</f>
        <v>10419</v>
      </c>
      <c r="BT84" s="1">
        <f>IF(AND('Use B2019'!BT22&lt;&gt;0,BT22&lt;&gt;0),BT22,"-")</f>
        <v>81396</v>
      </c>
    </row>
    <row r="85" spans="1:72" ht="12.75" customHeight="1">
      <c r="A85" s="1">
        <v>19</v>
      </c>
      <c r="B85" s="1" t="s">
        <v>442</v>
      </c>
      <c r="C85" s="1" t="str">
        <f>IF(AND('Use B2019'!C23&lt;&gt;0,C23&lt;&gt;0),C23,"-")</f>
        <v>-</v>
      </c>
      <c r="D85" s="1" t="str">
        <f>IF(AND('Use B2019'!D23&lt;&gt;0,D23&lt;&gt;0),D23,"-")</f>
        <v>-</v>
      </c>
      <c r="E85" s="1" t="str">
        <f>IF(AND('Use B2019'!E23&lt;&gt;0,E23&lt;&gt;0),E23,"-")</f>
        <v>-</v>
      </c>
      <c r="F85" s="1">
        <f>IF(AND('Use B2019'!F23&lt;&gt;0,F23&lt;&gt;0),F23,"-")</f>
        <v>13.382957026148516</v>
      </c>
      <c r="G85" s="1">
        <f>IF(AND('Use B2019'!G23&lt;&gt;0,G23&lt;&gt;0),G23,"-")</f>
        <v>4.3288089564393619</v>
      </c>
      <c r="H85" s="1">
        <f>IF(AND('Use B2019'!H23&lt;&gt;0,H23&lt;&gt;0),H23,"-")</f>
        <v>1.4152674382906352</v>
      </c>
      <c r="I85" s="1">
        <f>IF(AND('Use B2019'!I23&lt;&gt;0,I23&lt;&gt;0),I23,"-")</f>
        <v>1.2769332545076773</v>
      </c>
      <c r="J85" s="1">
        <f>IF(AND('Use B2019'!J23&lt;&gt;0,J23&lt;&gt;0),J23,"-")</f>
        <v>6.1802085165290087E-2</v>
      </c>
      <c r="K85" s="1">
        <f>IF(AND('Use B2019'!K23&lt;&gt;0,K23&lt;&gt;0),K23,"-")</f>
        <v>9.0410673650930834E-2</v>
      </c>
      <c r="L85" s="1">
        <f>IF(AND('Use B2019'!L23&lt;&gt;0,L23&lt;&gt;0),L23,"-")</f>
        <v>0.35072212360883059</v>
      </c>
      <c r="M85" s="1">
        <f>IF(AND('Use B2019'!M23&lt;&gt;0,M23&lt;&gt;0),M23,"-")</f>
        <v>3.3579615280106188</v>
      </c>
      <c r="N85" s="1">
        <f>IF(AND('Use B2019'!N23&lt;&gt;0,N23&lt;&gt;0),N23,"-")</f>
        <v>26.511103398183582</v>
      </c>
      <c r="O85" s="1">
        <f>IF(AND('Use B2019'!O23&lt;&gt;0,O23&lt;&gt;0),O23,"-")</f>
        <v>3.5586567198662653</v>
      </c>
      <c r="P85" s="1">
        <f>IF(AND('Use B2019'!P23&lt;&gt;0,P23&lt;&gt;0),P23,"-")</f>
        <v>32.879761177048692</v>
      </c>
      <c r="Q85" s="1">
        <f>IF(AND('Use B2019'!Q23&lt;&gt;0,Q23&lt;&gt;0),Q23,"-")</f>
        <v>373.54732302982126</v>
      </c>
      <c r="R85" s="1">
        <f>IF(AND('Use B2019'!R23&lt;&gt;0,R23&lt;&gt;0),R23,"-")</f>
        <v>494.02885220857422</v>
      </c>
      <c r="S85" s="1">
        <f>IF(AND('Use B2019'!S23&lt;&gt;0,S23&lt;&gt;0),S23,"-")</f>
        <v>72.592092364600447</v>
      </c>
      <c r="T85" s="1">
        <f>IF(AND('Use B2019'!T23&lt;&gt;0,T23&lt;&gt;0),T23,"-")</f>
        <v>3728.4625607262237</v>
      </c>
      <c r="U85" s="1">
        <f>IF(AND('Use B2019'!U23&lt;&gt;0,U23&lt;&gt;0),U23,"-")</f>
        <v>31458.322932075422</v>
      </c>
      <c r="V85" s="1">
        <f>IF(AND('Use B2019'!V23&lt;&gt;0,V23&lt;&gt;0),V23,"-")</f>
        <v>237.75142667469481</v>
      </c>
      <c r="W85" s="1">
        <f>IF(AND('Use B2019'!W23&lt;&gt;0,W23&lt;&gt;0),W23,"-")</f>
        <v>9.9353527179282626</v>
      </c>
      <c r="X85" s="1">
        <f>IF(AND('Use B2019'!X23&lt;&gt;0,X23&lt;&gt;0),X23,"-")</f>
        <v>243.8106941735019</v>
      </c>
      <c r="Y85" s="1">
        <f>IF(AND('Use B2019'!Y23&lt;&gt;0,Y23&lt;&gt;0),Y23,"-")</f>
        <v>1.2367801957910589</v>
      </c>
      <c r="Z85" s="1">
        <f>IF(AND('Use B2019'!Z23&lt;&gt;0,Z23&lt;&gt;0),Z23,"-")</f>
        <v>0.23109785041025294</v>
      </c>
      <c r="AA85" s="1">
        <f>IF(AND('Use B2019'!AA23&lt;&gt;0,AA23&lt;&gt;0),AA23,"-")</f>
        <v>70.297677982037285</v>
      </c>
      <c r="AB85" s="1">
        <f>IF(AND('Use B2019'!AB23&lt;&gt;0,AB23&lt;&gt;0),AB23,"-")</f>
        <v>23.101019612566912</v>
      </c>
      <c r="AC85" s="1">
        <f>IF(AND('Use B2019'!AC23&lt;&gt;0,AC23&lt;&gt;0),AC23,"-")</f>
        <v>12021.530991903994</v>
      </c>
      <c r="AD85" s="1">
        <f>IF(AND('Use B2019'!AD23&lt;&gt;0,AD23&lt;&gt;0),AD23,"-")</f>
        <v>955.43474832465859</v>
      </c>
      <c r="AE85" s="1" t="str">
        <f>IF(AND('Use B2019'!AE23&lt;&gt;0,AE23&lt;&gt;0),AE23,"-")</f>
        <v>-</v>
      </c>
      <c r="AF85" s="1" t="str">
        <f>IF(AND('Use B2019'!AF23&lt;&gt;0,AF23&lt;&gt;0),AF23,"-")</f>
        <v>-</v>
      </c>
      <c r="AG85" s="1">
        <f>IF(AND('Use B2019'!AG23&lt;&gt;0,AG23&lt;&gt;0),AG23,"-")</f>
        <v>135.91360976977376</v>
      </c>
      <c r="AH85" s="1">
        <f>IF(AND('Use B2019'!AH23&lt;&gt;0,AH23&lt;&gt;0),AH23,"-")</f>
        <v>17.301751953229736</v>
      </c>
      <c r="AI85" s="1">
        <f>IF(AND('Use B2019'!AI23&lt;&gt;0,AI23&lt;&gt;0),AI23,"-")</f>
        <v>0.35301991551495288</v>
      </c>
      <c r="AJ85" s="1">
        <f>IF(AND('Use B2019'!AJ23&lt;&gt;0,AJ23&lt;&gt;0),AJ23,"-")</f>
        <v>4.1657657395924312</v>
      </c>
      <c r="AK85" s="1">
        <f>IF(AND('Use B2019'!AK23&lt;&gt;0,AK23&lt;&gt;0),AK23,"-")</f>
        <v>19.447254523618188</v>
      </c>
      <c r="AL85" s="1">
        <f>IF(AND('Use B2019'!AL23&lt;&gt;0,AL23&lt;&gt;0),AL23,"-")</f>
        <v>162.61011384745504</v>
      </c>
      <c r="AM85" s="1" t="str">
        <f>IF(AND('Use B2019'!AM23&lt;&gt;0,AM23&lt;&gt;0),AM23,"-")</f>
        <v>-</v>
      </c>
      <c r="AN85" s="1" t="str">
        <f>IF(AND('Use B2019'!AN23&lt;&gt;0,AN23&lt;&gt;0),AN23,"-")</f>
        <v>-</v>
      </c>
      <c r="AO85" s="1" t="str">
        <f>IF(AND('Use B2019'!AO23&lt;&gt;0,AO23&lt;&gt;0),AO23,"-")</f>
        <v>-</v>
      </c>
      <c r="AP85" s="1">
        <f>IF(AND('Use B2019'!AP23&lt;&gt;0,AP23&lt;&gt;0),AP23,"-")</f>
        <v>313.35582737594763</v>
      </c>
      <c r="AQ85" s="1" t="str">
        <f>IF(AND('Use B2019'!AQ23&lt;&gt;0,AQ23&lt;&gt;0),AQ23,"-")</f>
        <v>-</v>
      </c>
      <c r="AR85" s="1">
        <f>IF(AND('Use B2019'!AR23&lt;&gt;0,AR23&lt;&gt;0),AR23,"-")</f>
        <v>625.21943749282525</v>
      </c>
      <c r="AS85" s="1">
        <f>IF(AND('Use B2019'!AS23&lt;&gt;0,AS23&lt;&gt;0),AS23,"-")</f>
        <v>3809.0634789376968</v>
      </c>
      <c r="AT85" s="1">
        <f>IF(AND('Use B2019'!AT23&lt;&gt;0,AT23&lt;&gt;0),AT23,"-")</f>
        <v>1.9420523724056094</v>
      </c>
      <c r="AU85" s="1">
        <f>IF(AND('Use B2019'!AU23&lt;&gt;0,AU23&lt;&gt;0),AU23,"-")</f>
        <v>0.23629470617889603</v>
      </c>
      <c r="AV85" s="1">
        <f>IF(AND('Use B2019'!AV23&lt;&gt;0,AV23&lt;&gt;0),AV23,"-")</f>
        <v>1651.2739109566185</v>
      </c>
      <c r="AW85" s="1">
        <f>IF(AND('Use B2019'!AW23&lt;&gt;0,AW23&lt;&gt;0),AW23,"-")</f>
        <v>8.3659781220273572</v>
      </c>
      <c r="AX85" s="1">
        <f>IF(AND('Use B2019'!AX23&lt;&gt;0,AX23&lt;&gt;0),AX23,"-")</f>
        <v>0.76453631901030517</v>
      </c>
      <c r="AY85" s="1">
        <f>IF(AND('Use B2019'!AY23&lt;&gt;0,AY23&lt;&gt;0),AY23,"-")</f>
        <v>61.813744665831038</v>
      </c>
      <c r="AZ85" s="1">
        <f>IF(AND('Use B2019'!AZ23&lt;&gt;0,AZ23&lt;&gt;0),AZ23,"-")</f>
        <v>10.145126936880061</v>
      </c>
      <c r="BA85" s="1">
        <f>IF(AND('Use B2019'!BA23&lt;&gt;0,BA23&lt;&gt;0),BA23,"-")</f>
        <v>12.959436922569951</v>
      </c>
      <c r="BB85" s="1">
        <f>IF(AND('Use B2019'!BB23&lt;&gt;0,BB23&lt;&gt;0),BB23,"-")</f>
        <v>18.884328634898885</v>
      </c>
      <c r="BC85" s="1">
        <f>IF(AND('Use B2019'!BC23&lt;&gt;0,BC23&lt;&gt;0),BC23,"-")</f>
        <v>0.13975861319688432</v>
      </c>
      <c r="BD85" s="1">
        <f>IF(AND('Use B2019'!BD23&lt;&gt;0,BD23&lt;&gt;0),BD23,"-")</f>
        <v>2.6190344326153117</v>
      </c>
      <c r="BE85" s="1">
        <f>IF(AND('Use B2019'!BE23&lt;&gt;0,BE23&lt;&gt;0),BE23,"-")</f>
        <v>150.81784712577146</v>
      </c>
      <c r="BF85" s="1" t="str">
        <f>IF(AND('Use B2019'!BF23&lt;&gt;0,BF23&lt;&gt;0),BF23,"-")</f>
        <v>-</v>
      </c>
      <c r="BG85" s="1">
        <f>IF(AND('Use B2019'!BG23&lt;&gt;0,BG23&lt;&gt;0),BG23,"-")</f>
        <v>2.8519334056329764</v>
      </c>
      <c r="BH85" s="1">
        <f>IF(AND('Use B2019'!BH23&lt;&gt;0,BH23&lt;&gt;0),BH23,"-")</f>
        <v>0.35779058487581228</v>
      </c>
      <c r="BI85" s="1" t="str">
        <f>IF(AND('Use B2019'!BI23&lt;&gt;0,BI23&lt;&gt;0),BI23,"-")</f>
        <v>-</v>
      </c>
      <c r="BJ85" s="1">
        <f>IF(AND('Use B2019'!BJ23&lt;&gt;0,BJ23&lt;&gt;0),BJ23,"-")</f>
        <v>56831.999999999964</v>
      </c>
      <c r="BK85" s="1"/>
      <c r="BL85" s="1">
        <f>IF(AND('Use B2019'!BL23&lt;&gt;0,BL23&lt;&gt;0),BL23,"-")</f>
        <v>45262</v>
      </c>
      <c r="BM85" s="1" t="str">
        <f>IF(AND('Use B2019'!BM23&lt;&gt;0,BM23&lt;&gt;0),BM23,"-")</f>
        <v>-</v>
      </c>
      <c r="BN85" s="1" t="str">
        <f>IF(AND('Use B2019'!BN23&lt;&gt;0,BN23&lt;&gt;0),BN23,"-")</f>
        <v>-</v>
      </c>
      <c r="BO85" s="1">
        <f>IF(AND('Use B2019'!BO23&lt;&gt;0,BO23&lt;&gt;0),BO23,"-")</f>
        <v>43189</v>
      </c>
      <c r="BP85" s="1">
        <f>IF(AND('Use B2019'!BP23&lt;&gt;0,BP23&lt;&gt;0),BP23,"-")</f>
        <v>1362</v>
      </c>
      <c r="BQ85" s="1">
        <f>IF(AND('Use B2019'!BQ23&lt;&gt;0,BQ23&lt;&gt;0),BQ23,"-")</f>
        <v>-513</v>
      </c>
      <c r="BR85" s="1" t="str">
        <f>IF(AND('Use B2019'!BR23&lt;&gt;0,BR23&lt;&gt;0),BR23,"-")</f>
        <v>-</v>
      </c>
      <c r="BS85" s="1">
        <f>IF(AND('Use B2019'!BS23&lt;&gt;0,BS23&lt;&gt;0),BS23,"-")</f>
        <v>22030</v>
      </c>
      <c r="BT85" s="1">
        <f>IF(AND('Use B2019'!BT23&lt;&gt;0,BT23&lt;&gt;0),BT23,"-")</f>
        <v>111330</v>
      </c>
    </row>
    <row r="86" spans="1:72" ht="12.75" customHeight="1">
      <c r="A86" s="1">
        <v>20</v>
      </c>
      <c r="B86" s="1" t="s">
        <v>444</v>
      </c>
      <c r="C86" s="1" t="str">
        <f>IF(AND('Use B2019'!C24&lt;&gt;0,C24&lt;&gt;0),C24,"-")</f>
        <v>-</v>
      </c>
      <c r="D86" s="1">
        <f>IF(AND('Use B2019'!D24&lt;&gt;0,D24&lt;&gt;0),D24,"-")</f>
        <v>4.0414332002658693</v>
      </c>
      <c r="E86" s="1">
        <f>IF(AND('Use B2019'!E24&lt;&gt;0,E24&lt;&gt;0),E24,"-")</f>
        <v>19.925571504518874</v>
      </c>
      <c r="F86" s="1">
        <f>IF(AND('Use B2019'!F24&lt;&gt;0,F24&lt;&gt;0),F24,"-")</f>
        <v>32.503048587527658</v>
      </c>
      <c r="G86" s="1">
        <f>IF(AND('Use B2019'!G24&lt;&gt;0,G24&lt;&gt;0),G24,"-")</f>
        <v>0.82653510606927816</v>
      </c>
      <c r="H86" s="1">
        <f>IF(AND('Use B2019'!H24&lt;&gt;0,H24&lt;&gt;0),H24,"-")</f>
        <v>0.66624958618445207</v>
      </c>
      <c r="I86" s="1">
        <f>IF(AND('Use B2019'!I24&lt;&gt;0,I24&lt;&gt;0),I24,"-")</f>
        <v>1.1281512583707971</v>
      </c>
      <c r="J86" s="1">
        <f>IF(AND('Use B2019'!J24&lt;&gt;0,J24&lt;&gt;0),J24,"-")</f>
        <v>0.42446200470690765</v>
      </c>
      <c r="K86" s="1">
        <f>IF(AND('Use B2019'!K24&lt;&gt;0,K24&lt;&gt;0),K24,"-")</f>
        <v>2.123846711483246E-3</v>
      </c>
      <c r="L86" s="1">
        <f>IF(AND('Use B2019'!L24&lt;&gt;0,L24&lt;&gt;0),L24,"-")</f>
        <v>3.9569639458708018E-3</v>
      </c>
      <c r="M86" s="1">
        <f>IF(AND('Use B2019'!M24&lt;&gt;0,M24&lt;&gt;0),M24,"-")</f>
        <v>3.3632257669727248</v>
      </c>
      <c r="N86" s="1">
        <f>IF(AND('Use B2019'!N24&lt;&gt;0,N24&lt;&gt;0),N24,"-")</f>
        <v>3.2341934878257885</v>
      </c>
      <c r="O86" s="1">
        <f>IF(AND('Use B2019'!O24&lt;&gt;0,O24&lt;&gt;0),O24,"-")</f>
        <v>2.538101022918009</v>
      </c>
      <c r="P86" s="1">
        <f>IF(AND('Use B2019'!P24&lt;&gt;0,P24&lt;&gt;0),P24,"-")</f>
        <v>1.0721101167417602</v>
      </c>
      <c r="Q86" s="1">
        <f>IF(AND('Use B2019'!Q24&lt;&gt;0,Q24&lt;&gt;0),Q24,"-")</f>
        <v>20.56657386714992</v>
      </c>
      <c r="R86" s="1">
        <f>IF(AND('Use B2019'!R24&lt;&gt;0,R24&lt;&gt;0),R24,"-")</f>
        <v>329.44368674675678</v>
      </c>
      <c r="S86" s="1">
        <f>IF(AND('Use B2019'!S24&lt;&gt;0,S24&lt;&gt;0),S24,"-")</f>
        <v>10.714671570212831</v>
      </c>
      <c r="T86" s="1">
        <f>IF(AND('Use B2019'!T24&lt;&gt;0,T24&lt;&gt;0),T24,"-")</f>
        <v>70.402754727662355</v>
      </c>
      <c r="U86" s="1">
        <f>IF(AND('Use B2019'!U24&lt;&gt;0,U24&lt;&gt;0),U24,"-")</f>
        <v>51.381562018034181</v>
      </c>
      <c r="V86" s="1">
        <f>IF(AND('Use B2019'!V24&lt;&gt;0,V24&lt;&gt;0),V24,"-")</f>
        <v>2286.7162567373057</v>
      </c>
      <c r="W86" s="1">
        <f>IF(AND('Use B2019'!W24&lt;&gt;0,W24&lt;&gt;0),W24,"-")</f>
        <v>22.09743267896096</v>
      </c>
      <c r="X86" s="1">
        <f>IF(AND('Use B2019'!X24&lt;&gt;0,X24&lt;&gt;0),X24,"-")</f>
        <v>580.09161146560598</v>
      </c>
      <c r="Y86" s="1">
        <f>IF(AND('Use B2019'!Y24&lt;&gt;0,Y24&lt;&gt;0),Y24,"-")</f>
        <v>2.7248470505792448</v>
      </c>
      <c r="Z86" s="1" t="str">
        <f>IF(AND('Use B2019'!Z24&lt;&gt;0,Z24&lt;&gt;0),Z24,"-")</f>
        <v>-</v>
      </c>
      <c r="AA86" s="1">
        <f>IF(AND('Use B2019'!AA24&lt;&gt;0,AA24&lt;&gt;0),AA24,"-")</f>
        <v>1.3997681587009434</v>
      </c>
      <c r="AB86" s="1">
        <f>IF(AND('Use B2019'!AB24&lt;&gt;0,AB24&lt;&gt;0),AB24,"-")</f>
        <v>13.13709803896592</v>
      </c>
      <c r="AC86" s="1">
        <f>IF(AND('Use B2019'!AC24&lt;&gt;0,AC24&lt;&gt;0),AC24,"-")</f>
        <v>153.33530037096764</v>
      </c>
      <c r="AD86" s="1">
        <f>IF(AND('Use B2019'!AD24&lt;&gt;0,AD24&lt;&gt;0),AD24,"-")</f>
        <v>662.90545878145122</v>
      </c>
      <c r="AE86" s="1">
        <f>IF(AND('Use B2019'!AE24&lt;&gt;0,AE24&lt;&gt;0),AE24,"-")</f>
        <v>631.75955250794448</v>
      </c>
      <c r="AF86" s="1" t="str">
        <f>IF(AND('Use B2019'!AF24&lt;&gt;0,AF24&lt;&gt;0),AF24,"-")</f>
        <v>-</v>
      </c>
      <c r="AG86" s="1">
        <f>IF(AND('Use B2019'!AG24&lt;&gt;0,AG24&lt;&gt;0),AG24,"-")</f>
        <v>17.250624713712245</v>
      </c>
      <c r="AH86" s="1">
        <f>IF(AND('Use B2019'!AH24&lt;&gt;0,AH24&lt;&gt;0),AH24,"-")</f>
        <v>35.675992090536802</v>
      </c>
      <c r="AI86" s="1">
        <f>IF(AND('Use B2019'!AI24&lt;&gt;0,AI24&lt;&gt;0),AI24,"-")</f>
        <v>3.3081374660273997</v>
      </c>
      <c r="AJ86" s="1">
        <f>IF(AND('Use B2019'!AJ24&lt;&gt;0,AJ24&lt;&gt;0),AJ24,"-")</f>
        <v>4.1643926898359725E-2</v>
      </c>
      <c r="AK86" s="1">
        <f>IF(AND('Use B2019'!AK24&lt;&gt;0,AK24&lt;&gt;0),AK24,"-")</f>
        <v>2.0742870896622384E-2</v>
      </c>
      <c r="AL86" s="1">
        <f>IF(AND('Use B2019'!AL24&lt;&gt;0,AL24&lt;&gt;0),AL24,"-")</f>
        <v>78.808486073591965</v>
      </c>
      <c r="AM86" s="1" t="str">
        <f>IF(AND('Use B2019'!AM24&lt;&gt;0,AM24&lt;&gt;0),AM24,"-")</f>
        <v>-</v>
      </c>
      <c r="AN86" s="1">
        <f>IF(AND('Use B2019'!AN24&lt;&gt;0,AN24&lt;&gt;0),AN24,"-")</f>
        <v>3.8703062523734002</v>
      </c>
      <c r="AO86" s="1">
        <f>IF(AND('Use B2019'!AO24&lt;&gt;0,AO24&lt;&gt;0),AO24,"-")</f>
        <v>7.1299458465898029</v>
      </c>
      <c r="AP86" s="1">
        <f>IF(AND('Use B2019'!AP24&lt;&gt;0,AP24&lt;&gt;0),AP24,"-")</f>
        <v>322.1770608188117</v>
      </c>
      <c r="AQ86" s="1" t="str">
        <f>IF(AND('Use B2019'!AQ24&lt;&gt;0,AQ24&lt;&gt;0),AQ24,"-")</f>
        <v>-</v>
      </c>
      <c r="AR86" s="1">
        <f>IF(AND('Use B2019'!AR24&lt;&gt;0,AR24&lt;&gt;0),AR24,"-")</f>
        <v>69.437148387108252</v>
      </c>
      <c r="AS86" s="1">
        <f>IF(AND('Use B2019'!AS24&lt;&gt;0,AS24&lt;&gt;0),AS24,"-")</f>
        <v>1133.0127188182698</v>
      </c>
      <c r="AT86" s="1">
        <f>IF(AND('Use B2019'!AT24&lt;&gt;0,AT24&lt;&gt;0),AT24,"-")</f>
        <v>2.3193707606049103</v>
      </c>
      <c r="AU86" s="1">
        <f>IF(AND('Use B2019'!AU24&lt;&gt;0,AU24&lt;&gt;0),AU24,"-")</f>
        <v>1.0498663227231637</v>
      </c>
      <c r="AV86" s="1">
        <f>IF(AND('Use B2019'!AV24&lt;&gt;0,AV24&lt;&gt;0),AV24,"-")</f>
        <v>356.18201078437448</v>
      </c>
      <c r="AW86" s="1">
        <f>IF(AND('Use B2019'!AW24&lt;&gt;0,AW24&lt;&gt;0),AW24,"-")</f>
        <v>36.621970040343172</v>
      </c>
      <c r="AX86" s="1">
        <f>IF(AND('Use B2019'!AX24&lt;&gt;0,AX24&lt;&gt;0),AX24,"-")</f>
        <v>6.5113497273061594</v>
      </c>
      <c r="AY86" s="1">
        <f>IF(AND('Use B2019'!AY24&lt;&gt;0,AY24&lt;&gt;0),AY24,"-")</f>
        <v>13.615813818024307</v>
      </c>
      <c r="AZ86" s="1">
        <f>IF(AND('Use B2019'!AZ24&lt;&gt;0,AZ24&lt;&gt;0),AZ24,"-")</f>
        <v>2179.7504123975532</v>
      </c>
      <c r="BA86" s="1">
        <f>IF(AND('Use B2019'!BA24&lt;&gt;0,BA24&lt;&gt;0),BA24,"-")</f>
        <v>19.805724182450742</v>
      </c>
      <c r="BB86" s="1">
        <f>IF(AND('Use B2019'!BB24&lt;&gt;0,BB24&lt;&gt;0),BB24,"-")</f>
        <v>1077.9922091260614</v>
      </c>
      <c r="BC86" s="1">
        <f>IF(AND('Use B2019'!BC24&lt;&gt;0,BC24&lt;&gt;0),BC24,"-")</f>
        <v>133.29448663023157</v>
      </c>
      <c r="BD86" s="1">
        <f>IF(AND('Use B2019'!BD24&lt;&gt;0,BD24&lt;&gt;0),BD24,"-")</f>
        <v>6.6551379921324552</v>
      </c>
      <c r="BE86" s="1">
        <f>IF(AND('Use B2019'!BE24&lt;&gt;0,BE24&lt;&gt;0),BE24,"-")</f>
        <v>4.2484810292283974</v>
      </c>
      <c r="BF86" s="1">
        <f>IF(AND('Use B2019'!BF24&lt;&gt;0,BF24&lt;&gt;0),BF24,"-")</f>
        <v>3.3009008549026865E-2</v>
      </c>
      <c r="BG86" s="1">
        <f>IF(AND('Use B2019'!BG24&lt;&gt;0,BG24&lt;&gt;0),BG24,"-")</f>
        <v>0.11682865913656063</v>
      </c>
      <c r="BH86" s="1">
        <f>IF(AND('Use B2019'!BH24&lt;&gt;0,BH24&lt;&gt;0),BH24,"-")</f>
        <v>4.7756634523493977</v>
      </c>
      <c r="BI86" s="1" t="str">
        <f>IF(AND('Use B2019'!BI24&lt;&gt;0,BI24&lt;&gt;0),BI24,"-")</f>
        <v>-</v>
      </c>
      <c r="BJ86" s="1">
        <f>IF(AND('Use B2019'!BJ24&lt;&gt;0,BJ24&lt;&gt;0),BJ24,"-")</f>
        <v>10731.000000000002</v>
      </c>
      <c r="BK86" s="1"/>
      <c r="BL86" s="1">
        <f>IF(AND('Use B2019'!BL24&lt;&gt;0,BL24&lt;&gt;0),BL24,"-")</f>
        <v>2072</v>
      </c>
      <c r="BM86" s="1" t="str">
        <f>IF(AND('Use B2019'!BM24&lt;&gt;0,BM24&lt;&gt;0),BM24,"-")</f>
        <v>-</v>
      </c>
      <c r="BN86" s="1" t="str">
        <f>IF(AND('Use B2019'!BN24&lt;&gt;0,BN24&lt;&gt;0),BN24,"-")</f>
        <v>-</v>
      </c>
      <c r="BO86" s="1">
        <f>IF(AND('Use B2019'!BO24&lt;&gt;0,BO24&lt;&gt;0),BO24,"-")</f>
        <v>3403</v>
      </c>
      <c r="BP86" s="1">
        <f>IF(AND('Use B2019'!BP24&lt;&gt;0,BP24&lt;&gt;0),BP24,"-")</f>
        <v>561</v>
      </c>
      <c r="BQ86" s="1">
        <f>IF(AND('Use B2019'!BQ24&lt;&gt;0,BQ24&lt;&gt;0),BQ24,"-")</f>
        <v>-575</v>
      </c>
      <c r="BR86" s="1" t="str">
        <f>IF(AND('Use B2019'!BR24&lt;&gt;0,BR24&lt;&gt;0),BR24,"-")</f>
        <v>-</v>
      </c>
      <c r="BS86" s="1">
        <f>IF(AND('Use B2019'!BS24&lt;&gt;0,BS24&lt;&gt;0),BS24,"-")</f>
        <v>-228</v>
      </c>
      <c r="BT86" s="1">
        <f>IF(AND('Use B2019'!BT24&lt;&gt;0,BT24&lt;&gt;0),BT24,"-")</f>
        <v>5233</v>
      </c>
    </row>
    <row r="87" spans="1:72" ht="12.75" customHeight="1">
      <c r="A87" s="1">
        <v>21</v>
      </c>
      <c r="B87" s="1" t="s">
        <v>665</v>
      </c>
      <c r="C87" s="1">
        <f>IF(AND('Use B2019'!C25&lt;&gt;0,C25&lt;&gt;0),C25,"-")</f>
        <v>5.3583100098390804E-2</v>
      </c>
      <c r="D87" s="1">
        <f>IF(AND('Use B2019'!D25&lt;&gt;0,D25&lt;&gt;0),D25,"-")</f>
        <v>0.27633424504371473</v>
      </c>
      <c r="E87" s="1" t="str">
        <f>IF(AND('Use B2019'!E25&lt;&gt;0,E25&lt;&gt;0),E25,"-")</f>
        <v>-</v>
      </c>
      <c r="F87" s="1">
        <f>IF(AND('Use B2019'!F25&lt;&gt;0,F25&lt;&gt;0),F25,"-")</f>
        <v>2.4073765623190622</v>
      </c>
      <c r="G87" s="1">
        <f>IF(AND('Use B2019'!G25&lt;&gt;0,G25&lt;&gt;0),G25,"-")</f>
        <v>15.837783210808364</v>
      </c>
      <c r="H87" s="1">
        <f>IF(AND('Use B2019'!H25&lt;&gt;0,H25&lt;&gt;0),H25,"-")</f>
        <v>48.412701216997824</v>
      </c>
      <c r="I87" s="1">
        <f>IF(AND('Use B2019'!I25&lt;&gt;0,I25&lt;&gt;0),I25,"-")</f>
        <v>35.124943225104445</v>
      </c>
      <c r="J87" s="1">
        <f>IF(AND('Use B2019'!J25&lt;&gt;0,J25&lt;&gt;0),J25,"-")</f>
        <v>0.38339287941717065</v>
      </c>
      <c r="K87" s="1">
        <f>IF(AND('Use B2019'!K25&lt;&gt;0,K25&lt;&gt;0),K25,"-")</f>
        <v>0.37429572397955524</v>
      </c>
      <c r="L87" s="1">
        <f>IF(AND('Use B2019'!L25&lt;&gt;0,L25&lt;&gt;0),L25,"-")</f>
        <v>6.9229041849257239E-2</v>
      </c>
      <c r="M87" s="1">
        <f>IF(AND('Use B2019'!M25&lt;&gt;0,M25&lt;&gt;0),M25,"-")</f>
        <v>158.37879544378498</v>
      </c>
      <c r="N87" s="1">
        <f>IF(AND('Use B2019'!N25&lt;&gt;0,N25&lt;&gt;0),N25,"-")</f>
        <v>30.966071674344214</v>
      </c>
      <c r="O87" s="1">
        <f>IF(AND('Use B2019'!O25&lt;&gt;0,O25&lt;&gt;0),O25,"-")</f>
        <v>7.3038885288577138</v>
      </c>
      <c r="P87" s="1">
        <f>IF(AND('Use B2019'!P25&lt;&gt;0,P25&lt;&gt;0),P25,"-")</f>
        <v>11.44887987141729</v>
      </c>
      <c r="Q87" s="1">
        <f>IF(AND('Use B2019'!Q25&lt;&gt;0,Q25&lt;&gt;0),Q25,"-")</f>
        <v>108.27688132692772</v>
      </c>
      <c r="R87" s="1">
        <f>IF(AND('Use B2019'!R25&lt;&gt;0,R25&lt;&gt;0),R25,"-")</f>
        <v>268.93086157925529</v>
      </c>
      <c r="S87" s="1">
        <f>IF(AND('Use B2019'!S25&lt;&gt;0,S25&lt;&gt;0),S25,"-")</f>
        <v>22.911371859109813</v>
      </c>
      <c r="T87" s="1">
        <f>IF(AND('Use B2019'!T25&lt;&gt;0,T25&lt;&gt;0),T25,"-")</f>
        <v>75.633285150999583</v>
      </c>
      <c r="U87" s="1">
        <f>IF(AND('Use B2019'!U25&lt;&gt;0,U25&lt;&gt;0),U25,"-")</f>
        <v>30.19325214578042</v>
      </c>
      <c r="V87" s="1">
        <f>IF(AND('Use B2019'!V25&lt;&gt;0,V25&lt;&gt;0),V25,"-")</f>
        <v>8.8985926496423779</v>
      </c>
      <c r="W87" s="1">
        <f>IF(AND('Use B2019'!W25&lt;&gt;0,W25&lt;&gt;0),W25,"-")</f>
        <v>2596.6366314359698</v>
      </c>
      <c r="X87" s="1">
        <f>IF(AND('Use B2019'!X25&lt;&gt;0,X25&lt;&gt;0),X25,"-")</f>
        <v>161.56910493621987</v>
      </c>
      <c r="Y87" s="1">
        <f>IF(AND('Use B2019'!Y25&lt;&gt;0,Y25&lt;&gt;0),Y25,"-")</f>
        <v>0.41378268388202449</v>
      </c>
      <c r="Z87" s="1">
        <f>IF(AND('Use B2019'!Z25&lt;&gt;0,Z25&lt;&gt;0),Z25,"-")</f>
        <v>7.690532953933708E-4</v>
      </c>
      <c r="AA87" s="1">
        <f>IF(AND('Use B2019'!AA25&lt;&gt;0,AA25&lt;&gt;0),AA25,"-")</f>
        <v>1.3156983982121271</v>
      </c>
      <c r="AB87" s="1">
        <f>IF(AND('Use B2019'!AB25&lt;&gt;0,AB25&lt;&gt;0),AB25,"-")</f>
        <v>256.76174162742296</v>
      </c>
      <c r="AC87" s="1">
        <f>IF(AND('Use B2019'!AC25&lt;&gt;0,AC25&lt;&gt;0),AC25,"-")</f>
        <v>374.57818121669703</v>
      </c>
      <c r="AD87" s="1">
        <f>IF(AND('Use B2019'!AD25&lt;&gt;0,AD25&lt;&gt;0),AD25,"-")</f>
        <v>9.9194798822446195</v>
      </c>
      <c r="AE87" s="1">
        <f>IF(AND('Use B2019'!AE25&lt;&gt;0,AE25&lt;&gt;0),AE25,"-")</f>
        <v>6.7277198548271722</v>
      </c>
      <c r="AF87" s="1" t="str">
        <f>IF(AND('Use B2019'!AF25&lt;&gt;0,AF25&lt;&gt;0),AF25,"-")</f>
        <v>-</v>
      </c>
      <c r="AG87" s="1">
        <f>IF(AND('Use B2019'!AG25&lt;&gt;0,AG25&lt;&gt;0),AG25,"-")</f>
        <v>68.755751650488378</v>
      </c>
      <c r="AH87" s="1">
        <f>IF(AND('Use B2019'!AH25&lt;&gt;0,AH25&lt;&gt;0),AH25,"-")</f>
        <v>190.08862461642866</v>
      </c>
      <c r="AI87" s="1">
        <f>IF(AND('Use B2019'!AI25&lt;&gt;0,AI25&lt;&gt;0),AI25,"-")</f>
        <v>39.319014971736493</v>
      </c>
      <c r="AJ87" s="1">
        <f>IF(AND('Use B2019'!AJ25&lt;&gt;0,AJ25&lt;&gt;0),AJ25,"-")</f>
        <v>45.907254832826894</v>
      </c>
      <c r="AK87" s="1">
        <f>IF(AND('Use B2019'!AK25&lt;&gt;0,AK25&lt;&gt;0),AK25,"-")</f>
        <v>18.985607035852574</v>
      </c>
      <c r="AL87" s="1">
        <f>IF(AND('Use B2019'!AL25&lt;&gt;0,AL25&lt;&gt;0),AL25,"-")</f>
        <v>140.63434736207947</v>
      </c>
      <c r="AM87" s="1">
        <f>IF(AND('Use B2019'!AM25&lt;&gt;0,AM25&lt;&gt;0),AM25,"-")</f>
        <v>16.833025310878291</v>
      </c>
      <c r="AN87" s="1">
        <f>IF(AND('Use B2019'!AN25&lt;&gt;0,AN25&lt;&gt;0),AN25,"-")</f>
        <v>2.6881318464097221</v>
      </c>
      <c r="AO87" s="1">
        <f>IF(AND('Use B2019'!AO25&lt;&gt;0,AO25&lt;&gt;0),AO25,"-")</f>
        <v>9.1075167084967887</v>
      </c>
      <c r="AP87" s="1">
        <f>IF(AND('Use B2019'!AP25&lt;&gt;0,AP25&lt;&gt;0),AP25,"-")</f>
        <v>173.2681565668988</v>
      </c>
      <c r="AQ87" s="1" t="str">
        <f>IF(AND('Use B2019'!AQ25&lt;&gt;0,AQ25&lt;&gt;0),AQ25,"-")</f>
        <v>-</v>
      </c>
      <c r="AR87" s="1">
        <f>IF(AND('Use B2019'!AR25&lt;&gt;0,AR25&lt;&gt;0),AR25,"-")</f>
        <v>233.54262032009692</v>
      </c>
      <c r="AS87" s="1">
        <f>IF(AND('Use B2019'!AS25&lt;&gt;0,AS25&lt;&gt;0),AS25,"-")</f>
        <v>368.90888223584176</v>
      </c>
      <c r="AT87" s="1">
        <f>IF(AND('Use B2019'!AT25&lt;&gt;0,AT25&lt;&gt;0),AT25,"-")</f>
        <v>66.555603699660452</v>
      </c>
      <c r="AU87" s="1">
        <f>IF(AND('Use B2019'!AU25&lt;&gt;0,AU25&lt;&gt;0),AU25,"-")</f>
        <v>231.11560355227442</v>
      </c>
      <c r="AV87" s="1">
        <f>IF(AND('Use B2019'!AV25&lt;&gt;0,AV25&lt;&gt;0),AV25,"-")</f>
        <v>95.82925716895555</v>
      </c>
      <c r="AW87" s="1">
        <f>IF(AND('Use B2019'!AW25&lt;&gt;0,AW25&lt;&gt;0),AW25,"-")</f>
        <v>30.472747004463237</v>
      </c>
      <c r="AX87" s="1">
        <f>IF(AND('Use B2019'!AX25&lt;&gt;0,AX25&lt;&gt;0),AX25,"-")</f>
        <v>14.127140386813359</v>
      </c>
      <c r="AY87" s="1">
        <f>IF(AND('Use B2019'!AY25&lt;&gt;0,AY25&lt;&gt;0),AY25,"-")</f>
        <v>62.495333509715877</v>
      </c>
      <c r="AZ87" s="1">
        <f>IF(AND('Use B2019'!AZ25&lt;&gt;0,AZ25&lt;&gt;0),AZ25,"-")</f>
        <v>530.67730976247469</v>
      </c>
      <c r="BA87" s="1">
        <f>IF(AND('Use B2019'!BA25&lt;&gt;0,BA25&lt;&gt;0),BA25,"-")</f>
        <v>421.04637674605488</v>
      </c>
      <c r="BB87" s="1">
        <f>IF(AND('Use B2019'!BB25&lt;&gt;0,BB25&lt;&gt;0),BB25,"-")</f>
        <v>4145.5080514624769</v>
      </c>
      <c r="BC87" s="1">
        <f>IF(AND('Use B2019'!BC25&lt;&gt;0,BC25&lt;&gt;0),BC25,"-")</f>
        <v>500.56562686429641</v>
      </c>
      <c r="BD87" s="1">
        <f>IF(AND('Use B2019'!BD25&lt;&gt;0,BD25&lt;&gt;0),BD25,"-")</f>
        <v>191.95158578126495</v>
      </c>
      <c r="BE87" s="1">
        <f>IF(AND('Use B2019'!BE25&lt;&gt;0,BE25&lt;&gt;0),BE25,"-")</f>
        <v>214.6535971740295</v>
      </c>
      <c r="BF87" s="1">
        <f>IF(AND('Use B2019'!BF25&lt;&gt;0,BF25&lt;&gt;0),BF25,"-")</f>
        <v>237.83480808137188</v>
      </c>
      <c r="BG87" s="1">
        <f>IF(AND('Use B2019'!BG25&lt;&gt;0,BG25&lt;&gt;0),BG25,"-")</f>
        <v>29.13272945058716</v>
      </c>
      <c r="BH87" s="1">
        <f>IF(AND('Use B2019'!BH25&lt;&gt;0,BH25&lt;&gt;0),BH25,"-")</f>
        <v>168.18669192724181</v>
      </c>
      <c r="BI87" s="1" t="str">
        <f>IF(AND('Use B2019'!BI25&lt;&gt;0,BI25&lt;&gt;0),BI25,"-")</f>
        <v>-</v>
      </c>
      <c r="BJ87" s="1">
        <f>IF(AND('Use B2019'!BJ25&lt;&gt;0,BJ25&lt;&gt;0),BJ25,"-")</f>
        <v>12481.999999999998</v>
      </c>
      <c r="BK87" s="1"/>
      <c r="BL87" s="1">
        <f>IF(AND('Use B2019'!BL25&lt;&gt;0,BL25&lt;&gt;0),BL25,"-")</f>
        <v>18479</v>
      </c>
      <c r="BM87" s="1" t="str">
        <f>IF(AND('Use B2019'!BM25&lt;&gt;0,BM25&lt;&gt;0),BM25,"-")</f>
        <v>-</v>
      </c>
      <c r="BN87" s="1">
        <f>IF(AND('Use B2019'!BN25&lt;&gt;0,BN25&lt;&gt;0),BN25,"-")</f>
        <v>580</v>
      </c>
      <c r="BO87" s="1">
        <f>IF(AND('Use B2019'!BO25&lt;&gt;0,BO25&lt;&gt;0),BO25,"-")</f>
        <v>7279</v>
      </c>
      <c r="BP87" s="1">
        <f>IF(AND('Use B2019'!BP25&lt;&gt;0,BP25&lt;&gt;0),BP25,"-")</f>
        <v>5643</v>
      </c>
      <c r="BQ87" s="1">
        <f>IF(AND('Use B2019'!BQ25&lt;&gt;0,BQ25&lt;&gt;0),BQ25,"-")</f>
        <v>-546</v>
      </c>
      <c r="BR87" s="1" t="str">
        <f>IF(AND('Use B2019'!BR25&lt;&gt;0,BR25&lt;&gt;0),BR25,"-")</f>
        <v>-</v>
      </c>
      <c r="BS87" s="1">
        <f>IF(AND('Use B2019'!BS25&lt;&gt;0,BS25&lt;&gt;0),BS25,"-")</f>
        <v>2481</v>
      </c>
      <c r="BT87" s="1">
        <f>IF(AND('Use B2019'!BT25&lt;&gt;0,BT25&lt;&gt;0),BT25,"-")</f>
        <v>33916</v>
      </c>
    </row>
    <row r="88" spans="1:72" ht="12.75" customHeight="1">
      <c r="A88" s="1">
        <v>22</v>
      </c>
      <c r="B88" s="1" t="s">
        <v>449</v>
      </c>
      <c r="C88" s="1">
        <f>IF(AND('Use B2019'!C26&lt;&gt;0,C26&lt;&gt;0),C26,"-")</f>
        <v>4.5987583352494828E-4</v>
      </c>
      <c r="D88" s="1">
        <f>IF(AND('Use B2019'!D26&lt;&gt;0,D26&lt;&gt;0),D26,"-")</f>
        <v>0.34272052436820194</v>
      </c>
      <c r="E88" s="1" t="str">
        <f>IF(AND('Use B2019'!E26&lt;&gt;0,E26&lt;&gt;0),E26,"-")</f>
        <v>-</v>
      </c>
      <c r="F88" s="1">
        <f>IF(AND('Use B2019'!F26&lt;&gt;0,F26&lt;&gt;0),F26,"-")</f>
        <v>11.147779988742693</v>
      </c>
      <c r="G88" s="1">
        <f>IF(AND('Use B2019'!G26&lt;&gt;0,G26&lt;&gt;0),G26,"-")</f>
        <v>1.3198170826747856E-2</v>
      </c>
      <c r="H88" s="1">
        <f>IF(AND('Use B2019'!H26&lt;&gt;0,H26&lt;&gt;0),H26,"-")</f>
        <v>9.4261551852338837E-2</v>
      </c>
      <c r="I88" s="1">
        <f>IF(AND('Use B2019'!I26&lt;&gt;0,I26&lt;&gt;0),I26,"-")</f>
        <v>2.156871721913475</v>
      </c>
      <c r="J88" s="1">
        <f>IF(AND('Use B2019'!J26&lt;&gt;0,J26&lt;&gt;0),J26,"-")</f>
        <v>3.6639054070637895</v>
      </c>
      <c r="K88" s="1">
        <f>IF(AND('Use B2019'!K26&lt;&gt;0,K26&lt;&gt;0),K26,"-")</f>
        <v>2.2094736987680105E-3</v>
      </c>
      <c r="L88" s="1">
        <f>IF(AND('Use B2019'!L26&lt;&gt;0,L26&lt;&gt;0),L26,"-")</f>
        <v>3.950009538862511E-2</v>
      </c>
      <c r="M88" s="1">
        <f>IF(AND('Use B2019'!M26&lt;&gt;0,M26&lt;&gt;0),M26,"-")</f>
        <v>0.3886875013107024</v>
      </c>
      <c r="N88" s="1">
        <f>IF(AND('Use B2019'!N26&lt;&gt;0,N26&lt;&gt;0),N26,"-")</f>
        <v>0.3162646553347136</v>
      </c>
      <c r="O88" s="1">
        <f>IF(AND('Use B2019'!O26&lt;&gt;0,O26&lt;&gt;0),O26,"-")</f>
        <v>5.7596976677200505E-2</v>
      </c>
      <c r="P88" s="1">
        <f>IF(AND('Use B2019'!P26&lt;&gt;0,P26&lt;&gt;0),P26,"-")</f>
        <v>7.5610161267960603</v>
      </c>
      <c r="Q88" s="1">
        <f>IF(AND('Use B2019'!Q26&lt;&gt;0,Q26&lt;&gt;0),Q26,"-")</f>
        <v>6.4678477918513817</v>
      </c>
      <c r="R88" s="1">
        <f>IF(AND('Use B2019'!R26&lt;&gt;0,R26&lt;&gt;0),R26,"-")</f>
        <v>4.6818924107745499</v>
      </c>
      <c r="S88" s="1">
        <f>IF(AND('Use B2019'!S26&lt;&gt;0,S26&lt;&gt;0),S26,"-")</f>
        <v>4.9153444689361621</v>
      </c>
      <c r="T88" s="1">
        <f>IF(AND('Use B2019'!T26&lt;&gt;0,T26&lt;&gt;0),T26,"-")</f>
        <v>21.293874136961417</v>
      </c>
      <c r="U88" s="1">
        <f>IF(AND('Use B2019'!U26&lt;&gt;0,U26&lt;&gt;0),U26,"-")</f>
        <v>0.45006476429481351</v>
      </c>
      <c r="V88" s="1">
        <f>IF(AND('Use B2019'!V26&lt;&gt;0,V26&lt;&gt;0),V26,"-")</f>
        <v>18.034375454011549</v>
      </c>
      <c r="W88" s="1">
        <f>IF(AND('Use B2019'!W26&lt;&gt;0,W26&lt;&gt;0),W26,"-")</f>
        <v>1.6713592669998845</v>
      </c>
      <c r="X88" s="1">
        <f>IF(AND('Use B2019'!X26&lt;&gt;0,X26&lt;&gt;0),X26,"-")</f>
        <v>224.5546396338373</v>
      </c>
      <c r="Y88" s="1">
        <f>IF(AND('Use B2019'!Y26&lt;&gt;0,Y26&lt;&gt;0),Y26,"-")</f>
        <v>4.5328841888811144</v>
      </c>
      <c r="Z88" s="1">
        <f>IF(AND('Use B2019'!Z26&lt;&gt;0,Z26&lt;&gt;0),Z26,"-")</f>
        <v>0.19421661535082124</v>
      </c>
      <c r="AA88" s="1">
        <f>IF(AND('Use B2019'!AA26&lt;&gt;0,AA26&lt;&gt;0),AA26,"-")</f>
        <v>7.5977206691715224</v>
      </c>
      <c r="AB88" s="1">
        <f>IF(AND('Use B2019'!AB26&lt;&gt;0,AB26&lt;&gt;0),AB26,"-")</f>
        <v>38.345580501361795</v>
      </c>
      <c r="AC88" s="1">
        <f>IF(AND('Use B2019'!AC26&lt;&gt;0,AC26&lt;&gt;0),AC26,"-")</f>
        <v>23.893180081673819</v>
      </c>
      <c r="AD88" s="1">
        <f>IF(AND('Use B2019'!AD26&lt;&gt;0,AD26&lt;&gt;0),AD26,"-")</f>
        <v>130.5783753064523</v>
      </c>
      <c r="AE88" s="1">
        <f>IF(AND('Use B2019'!AE26&lt;&gt;0,AE26&lt;&gt;0),AE26,"-")</f>
        <v>39.327612486282156</v>
      </c>
      <c r="AF88" s="1">
        <f>IF(AND('Use B2019'!AF26&lt;&gt;0,AF26&lt;&gt;0),AF26,"-")</f>
        <v>852.61807010194116</v>
      </c>
      <c r="AG88" s="1">
        <f>IF(AND('Use B2019'!AG26&lt;&gt;0,AG26&lt;&gt;0),AG26,"-")</f>
        <v>166.21133573556367</v>
      </c>
      <c r="AH88" s="1">
        <f>IF(AND('Use B2019'!AH26&lt;&gt;0,AH26&lt;&gt;0),AH26,"-")</f>
        <v>2.6601392746070496</v>
      </c>
      <c r="AI88" s="1">
        <f>IF(AND('Use B2019'!AI26&lt;&gt;0,AI26&lt;&gt;0),AI26,"-")</f>
        <v>0.27776414104674996</v>
      </c>
      <c r="AJ88" s="1">
        <f>IF(AND('Use B2019'!AJ26&lt;&gt;0,AJ26&lt;&gt;0),AJ26,"-")</f>
        <v>2.8995012167549747E-3</v>
      </c>
      <c r="AK88" s="1">
        <f>IF(AND('Use B2019'!AK26&lt;&gt;0,AK26&lt;&gt;0),AK26,"-")</f>
        <v>22.572458417108948</v>
      </c>
      <c r="AL88" s="1">
        <f>IF(AND('Use B2019'!AL26&lt;&gt;0,AL26&lt;&gt;0),AL26,"-")</f>
        <v>17.995422034102816</v>
      </c>
      <c r="AM88" s="1" t="str">
        <f>IF(AND('Use B2019'!AM26&lt;&gt;0,AM26&lt;&gt;0),AM26,"-")</f>
        <v>-</v>
      </c>
      <c r="AN88" s="1">
        <f>IF(AND('Use B2019'!AN26&lt;&gt;0,AN26&lt;&gt;0),AN26,"-")</f>
        <v>0.50287041794178755</v>
      </c>
      <c r="AO88" s="1">
        <f>IF(AND('Use B2019'!AO26&lt;&gt;0,AO26&lt;&gt;0),AO26,"-")</f>
        <v>0.926396676123037</v>
      </c>
      <c r="AP88" s="1">
        <f>IF(AND('Use B2019'!AP26&lt;&gt;0,AP26&lt;&gt;0),AP26,"-")</f>
        <v>50.256002159547108</v>
      </c>
      <c r="AQ88" s="1" t="str">
        <f>IF(AND('Use B2019'!AQ26&lt;&gt;0,AQ26&lt;&gt;0),AQ26,"-")</f>
        <v>-</v>
      </c>
      <c r="AR88" s="1">
        <f>IF(AND('Use B2019'!AR26&lt;&gt;0,AR26&lt;&gt;0),AR26,"-")</f>
        <v>31.650403801831963</v>
      </c>
      <c r="AS88" s="1">
        <f>IF(AND('Use B2019'!AS26&lt;&gt;0,AS26&lt;&gt;0),AS26,"-")</f>
        <v>26.418570899643502</v>
      </c>
      <c r="AT88" s="1">
        <f>IF(AND('Use B2019'!AT26&lt;&gt;0,AT26&lt;&gt;0),AT26,"-")</f>
        <v>0.28388277037281223</v>
      </c>
      <c r="AU88" s="1">
        <f>IF(AND('Use B2019'!AU26&lt;&gt;0,AU26&lt;&gt;0),AU26,"-")</f>
        <v>2.0535565355055891</v>
      </c>
      <c r="AV88" s="1">
        <f>IF(AND('Use B2019'!AV26&lt;&gt;0,AV26&lt;&gt;0),AV26,"-")</f>
        <v>110.05645863209692</v>
      </c>
      <c r="AW88" s="1">
        <f>IF(AND('Use B2019'!AW26&lt;&gt;0,AW26&lt;&gt;0),AW26,"-")</f>
        <v>12.170237640869782</v>
      </c>
      <c r="AX88" s="1">
        <f>IF(AND('Use B2019'!AX26&lt;&gt;0,AX26&lt;&gt;0),AX26,"-")</f>
        <v>0.47860555408434347</v>
      </c>
      <c r="AY88" s="1">
        <f>IF(AND('Use B2019'!AY26&lt;&gt;0,AY26&lt;&gt;0),AY26,"-")</f>
        <v>1.8833587967956964</v>
      </c>
      <c r="AZ88" s="1">
        <f>IF(AND('Use B2019'!AZ26&lt;&gt;0,AZ26&lt;&gt;0),AZ26,"-")</f>
        <v>289.97410180424833</v>
      </c>
      <c r="BA88" s="1">
        <f>IF(AND('Use B2019'!BA26&lt;&gt;0,BA26&lt;&gt;0),BA26,"-")</f>
        <v>6.5863515882398262</v>
      </c>
      <c r="BB88" s="1">
        <f>IF(AND('Use B2019'!BB26&lt;&gt;0,BB26&lt;&gt;0),BB26,"-")</f>
        <v>17.540220810031933</v>
      </c>
      <c r="BC88" s="1">
        <f>IF(AND('Use B2019'!BC26&lt;&gt;0,BC26&lt;&gt;0),BC26,"-")</f>
        <v>7.7457537160385878E-2</v>
      </c>
      <c r="BD88" s="1">
        <f>IF(AND('Use B2019'!BD26&lt;&gt;0,BD26&lt;&gt;0),BD26,"-")</f>
        <v>1.9330410465769756</v>
      </c>
      <c r="BE88" s="1">
        <f>IF(AND('Use B2019'!BE26&lt;&gt;0,BE26&lt;&gt;0),BE26,"-")</f>
        <v>0.13285937026651173</v>
      </c>
      <c r="BF88" s="1">
        <f>IF(AND('Use B2019'!BF26&lt;&gt;0,BF26&lt;&gt;0),BF26,"-")</f>
        <v>4.9403642647299602E-3</v>
      </c>
      <c r="BG88" s="1">
        <f>IF(AND('Use B2019'!BG26&lt;&gt;0,BG26&lt;&gt;0),BG26,"-")</f>
        <v>6.5670327715842318E-4</v>
      </c>
      <c r="BH88" s="1">
        <f>IF(AND('Use B2019'!BH26&lt;&gt;0,BH26&lt;&gt;0),BH26,"-")</f>
        <v>0.40849783888711028</v>
      </c>
      <c r="BI88" s="1" t="str">
        <f>IF(AND('Use B2019'!BI26&lt;&gt;0,BI26&lt;&gt;0),BI26,"-")</f>
        <v>-</v>
      </c>
      <c r="BJ88" s="1">
        <f>IF(AND('Use B2019'!BJ26&lt;&gt;0,BJ26&lt;&gt;0),BJ26,"-")</f>
        <v>2167.9999999999986</v>
      </c>
      <c r="BK88" s="1"/>
      <c r="BL88" s="1" t="str">
        <f>IF(AND('Use B2019'!BL26&lt;&gt;0,BL26&lt;&gt;0),BL26,"-")</f>
        <v>-</v>
      </c>
      <c r="BM88" s="1" t="str">
        <f>IF(AND('Use B2019'!BM26&lt;&gt;0,BM26&lt;&gt;0),BM26,"-")</f>
        <v>-</v>
      </c>
      <c r="BN88" s="1" t="str">
        <f>IF(AND('Use B2019'!BN26&lt;&gt;0,BN26&lt;&gt;0),BN26,"-")</f>
        <v>-</v>
      </c>
      <c r="BO88" s="1" t="str">
        <f>IF(AND('Use B2019'!BO26&lt;&gt;0,BO26&lt;&gt;0),BO26,"-")</f>
        <v>-</v>
      </c>
      <c r="BP88" s="1" t="str">
        <f>IF(AND('Use B2019'!BP26&lt;&gt;0,BP26&lt;&gt;0),BP26,"-")</f>
        <v>-</v>
      </c>
      <c r="BQ88" s="1" t="str">
        <f>IF(AND('Use B2019'!BQ26&lt;&gt;0,BQ26&lt;&gt;0),BQ26,"-")</f>
        <v>-</v>
      </c>
      <c r="BR88" s="1" t="str">
        <f>IF(AND('Use B2019'!BR26&lt;&gt;0,BR26&lt;&gt;0),BR26,"-")</f>
        <v>-</v>
      </c>
      <c r="BS88" s="1" t="str">
        <f>IF(AND('Use B2019'!BS26&lt;&gt;0,BS26&lt;&gt;0),BS26,"-")</f>
        <v>-</v>
      </c>
      <c r="BT88" s="1" t="str">
        <f>IF(AND('Use B2019'!BT26&lt;&gt;0,BT26&lt;&gt;0),BT26,"-")</f>
        <v>-</v>
      </c>
    </row>
    <row r="89" spans="1:72" ht="12.75" customHeight="1">
      <c r="A89" s="1">
        <v>23</v>
      </c>
      <c r="B89" s="1" t="s">
        <v>451</v>
      </c>
      <c r="C89" s="1">
        <f>IF(AND('Use B2019'!C27&lt;&gt;0,C27&lt;&gt;0),C27,"-")</f>
        <v>39.912086339557931</v>
      </c>
      <c r="D89" s="1">
        <f>IF(AND('Use B2019'!D27&lt;&gt;0,D27&lt;&gt;0),D27,"-")</f>
        <v>18.733403753552775</v>
      </c>
      <c r="E89" s="1">
        <f>IF(AND('Use B2019'!E27&lt;&gt;0,E27&lt;&gt;0),E27,"-")</f>
        <v>1.5901783104355451E-2</v>
      </c>
      <c r="F89" s="1">
        <f>IF(AND('Use B2019'!F27&lt;&gt;0,F27&lt;&gt;0),F27,"-")</f>
        <v>48.283766344605745</v>
      </c>
      <c r="G89" s="1">
        <f>IF(AND('Use B2019'!G27&lt;&gt;0,G27&lt;&gt;0),G27,"-")</f>
        <v>60.840722049269004</v>
      </c>
      <c r="H89" s="1">
        <f>IF(AND('Use B2019'!H27&lt;&gt;0,H27&lt;&gt;0),H27,"-")</f>
        <v>7.7685347180158049</v>
      </c>
      <c r="I89" s="1">
        <f>IF(AND('Use B2019'!I27&lt;&gt;0,I27&lt;&gt;0),I27,"-")</f>
        <v>63.399047183736812</v>
      </c>
      <c r="J89" s="1">
        <f>IF(AND('Use B2019'!J27&lt;&gt;0,J27&lt;&gt;0),J27,"-")</f>
        <v>279.60743953291643</v>
      </c>
      <c r="K89" s="1">
        <f>IF(AND('Use B2019'!K27&lt;&gt;0,K27&lt;&gt;0),K27,"-")</f>
        <v>5.4150813936382507</v>
      </c>
      <c r="L89" s="1">
        <f>IF(AND('Use B2019'!L27&lt;&gt;0,L27&lt;&gt;0),L27,"-")</f>
        <v>8.4166816789698782</v>
      </c>
      <c r="M89" s="1">
        <f>IF(AND('Use B2019'!M27&lt;&gt;0,M27&lt;&gt;0),M27,"-")</f>
        <v>147.51341712898204</v>
      </c>
      <c r="N89" s="1">
        <f>IF(AND('Use B2019'!N27&lt;&gt;0,N27&lt;&gt;0),N27,"-")</f>
        <v>22.864581799694708</v>
      </c>
      <c r="O89" s="1">
        <f>IF(AND('Use B2019'!O27&lt;&gt;0,O27&lt;&gt;0),O27,"-")</f>
        <v>21.797128892843197</v>
      </c>
      <c r="P89" s="1">
        <f>IF(AND('Use B2019'!P27&lt;&gt;0,P27&lt;&gt;0),P27,"-")</f>
        <v>92.775764013141213</v>
      </c>
      <c r="Q89" s="1">
        <f>IF(AND('Use B2019'!Q27&lt;&gt;0,Q27&lt;&gt;0),Q27,"-")</f>
        <v>47.283226158729441</v>
      </c>
      <c r="R89" s="1">
        <f>IF(AND('Use B2019'!R27&lt;&gt;0,R27&lt;&gt;0),R27,"-")</f>
        <v>6.8308435828836132</v>
      </c>
      <c r="S89" s="1">
        <f>IF(AND('Use B2019'!S27&lt;&gt;0,S27&lt;&gt;0),S27,"-")</f>
        <v>10.449144193953723</v>
      </c>
      <c r="T89" s="1">
        <f>IF(AND('Use B2019'!T27&lt;&gt;0,T27&lt;&gt;0),T27,"-")</f>
        <v>25.89113537097472</v>
      </c>
      <c r="U89" s="1">
        <f>IF(AND('Use B2019'!U27&lt;&gt;0,U27&lt;&gt;0),U27,"-")</f>
        <v>27.761023296357287</v>
      </c>
      <c r="V89" s="1">
        <f>IF(AND('Use B2019'!V27&lt;&gt;0,V27&lt;&gt;0),V27,"-")</f>
        <v>4.1156079679330135</v>
      </c>
      <c r="W89" s="1">
        <f>IF(AND('Use B2019'!W27&lt;&gt;0,W27&lt;&gt;0),W27,"-")</f>
        <v>11.22050638762901</v>
      </c>
      <c r="X89" s="1">
        <f>IF(AND('Use B2019'!X27&lt;&gt;0,X27&lt;&gt;0),X27,"-")</f>
        <v>10.897039516702277</v>
      </c>
      <c r="Y89" s="1">
        <f>IF(AND('Use B2019'!Y27&lt;&gt;0,Y27&lt;&gt;0),Y27,"-")</f>
        <v>155.59974179451604</v>
      </c>
      <c r="Z89" s="1">
        <f>IF(AND('Use B2019'!Z27&lt;&gt;0,Z27&lt;&gt;0),Z27,"-")</f>
        <v>26.00910256519435</v>
      </c>
      <c r="AA89" s="1">
        <f>IF(AND('Use B2019'!AA27&lt;&gt;0,AA27&lt;&gt;0),AA27,"-")</f>
        <v>17.612465754946307</v>
      </c>
      <c r="AB89" s="1">
        <f>IF(AND('Use B2019'!AB27&lt;&gt;0,AB27&lt;&gt;0),AB27,"-")</f>
        <v>52.283541244701901</v>
      </c>
      <c r="AC89" s="1">
        <f>IF(AND('Use B2019'!AC27&lt;&gt;0,AC27&lt;&gt;0),AC27,"-")</f>
        <v>170.69610011668635</v>
      </c>
      <c r="AD89" s="1">
        <f>IF(AND('Use B2019'!AD27&lt;&gt;0,AD27&lt;&gt;0),AD27,"-")</f>
        <v>64.462112903961497</v>
      </c>
      <c r="AE89" s="1" t="str">
        <f>IF(AND('Use B2019'!AE27&lt;&gt;0,AE27&lt;&gt;0),AE27,"-")</f>
        <v>-</v>
      </c>
      <c r="AF89" s="1">
        <f>IF(AND('Use B2019'!AF27&lt;&gt;0,AF27&lt;&gt;0),AF27,"-")</f>
        <v>1.8616115067727972</v>
      </c>
      <c r="AG89" s="1">
        <f>IF(AND('Use B2019'!AG27&lt;&gt;0,AG27&lt;&gt;0),AG27,"-")</f>
        <v>47.663941731429077</v>
      </c>
      <c r="AH89" s="1">
        <f>IF(AND('Use B2019'!AH27&lt;&gt;0,AH27&lt;&gt;0),AH27,"-")</f>
        <v>58.578531817419645</v>
      </c>
      <c r="AI89" s="1">
        <f>IF(AND('Use B2019'!AI27&lt;&gt;0,AI27&lt;&gt;0),AI27,"-")</f>
        <v>6.8807451175428564</v>
      </c>
      <c r="AJ89" s="1">
        <f>IF(AND('Use B2019'!AJ27&lt;&gt;0,AJ27&lt;&gt;0),AJ27,"-")</f>
        <v>10.326763510947377</v>
      </c>
      <c r="AK89" s="1">
        <f>IF(AND('Use B2019'!AK27&lt;&gt;0,AK27&lt;&gt;0),AK27,"-")</f>
        <v>11.986662946819038</v>
      </c>
      <c r="AL89" s="1">
        <f>IF(AND('Use B2019'!AL27&lt;&gt;0,AL27&lt;&gt;0),AL27,"-")</f>
        <v>18.581271714001584</v>
      </c>
      <c r="AM89" s="1">
        <f>IF(AND('Use B2019'!AM27&lt;&gt;0,AM27&lt;&gt;0),AM27,"-")</f>
        <v>1.980355918926858</v>
      </c>
      <c r="AN89" s="1">
        <f>IF(AND('Use B2019'!AN27&lt;&gt;0,AN27&lt;&gt;0),AN27,"-")</f>
        <v>8.9716977202206998</v>
      </c>
      <c r="AO89" s="1">
        <f>IF(AND('Use B2019'!AO27&lt;&gt;0,AO27&lt;&gt;0),AO27,"-")</f>
        <v>0.20402783938424029</v>
      </c>
      <c r="AP89" s="1">
        <f>IF(AND('Use B2019'!AP27&lt;&gt;0,AP27&lt;&gt;0),AP27,"-")</f>
        <v>125.45343249949315</v>
      </c>
      <c r="AQ89" s="1" t="str">
        <f>IF(AND('Use B2019'!AQ27&lt;&gt;0,AQ27&lt;&gt;0),AQ27,"-")</f>
        <v>-</v>
      </c>
      <c r="AR89" s="1">
        <f>IF(AND('Use B2019'!AR27&lt;&gt;0,AR27&lt;&gt;0),AR27,"-")</f>
        <v>34.190698304026583</v>
      </c>
      <c r="AS89" s="1">
        <f>IF(AND('Use B2019'!AS27&lt;&gt;0,AS27&lt;&gt;0),AS27,"-")</f>
        <v>32.403064234344384</v>
      </c>
      <c r="AT89" s="1">
        <f>IF(AND('Use B2019'!AT27&lt;&gt;0,AT27&lt;&gt;0),AT27,"-")</f>
        <v>6.0983430361780533</v>
      </c>
      <c r="AU89" s="1">
        <f>IF(AND('Use B2019'!AU27&lt;&gt;0,AU27&lt;&gt;0),AU27,"-")</f>
        <v>2.3510565665211631</v>
      </c>
      <c r="AV89" s="1">
        <f>IF(AND('Use B2019'!AV27&lt;&gt;0,AV27&lt;&gt;0),AV27,"-")</f>
        <v>26.655489962957805</v>
      </c>
      <c r="AW89" s="1">
        <f>IF(AND('Use B2019'!AW27&lt;&gt;0,AW27&lt;&gt;0),AW27,"-")</f>
        <v>4.6813868547717119</v>
      </c>
      <c r="AX89" s="1">
        <f>IF(AND('Use B2019'!AX27&lt;&gt;0,AX27&lt;&gt;0),AX27,"-")</f>
        <v>5.7791414256380156</v>
      </c>
      <c r="AY89" s="1">
        <f>IF(AND('Use B2019'!AY27&lt;&gt;0,AY27&lt;&gt;0),AY27,"-")</f>
        <v>10.28354002673467</v>
      </c>
      <c r="AZ89" s="1">
        <f>IF(AND('Use B2019'!AZ27&lt;&gt;0,AZ27&lt;&gt;0),AZ27,"-")</f>
        <v>64.410039666946531</v>
      </c>
      <c r="BA89" s="1">
        <f>IF(AND('Use B2019'!BA27&lt;&gt;0,BA27&lt;&gt;0),BA27,"-")</f>
        <v>40.068128539448416</v>
      </c>
      <c r="BB89" s="1">
        <f>IF(AND('Use B2019'!BB27&lt;&gt;0,BB27&lt;&gt;0),BB27,"-")</f>
        <v>44.006973325575345</v>
      </c>
      <c r="BC89" s="1">
        <f>IF(AND('Use B2019'!BC27&lt;&gt;0,BC27&lt;&gt;0),BC27,"-")</f>
        <v>29.496662610718047</v>
      </c>
      <c r="BD89" s="1">
        <f>IF(AND('Use B2019'!BD27&lt;&gt;0,BD27&lt;&gt;0),BD27,"-")</f>
        <v>15.401247567081954</v>
      </c>
      <c r="BE89" s="1">
        <f>IF(AND('Use B2019'!BE27&lt;&gt;0,BE27&lt;&gt;0),BE27,"-")</f>
        <v>17.468975862033957</v>
      </c>
      <c r="BF89" s="1">
        <f>IF(AND('Use B2019'!BF27&lt;&gt;0,BF27&lt;&gt;0),BF27,"-")</f>
        <v>17.126077937529018</v>
      </c>
      <c r="BG89" s="1">
        <f>IF(AND('Use B2019'!BG27&lt;&gt;0,BG27&lt;&gt;0),BG27,"-")</f>
        <v>0.38912524547577709</v>
      </c>
      <c r="BH89" s="1">
        <f>IF(AND('Use B2019'!BH27&lt;&gt;0,BH27&lt;&gt;0),BH27,"-")</f>
        <v>2.2458590438635371</v>
      </c>
      <c r="BI89" s="1" t="str">
        <f>IF(AND('Use B2019'!BI27&lt;&gt;0,BI27&lt;&gt;0),BI27,"-")</f>
        <v>-</v>
      </c>
      <c r="BJ89" s="1">
        <f>IF(AND('Use B2019'!BJ27&lt;&gt;0,BJ27&lt;&gt;0),BJ27,"-")</f>
        <v>2093.9999999999995</v>
      </c>
      <c r="BK89" s="1"/>
      <c r="BL89" s="1">
        <f>IF(AND('Use B2019'!BL27&lt;&gt;0,BL27&lt;&gt;0),BL27,"-")</f>
        <v>2446</v>
      </c>
      <c r="BM89" s="1" t="str">
        <f>IF(AND('Use B2019'!BM27&lt;&gt;0,BM27&lt;&gt;0),BM27,"-")</f>
        <v>-</v>
      </c>
      <c r="BN89" s="1" t="str">
        <f>IF(AND('Use B2019'!BN27&lt;&gt;0,BN27&lt;&gt;0),BN27,"-")</f>
        <v>-</v>
      </c>
      <c r="BO89" s="1" t="str">
        <f>IF(AND('Use B2019'!BO27&lt;&gt;0,BO27&lt;&gt;0),BO27,"-")</f>
        <v>-</v>
      </c>
      <c r="BP89" s="1" t="str">
        <f>IF(AND('Use B2019'!BP27&lt;&gt;0,BP27&lt;&gt;0),BP27,"-")</f>
        <v>-</v>
      </c>
      <c r="BQ89" s="1" t="str">
        <f>IF(AND('Use B2019'!BQ27&lt;&gt;0,BQ27&lt;&gt;0),BQ27,"-")</f>
        <v>-</v>
      </c>
      <c r="BR89" s="1" t="str">
        <f>IF(AND('Use B2019'!BR27&lt;&gt;0,BR27&lt;&gt;0),BR27,"-")</f>
        <v>-</v>
      </c>
      <c r="BS89" s="1" t="str">
        <f>IF(AND('Use B2019'!BS27&lt;&gt;0,BS27&lt;&gt;0),BS27,"-")</f>
        <v>-</v>
      </c>
      <c r="BT89" s="1">
        <f>IF(AND('Use B2019'!BT27&lt;&gt;0,BT27&lt;&gt;0),BT27,"-")</f>
        <v>2446</v>
      </c>
    </row>
    <row r="90" spans="1:72" ht="12.75" customHeight="1">
      <c r="A90" s="1">
        <v>24</v>
      </c>
      <c r="B90" s="1" t="s">
        <v>453</v>
      </c>
      <c r="C90" s="1" t="str">
        <f>IF(AND('Use B2019'!C28&lt;&gt;0,C28&lt;&gt;0),C28,"-")</f>
        <v>-</v>
      </c>
      <c r="D90" s="1" t="str">
        <f>IF(AND('Use B2019'!D28&lt;&gt;0,D28&lt;&gt;0),D28,"-")</f>
        <v>-</v>
      </c>
      <c r="E90" s="1" t="str">
        <f>IF(AND('Use B2019'!E28&lt;&gt;0,E28&lt;&gt;0),E28,"-")</f>
        <v>-</v>
      </c>
      <c r="F90" s="1">
        <f>IF(AND('Use B2019'!F28&lt;&gt;0,F28&lt;&gt;0),F28,"-")</f>
        <v>0.73692695214105797</v>
      </c>
      <c r="G90" s="1" t="str">
        <f>IF(AND('Use B2019'!G28&lt;&gt;0,G28&lt;&gt;0),G28,"-")</f>
        <v>-</v>
      </c>
      <c r="H90" s="1" t="str">
        <f>IF(AND('Use B2019'!H28&lt;&gt;0,H28&lt;&gt;0),H28,"-")</f>
        <v>-</v>
      </c>
      <c r="I90" s="1" t="str">
        <f>IF(AND('Use B2019'!I28&lt;&gt;0,I28&lt;&gt;0),I28,"-")</f>
        <v>-</v>
      </c>
      <c r="J90" s="1" t="str">
        <f>IF(AND('Use B2019'!J28&lt;&gt;0,J28&lt;&gt;0),J28,"-")</f>
        <v>-</v>
      </c>
      <c r="K90" s="1" t="str">
        <f>IF(AND('Use B2019'!K28&lt;&gt;0,K28&lt;&gt;0),K28,"-")</f>
        <v>-</v>
      </c>
      <c r="L90" s="1">
        <f>IF(AND('Use B2019'!L28&lt;&gt;0,L28&lt;&gt;0),L28,"-")</f>
        <v>2.3173803526448364E-2</v>
      </c>
      <c r="M90" s="1">
        <f>IF(AND('Use B2019'!M28&lt;&gt;0,M28&lt;&gt;0),M28,"-")</f>
        <v>2.9219143576826195E-3</v>
      </c>
      <c r="N90" s="1" t="str">
        <f>IF(AND('Use B2019'!N28&lt;&gt;0,N28&lt;&gt;0),N28,"-")</f>
        <v>-</v>
      </c>
      <c r="O90" s="1">
        <f>IF(AND('Use B2019'!O28&lt;&gt;0,O28&lt;&gt;0),O28,"-")</f>
        <v>0.13662468513853904</v>
      </c>
      <c r="P90" s="1" t="str">
        <f>IF(AND('Use B2019'!P28&lt;&gt;0,P28&lt;&gt;0),P28,"-")</f>
        <v>-</v>
      </c>
      <c r="Q90" s="1" t="str">
        <f>IF(AND('Use B2019'!Q28&lt;&gt;0,Q28&lt;&gt;0),Q28,"-")</f>
        <v>-</v>
      </c>
      <c r="R90" s="1" t="str">
        <f>IF(AND('Use B2019'!R28&lt;&gt;0,R28&lt;&gt;0),R28,"-")</f>
        <v>-</v>
      </c>
      <c r="S90" s="1" t="str">
        <f>IF(AND('Use B2019'!S28&lt;&gt;0,S28&lt;&gt;0),S28,"-")</f>
        <v>-</v>
      </c>
      <c r="T90" s="1" t="str">
        <f>IF(AND('Use B2019'!T28&lt;&gt;0,T28&lt;&gt;0),T28,"-")</f>
        <v>-</v>
      </c>
      <c r="U90" s="1" t="str">
        <f>IF(AND('Use B2019'!U28&lt;&gt;0,U28&lt;&gt;0),U28,"-")</f>
        <v>-</v>
      </c>
      <c r="V90" s="1" t="str">
        <f>IF(AND('Use B2019'!V28&lt;&gt;0,V28&lt;&gt;0),V28,"-")</f>
        <v>-</v>
      </c>
      <c r="W90" s="1" t="str">
        <f>IF(AND('Use B2019'!W28&lt;&gt;0,W28&lt;&gt;0),W28,"-")</f>
        <v>-</v>
      </c>
      <c r="X90" s="1" t="str">
        <f>IF(AND('Use B2019'!X28&lt;&gt;0,X28&lt;&gt;0),X28,"-")</f>
        <v>-</v>
      </c>
      <c r="Y90" s="1" t="str">
        <f>IF(AND('Use B2019'!Y28&lt;&gt;0,Y28&lt;&gt;0),Y28,"-")</f>
        <v>-</v>
      </c>
      <c r="Z90" s="1" t="str">
        <f>IF(AND('Use B2019'!Z28&lt;&gt;0,Z28&lt;&gt;0),Z28,"-")</f>
        <v>-</v>
      </c>
      <c r="AA90" s="1" t="str">
        <f>IF(AND('Use B2019'!AA28&lt;&gt;0,AA28&lt;&gt;0),AA28,"-")</f>
        <v>-</v>
      </c>
      <c r="AB90" s="1">
        <f>IF(AND('Use B2019'!AB28&lt;&gt;0,AB28&lt;&gt;0),AB28,"-")</f>
        <v>2.0554156171284636E-2</v>
      </c>
      <c r="AC90" s="1">
        <f>IF(AND('Use B2019'!AC28&lt;&gt;0,AC28&lt;&gt;0),AC28,"-")</f>
        <v>6.6095717884130989E-2</v>
      </c>
      <c r="AD90" s="1">
        <f>IF(AND('Use B2019'!AD28&lt;&gt;0,AD28&lt;&gt;0),AD28,"-")</f>
        <v>8.0604534005037781E-3</v>
      </c>
      <c r="AE90" s="1" t="str">
        <f>IF(AND('Use B2019'!AE28&lt;&gt;0,AE28&lt;&gt;0),AE28,"-")</f>
        <v>-</v>
      </c>
      <c r="AF90" s="1" t="str">
        <f>IF(AND('Use B2019'!AF28&lt;&gt;0,AF28&lt;&gt;0),AF28,"-")</f>
        <v>-</v>
      </c>
      <c r="AG90" s="1">
        <f>IF(AND('Use B2019'!AG28&lt;&gt;0,AG28&lt;&gt;0),AG28,"-")</f>
        <v>2.2166246851385392E-3</v>
      </c>
      <c r="AH90" s="1" t="str">
        <f>IF(AND('Use B2019'!AH28&lt;&gt;0,AH28&lt;&gt;0),AH28,"-")</f>
        <v>-</v>
      </c>
      <c r="AI90" s="1" t="str">
        <f>IF(AND('Use B2019'!AI28&lt;&gt;0,AI28&lt;&gt;0),AI28,"-")</f>
        <v>-</v>
      </c>
      <c r="AJ90" s="1" t="str">
        <f>IF(AND('Use B2019'!AJ28&lt;&gt;0,AJ28&lt;&gt;0),AJ28,"-")</f>
        <v>-</v>
      </c>
      <c r="AK90" s="1" t="str">
        <f>IF(AND('Use B2019'!AK28&lt;&gt;0,AK28&lt;&gt;0),AK28,"-")</f>
        <v>-</v>
      </c>
      <c r="AL90" s="1">
        <f>IF(AND('Use B2019'!AL28&lt;&gt;0,AL28&lt;&gt;0),AL28,"-")</f>
        <v>3.0226700251889167E-4</v>
      </c>
      <c r="AM90" s="1" t="str">
        <f>IF(AND('Use B2019'!AM28&lt;&gt;0,AM28&lt;&gt;0),AM28,"-")</f>
        <v>-</v>
      </c>
      <c r="AN90" s="1" t="str">
        <f>IF(AND('Use B2019'!AN28&lt;&gt;0,AN28&lt;&gt;0),AN28,"-")</f>
        <v>-</v>
      </c>
      <c r="AO90" s="1" t="str">
        <f>IF(AND('Use B2019'!AO28&lt;&gt;0,AO28&lt;&gt;0),AO28,"-")</f>
        <v>-</v>
      </c>
      <c r="AP90" s="1">
        <f>IF(AND('Use B2019'!AP28&lt;&gt;0,AP28&lt;&gt;0),AP28,"-")</f>
        <v>1.9143576826196474E-3</v>
      </c>
      <c r="AQ90" s="1" t="str">
        <f>IF(AND('Use B2019'!AQ28&lt;&gt;0,AQ28&lt;&gt;0),AQ28,"-")</f>
        <v>-</v>
      </c>
      <c r="AR90" s="1" t="str">
        <f>IF(AND('Use B2019'!AR28&lt;&gt;0,AR28&lt;&gt;0),AR28,"-")</f>
        <v>-</v>
      </c>
      <c r="AS90" s="1">
        <f>IF(AND('Use B2019'!AS28&lt;&gt;0,AS28&lt;&gt;0),AS28,"-")</f>
        <v>1.0075566750629723E-4</v>
      </c>
      <c r="AT90" s="1" t="str">
        <f>IF(AND('Use B2019'!AT28&lt;&gt;0,AT28&lt;&gt;0),AT28,"-")</f>
        <v>-</v>
      </c>
      <c r="AU90" s="1" t="str">
        <f>IF(AND('Use B2019'!AU28&lt;&gt;0,AU28&lt;&gt;0),AU28,"-")</f>
        <v>-</v>
      </c>
      <c r="AV90" s="1">
        <f>IF(AND('Use B2019'!AV28&lt;&gt;0,AV28&lt;&gt;0),AV28,"-")</f>
        <v>1.1083123425692696E-3</v>
      </c>
      <c r="AW90" s="1" t="str">
        <f>IF(AND('Use B2019'!AW28&lt;&gt;0,AW28&lt;&gt;0),AW28,"-")</f>
        <v>-</v>
      </c>
      <c r="AX90" s="1" t="str">
        <f>IF(AND('Use B2019'!AX28&lt;&gt;0,AX28&lt;&gt;0),AX28,"-")</f>
        <v>-</v>
      </c>
      <c r="AY90" s="1" t="str">
        <f>IF(AND('Use B2019'!AY28&lt;&gt;0,AY28&lt;&gt;0),AY28,"-")</f>
        <v>-</v>
      </c>
      <c r="AZ90" s="1" t="str">
        <f>IF(AND('Use B2019'!AZ28&lt;&gt;0,AZ28&lt;&gt;0),AZ28,"-")</f>
        <v>-</v>
      </c>
      <c r="BA90" s="1" t="str">
        <f>IF(AND('Use B2019'!BA28&lt;&gt;0,BA28&lt;&gt;0),BA28,"-")</f>
        <v>-</v>
      </c>
      <c r="BB90" s="1" t="str">
        <f>IF(AND('Use B2019'!BB28&lt;&gt;0,BB28&lt;&gt;0),BB28,"-")</f>
        <v>-</v>
      </c>
      <c r="BC90" s="1" t="str">
        <f>IF(AND('Use B2019'!BC28&lt;&gt;0,BC28&lt;&gt;0),BC28,"-")</f>
        <v>-</v>
      </c>
      <c r="BD90" s="1" t="str">
        <f>IF(AND('Use B2019'!BD28&lt;&gt;0,BD28&lt;&gt;0),BD28,"-")</f>
        <v>-</v>
      </c>
      <c r="BE90" s="1" t="str">
        <f>IF(AND('Use B2019'!BE28&lt;&gt;0,BE28&lt;&gt;0),BE28,"-")</f>
        <v>-</v>
      </c>
      <c r="BF90" s="1" t="str">
        <f>IF(AND('Use B2019'!BF28&lt;&gt;0,BF28&lt;&gt;0),BF28,"-")</f>
        <v>-</v>
      </c>
      <c r="BG90" s="1" t="str">
        <f>IF(AND('Use B2019'!BG28&lt;&gt;0,BG28&lt;&gt;0),BG28,"-")</f>
        <v>-</v>
      </c>
      <c r="BH90" s="1" t="str">
        <f>IF(AND('Use B2019'!BH28&lt;&gt;0,BH28&lt;&gt;0),BH28,"-")</f>
        <v>-</v>
      </c>
      <c r="BI90" s="1" t="str">
        <f>IF(AND('Use B2019'!BI28&lt;&gt;0,BI28&lt;&gt;0),BI28,"-")</f>
        <v>-</v>
      </c>
      <c r="BJ90" s="1">
        <f>IF(AND('Use B2019'!BJ28&lt;&gt;0,BJ28&lt;&gt;0),BJ28,"-")</f>
        <v>1</v>
      </c>
      <c r="BK90" s="1"/>
      <c r="BL90" s="1" t="str">
        <f>IF(AND('Use B2019'!BL28&lt;&gt;0,BL28&lt;&gt;0),BL28,"-")</f>
        <v>-</v>
      </c>
      <c r="BM90" s="1" t="str">
        <f>IF(AND('Use B2019'!BM28&lt;&gt;0,BM28&lt;&gt;0),BM28,"-")</f>
        <v>-</v>
      </c>
      <c r="BN90" s="1" t="str">
        <f>IF(AND('Use B2019'!BN28&lt;&gt;0,BN28&lt;&gt;0),BN28,"-")</f>
        <v>-</v>
      </c>
      <c r="BO90" s="1" t="str">
        <f>IF(AND('Use B2019'!BO28&lt;&gt;0,BO28&lt;&gt;0),BO28,"-")</f>
        <v>-</v>
      </c>
      <c r="BP90" s="1" t="str">
        <f>IF(AND('Use B2019'!BP28&lt;&gt;0,BP28&lt;&gt;0),BP28,"-")</f>
        <v>-</v>
      </c>
      <c r="BQ90" s="1" t="str">
        <f>IF(AND('Use B2019'!BQ28&lt;&gt;0,BQ28&lt;&gt;0),BQ28,"-")</f>
        <v>-</v>
      </c>
      <c r="BR90" s="1" t="str">
        <f>IF(AND('Use B2019'!BR28&lt;&gt;0,BR28&lt;&gt;0),BR28,"-")</f>
        <v>-</v>
      </c>
      <c r="BS90" s="1" t="str">
        <f>IF(AND('Use B2019'!BS28&lt;&gt;0,BS28&lt;&gt;0),BS28,"-")</f>
        <v>-</v>
      </c>
      <c r="BT90" s="1" t="str">
        <f>IF(AND('Use B2019'!BT28&lt;&gt;0,BT28&lt;&gt;0),BT28,"-")</f>
        <v>-</v>
      </c>
    </row>
    <row r="91" spans="1:72" ht="12.75" customHeight="1">
      <c r="A91" s="1">
        <v>25</v>
      </c>
      <c r="B91" s="1" t="s">
        <v>666</v>
      </c>
      <c r="C91" s="1">
        <f>IF(AND('Use B2019'!C29&lt;&gt;0,C29&lt;&gt;0),C29,"-")</f>
        <v>10.455787540582197</v>
      </c>
      <c r="D91" s="1">
        <f>IF(AND('Use B2019'!D29&lt;&gt;0,D29&lt;&gt;0),D29,"-")</f>
        <v>11.894204065643763</v>
      </c>
      <c r="E91" s="1">
        <f>IF(AND('Use B2019'!E29&lt;&gt;0,E29&lt;&gt;0),E29,"-")</f>
        <v>1.9877228880444313E-3</v>
      </c>
      <c r="F91" s="1">
        <f>IF(AND('Use B2019'!F29&lt;&gt;0,F29&lt;&gt;0),F29,"-")</f>
        <v>85.895180467385984</v>
      </c>
      <c r="G91" s="1">
        <f>IF(AND('Use B2019'!G29&lt;&gt;0,G29&lt;&gt;0),G29,"-")</f>
        <v>7.3736552285347772</v>
      </c>
      <c r="H91" s="1">
        <f>IF(AND('Use B2019'!H29&lt;&gt;0,H29&lt;&gt;0),H29,"-")</f>
        <v>1.1253527669790726</v>
      </c>
      <c r="I91" s="1">
        <f>IF(AND('Use B2019'!I29&lt;&gt;0,I29&lt;&gt;0),I29,"-")</f>
        <v>50.897226796240311</v>
      </c>
      <c r="J91" s="1">
        <f>IF(AND('Use B2019'!J29&lt;&gt;0,J29&lt;&gt;0),J29,"-")</f>
        <v>165.2060316457075</v>
      </c>
      <c r="K91" s="1">
        <f>IF(AND('Use B2019'!K29&lt;&gt;0,K29&lt;&gt;0),K29,"-")</f>
        <v>1.9196188691036391</v>
      </c>
      <c r="L91" s="1">
        <f>IF(AND('Use B2019'!L29&lt;&gt;0,L29&lt;&gt;0),L29,"-")</f>
        <v>5.1579089904743682</v>
      </c>
      <c r="M91" s="1">
        <f>IF(AND('Use B2019'!M29&lt;&gt;0,M29&lt;&gt;0),M29,"-")</f>
        <v>63.208485731664844</v>
      </c>
      <c r="N91" s="1">
        <f>IF(AND('Use B2019'!N29&lt;&gt;0,N29&lt;&gt;0),N29,"-")</f>
        <v>5.1246671452773009</v>
      </c>
      <c r="O91" s="1">
        <f>IF(AND('Use B2019'!O29&lt;&gt;0,O29&lt;&gt;0),O29,"-")</f>
        <v>4.3391062396628657</v>
      </c>
      <c r="P91" s="1">
        <f>IF(AND('Use B2019'!P29&lt;&gt;0,P29&lt;&gt;0),P29,"-")</f>
        <v>2156.4001277386706</v>
      </c>
      <c r="Q91" s="1">
        <f>IF(AND('Use B2019'!Q29&lt;&gt;0,Q29&lt;&gt;0),Q29,"-")</f>
        <v>101.67879328304724</v>
      </c>
      <c r="R91" s="1">
        <f>IF(AND('Use B2019'!R29&lt;&gt;0,R29&lt;&gt;0),R29,"-")</f>
        <v>4.9636481755619819</v>
      </c>
      <c r="S91" s="1">
        <f>IF(AND('Use B2019'!S29&lt;&gt;0,S29&lt;&gt;0),S29,"-")</f>
        <v>3.3489103634382049</v>
      </c>
      <c r="T91" s="1">
        <f>IF(AND('Use B2019'!T29&lt;&gt;0,T29&lt;&gt;0),T29,"-")</f>
        <v>51.373856125667785</v>
      </c>
      <c r="U91" s="1">
        <f>IF(AND('Use B2019'!U29&lt;&gt;0,U29&lt;&gt;0),U29,"-")</f>
        <v>17.841255344095948</v>
      </c>
      <c r="V91" s="1">
        <f>IF(AND('Use B2019'!V29&lt;&gt;0,V29&lt;&gt;0),V29,"-")</f>
        <v>1.3538204988910589</v>
      </c>
      <c r="W91" s="1">
        <f>IF(AND('Use B2019'!W29&lt;&gt;0,W29&lt;&gt;0),W29,"-")</f>
        <v>4.0158067565110196</v>
      </c>
      <c r="X91" s="1">
        <f>IF(AND('Use B2019'!X29&lt;&gt;0,X29&lt;&gt;0),X29,"-")</f>
        <v>23.310336125390538</v>
      </c>
      <c r="Y91" s="1">
        <f>IF(AND('Use B2019'!Y29&lt;&gt;0,Y29&lt;&gt;0),Y29,"-")</f>
        <v>77.249422183746674</v>
      </c>
      <c r="Z91" s="1">
        <f>IF(AND('Use B2019'!Z29&lt;&gt;0,Z29&lt;&gt;0),Z29,"-")</f>
        <v>102.40694536784619</v>
      </c>
      <c r="AA91" s="1">
        <f>IF(AND('Use B2019'!AA29&lt;&gt;0,AA29&lt;&gt;0),AA29,"-")</f>
        <v>473.03956902572759</v>
      </c>
      <c r="AB91" s="1">
        <f>IF(AND('Use B2019'!AB29&lt;&gt;0,AB29&lt;&gt;0),AB29,"-")</f>
        <v>62.296570547869869</v>
      </c>
      <c r="AC91" s="1">
        <f>IF(AND('Use B2019'!AC29&lt;&gt;0,AC29&lt;&gt;0),AC29,"-")</f>
        <v>54.25982115867437</v>
      </c>
      <c r="AD91" s="1">
        <f>IF(AND('Use B2019'!AD29&lt;&gt;0,AD29&lt;&gt;0),AD29,"-")</f>
        <v>17.317921356647606</v>
      </c>
      <c r="AE91" s="1">
        <f>IF(AND('Use B2019'!AE29&lt;&gt;0,AE29&lt;&gt;0),AE29,"-")</f>
        <v>62.78674679558727</v>
      </c>
      <c r="AF91" s="1" t="str">
        <f>IF(AND('Use B2019'!AF29&lt;&gt;0,AF29&lt;&gt;0),AF29,"-")</f>
        <v>-</v>
      </c>
      <c r="AG91" s="1">
        <f>IF(AND('Use B2019'!AG29&lt;&gt;0,AG29&lt;&gt;0),AG29,"-")</f>
        <v>19.3948514934842</v>
      </c>
      <c r="AH91" s="1">
        <f>IF(AND('Use B2019'!AH29&lt;&gt;0,AH29&lt;&gt;0),AH29,"-")</f>
        <v>8.1368842745609822</v>
      </c>
      <c r="AI91" s="1">
        <f>IF(AND('Use B2019'!AI29&lt;&gt;0,AI29&lt;&gt;0),AI29,"-")</f>
        <v>8.456094864272691</v>
      </c>
      <c r="AJ91" s="1">
        <f>IF(AND('Use B2019'!AJ29&lt;&gt;0,AJ29&lt;&gt;0),AJ29,"-")</f>
        <v>2.0445574095080983</v>
      </c>
      <c r="AK91" s="1">
        <f>IF(AND('Use B2019'!AK29&lt;&gt;0,AK29&lt;&gt;0),AK29,"-")</f>
        <v>10.337411604644959</v>
      </c>
      <c r="AL91" s="1">
        <f>IF(AND('Use B2019'!AL29&lt;&gt;0,AL29&lt;&gt;0),AL29,"-")</f>
        <v>46.896919357552726</v>
      </c>
      <c r="AM91" s="1">
        <f>IF(AND('Use B2019'!AM29&lt;&gt;0,AM29&lt;&gt;0),AM29,"-")</f>
        <v>8.9116016351708609</v>
      </c>
      <c r="AN91" s="1">
        <f>IF(AND('Use B2019'!AN29&lt;&gt;0,AN29&lt;&gt;0),AN29,"-")</f>
        <v>0.92051732714079582</v>
      </c>
      <c r="AO91" s="1">
        <f>IF(AND('Use B2019'!AO29&lt;&gt;0,AO29&lt;&gt;0),AO29,"-")</f>
        <v>0.99093297495322219</v>
      </c>
      <c r="AP91" s="1">
        <f>IF(AND('Use B2019'!AP29&lt;&gt;0,AP29&lt;&gt;0),AP29,"-")</f>
        <v>295.06445701553946</v>
      </c>
      <c r="AQ91" s="1">
        <f>IF(AND('Use B2019'!AQ29&lt;&gt;0,AQ29&lt;&gt;0),AQ29,"-")</f>
        <v>300</v>
      </c>
      <c r="AR91" s="1">
        <f>IF(AND('Use B2019'!AR29&lt;&gt;0,AR29&lt;&gt;0),AR29,"-")</f>
        <v>41.056657065866681</v>
      </c>
      <c r="AS91" s="1">
        <f>IF(AND('Use B2019'!AS29&lt;&gt;0,AS29&lt;&gt;0),AS29,"-")</f>
        <v>62.509468590107204</v>
      </c>
      <c r="AT91" s="1">
        <f>IF(AND('Use B2019'!AT29&lt;&gt;0,AT29&lt;&gt;0),AT29,"-")</f>
        <v>5.1103197435385379</v>
      </c>
      <c r="AU91" s="1">
        <f>IF(AND('Use B2019'!AU29&lt;&gt;0,AU29&lt;&gt;0),AU29,"-")</f>
        <v>3.8888700635495228</v>
      </c>
      <c r="AV91" s="1">
        <f>IF(AND('Use B2019'!AV29&lt;&gt;0,AV29&lt;&gt;0),AV29,"-")</f>
        <v>23.934510013546515</v>
      </c>
      <c r="AW91" s="1">
        <f>IF(AND('Use B2019'!AW29&lt;&gt;0,AW29&lt;&gt;0),AW29,"-")</f>
        <v>7.3328445719892619</v>
      </c>
      <c r="AX91" s="1">
        <f>IF(AND('Use B2019'!AX29&lt;&gt;0,AX29&lt;&gt;0),AX29,"-")</f>
        <v>4.3241304801713785</v>
      </c>
      <c r="AY91" s="1">
        <f>IF(AND('Use B2019'!AY29&lt;&gt;0,AY29&lt;&gt;0),AY29,"-")</f>
        <v>20.293007322738362</v>
      </c>
      <c r="AZ91" s="1">
        <f>IF(AND('Use B2019'!AZ29&lt;&gt;0,AZ29&lt;&gt;0),AZ29,"-")</f>
        <v>19.889883086315056</v>
      </c>
      <c r="BA91" s="1">
        <f>IF(AND('Use B2019'!BA29&lt;&gt;0,BA29&lt;&gt;0),BA29,"-")</f>
        <v>38.559867438797589</v>
      </c>
      <c r="BB91" s="1">
        <f>IF(AND('Use B2019'!BB29&lt;&gt;0,BB29&lt;&gt;0),BB29,"-")</f>
        <v>38.451225812297359</v>
      </c>
      <c r="BC91" s="1">
        <f>IF(AND('Use B2019'!BC29&lt;&gt;0,BC29&lt;&gt;0),BC29,"-")</f>
        <v>47.781217092139869</v>
      </c>
      <c r="BD91" s="1">
        <f>IF(AND('Use B2019'!BD29&lt;&gt;0,BD29&lt;&gt;0),BD29,"-")</f>
        <v>8.7215174292076618</v>
      </c>
      <c r="BE91" s="1">
        <f>IF(AND('Use B2019'!BE29&lt;&gt;0,BE29&lt;&gt;0),BE29,"-")</f>
        <v>12.067848227100297</v>
      </c>
      <c r="BF91" s="1">
        <f>IF(AND('Use B2019'!BF29&lt;&gt;0,BF29&lt;&gt;0),BF29,"-")</f>
        <v>14.272160999017393</v>
      </c>
      <c r="BG91" s="1">
        <f>IF(AND('Use B2019'!BG29&lt;&gt;0,BG29&lt;&gt;0),BG29,"-")</f>
        <v>0.30978515593017614</v>
      </c>
      <c r="BH91" s="1">
        <f>IF(AND('Use B2019'!BH29&lt;&gt;0,BH29&lt;&gt;0),BH29,"-")</f>
        <v>1.0996948933405699</v>
      </c>
      <c r="BI91" s="1" t="str">
        <f>IF(AND('Use B2019'!BI29&lt;&gt;0,BI29&lt;&gt;0),BI29,"-")</f>
        <v>-</v>
      </c>
      <c r="BJ91" s="1">
        <f>IF(AND('Use B2019'!BJ29&lt;&gt;0,BJ29&lt;&gt;0),BJ29,"-")</f>
        <v>4677.0000000000009</v>
      </c>
      <c r="BK91" s="1"/>
      <c r="BL91" s="1" t="str">
        <f>IF(AND('Use B2019'!BL29&lt;&gt;0,BL29&lt;&gt;0),BL29,"-")</f>
        <v>-</v>
      </c>
      <c r="BM91" s="1" t="str">
        <f>IF(AND('Use B2019'!BM29&lt;&gt;0,BM29&lt;&gt;0),BM29,"-")</f>
        <v>-</v>
      </c>
      <c r="BN91" s="1" t="str">
        <f>IF(AND('Use B2019'!BN29&lt;&gt;0,BN29&lt;&gt;0),BN29,"-")</f>
        <v>-</v>
      </c>
      <c r="BO91" s="1" t="str">
        <f>IF(AND('Use B2019'!BO29&lt;&gt;0,BO29&lt;&gt;0),BO29,"-")</f>
        <v>-</v>
      </c>
      <c r="BP91" s="1" t="str">
        <f>IF(AND('Use B2019'!BP29&lt;&gt;0,BP29&lt;&gt;0),BP29,"-")</f>
        <v>-</v>
      </c>
      <c r="BQ91" s="1">
        <f>IF(AND('Use B2019'!BQ29&lt;&gt;0,BQ29&lt;&gt;0),BQ29,"-")</f>
        <v>12</v>
      </c>
      <c r="BR91" s="1" t="str">
        <f>IF(AND('Use B2019'!BR29&lt;&gt;0,BR29&lt;&gt;0),BR29,"-")</f>
        <v>-</v>
      </c>
      <c r="BS91" s="1">
        <f>IF(AND('Use B2019'!BS29&lt;&gt;0,BS29&lt;&gt;0),BS29,"-")</f>
        <v>3305</v>
      </c>
      <c r="BT91" s="1">
        <f>IF(AND('Use B2019'!BT29&lt;&gt;0,BT29&lt;&gt;0),BT29,"-")</f>
        <v>3317</v>
      </c>
    </row>
    <row r="92" spans="1:72" ht="12.75" customHeight="1">
      <c r="A92" s="1">
        <v>26</v>
      </c>
      <c r="B92" s="1" t="s">
        <v>458</v>
      </c>
      <c r="C92" s="1" t="str">
        <f>IF(AND('Use B2019'!C30&lt;&gt;0,C30&lt;&gt;0),C30,"-")</f>
        <v>-</v>
      </c>
      <c r="D92" s="1" t="str">
        <f>IF(AND('Use B2019'!D30&lt;&gt;0,D30&lt;&gt;0),D30,"-")</f>
        <v>-</v>
      </c>
      <c r="E92" s="1" t="str">
        <f>IF(AND('Use B2019'!E30&lt;&gt;0,E30&lt;&gt;0),E30,"-")</f>
        <v>-</v>
      </c>
      <c r="F92" s="1" t="str">
        <f>IF(AND('Use B2019'!F30&lt;&gt;0,F30&lt;&gt;0),F30,"-")</f>
        <v>-</v>
      </c>
      <c r="G92" s="1" t="str">
        <f>IF(AND('Use B2019'!G30&lt;&gt;0,G30&lt;&gt;0),G30,"-")</f>
        <v>-</v>
      </c>
      <c r="H92" s="1" t="str">
        <f>IF(AND('Use B2019'!H30&lt;&gt;0,H30&lt;&gt;0),H30,"-")</f>
        <v>-</v>
      </c>
      <c r="I92" s="1" t="str">
        <f>IF(AND('Use B2019'!I30&lt;&gt;0,I30&lt;&gt;0),I30,"-")</f>
        <v>-</v>
      </c>
      <c r="J92" s="1" t="str">
        <f>IF(AND('Use B2019'!J30&lt;&gt;0,J30&lt;&gt;0),J30,"-")</f>
        <v>-</v>
      </c>
      <c r="K92" s="1" t="str">
        <f>IF(AND('Use B2019'!K30&lt;&gt;0,K30&lt;&gt;0),K30,"-")</f>
        <v>-</v>
      </c>
      <c r="L92" s="1" t="str">
        <f>IF(AND('Use B2019'!L30&lt;&gt;0,L30&lt;&gt;0),L30,"-")</f>
        <v>-</v>
      </c>
      <c r="M92" s="1" t="str">
        <f>IF(AND('Use B2019'!M30&lt;&gt;0,M30&lt;&gt;0),M30,"-")</f>
        <v>-</v>
      </c>
      <c r="N92" s="1" t="str">
        <f>IF(AND('Use B2019'!N30&lt;&gt;0,N30&lt;&gt;0),N30,"-")</f>
        <v>-</v>
      </c>
      <c r="O92" s="1" t="str">
        <f>IF(AND('Use B2019'!O30&lt;&gt;0,O30&lt;&gt;0),O30,"-")</f>
        <v>-</v>
      </c>
      <c r="P92" s="1" t="str">
        <f>IF(AND('Use B2019'!P30&lt;&gt;0,P30&lt;&gt;0),P30,"-")</f>
        <v>-</v>
      </c>
      <c r="Q92" s="1" t="str">
        <f>IF(AND('Use B2019'!Q30&lt;&gt;0,Q30&lt;&gt;0),Q30,"-")</f>
        <v>-</v>
      </c>
      <c r="R92" s="1" t="str">
        <f>IF(AND('Use B2019'!R30&lt;&gt;0,R30&lt;&gt;0),R30,"-")</f>
        <v>-</v>
      </c>
      <c r="S92" s="1" t="str">
        <f>IF(AND('Use B2019'!S30&lt;&gt;0,S30&lt;&gt;0),S30,"-")</f>
        <v>-</v>
      </c>
      <c r="T92" s="1" t="str">
        <f>IF(AND('Use B2019'!T30&lt;&gt;0,T30&lt;&gt;0),T30,"-")</f>
        <v>-</v>
      </c>
      <c r="U92" s="1" t="str">
        <f>IF(AND('Use B2019'!U30&lt;&gt;0,U30&lt;&gt;0),U30,"-")</f>
        <v>-</v>
      </c>
      <c r="V92" s="1" t="str">
        <f>IF(AND('Use B2019'!V30&lt;&gt;0,V30&lt;&gt;0),V30,"-")</f>
        <v>-</v>
      </c>
      <c r="W92" s="1" t="str">
        <f>IF(AND('Use B2019'!W30&lt;&gt;0,W30&lt;&gt;0),W30,"-")</f>
        <v>-</v>
      </c>
      <c r="X92" s="1" t="str">
        <f>IF(AND('Use B2019'!X30&lt;&gt;0,X30&lt;&gt;0),X30,"-")</f>
        <v>-</v>
      </c>
      <c r="Y92" s="1" t="str">
        <f>IF(AND('Use B2019'!Y30&lt;&gt;0,Y30&lt;&gt;0),Y30,"-")</f>
        <v>-</v>
      </c>
      <c r="Z92" s="1" t="str">
        <f>IF(AND('Use B2019'!Z30&lt;&gt;0,Z30&lt;&gt;0),Z30,"-")</f>
        <v>-</v>
      </c>
      <c r="AA92" s="1" t="str">
        <f>IF(AND('Use B2019'!AA30&lt;&gt;0,AA30&lt;&gt;0),AA30,"-")</f>
        <v>-</v>
      </c>
      <c r="AB92" s="1" t="str">
        <f>IF(AND('Use B2019'!AB30&lt;&gt;0,AB30&lt;&gt;0),AB30,"-")</f>
        <v>-</v>
      </c>
      <c r="AC92" s="1" t="str">
        <f>IF(AND('Use B2019'!AC30&lt;&gt;0,AC30&lt;&gt;0),AC30,"-")</f>
        <v>-</v>
      </c>
      <c r="AD92" s="1" t="str">
        <f>IF(AND('Use B2019'!AD30&lt;&gt;0,AD30&lt;&gt;0),AD30,"-")</f>
        <v>-</v>
      </c>
      <c r="AE92" s="1" t="str">
        <f>IF(AND('Use B2019'!AE30&lt;&gt;0,AE30&lt;&gt;0),AE30,"-")</f>
        <v>-</v>
      </c>
      <c r="AF92" s="1" t="str">
        <f>IF(AND('Use B2019'!AF30&lt;&gt;0,AF30&lt;&gt;0),AF30,"-")</f>
        <v>-</v>
      </c>
      <c r="AG92" s="1" t="str">
        <f>IF(AND('Use B2019'!AG30&lt;&gt;0,AG30&lt;&gt;0),AG30,"-")</f>
        <v>-</v>
      </c>
      <c r="AH92" s="1" t="str">
        <f>IF(AND('Use B2019'!AH30&lt;&gt;0,AH30&lt;&gt;0),AH30,"-")</f>
        <v>-</v>
      </c>
      <c r="AI92" s="1" t="str">
        <f>IF(AND('Use B2019'!AI30&lt;&gt;0,AI30&lt;&gt;0),AI30,"-")</f>
        <v>-</v>
      </c>
      <c r="AJ92" s="1" t="str">
        <f>IF(AND('Use B2019'!AJ30&lt;&gt;0,AJ30&lt;&gt;0),AJ30,"-")</f>
        <v>-</v>
      </c>
      <c r="AK92" s="1" t="str">
        <f>IF(AND('Use B2019'!AK30&lt;&gt;0,AK30&lt;&gt;0),AK30,"-")</f>
        <v>-</v>
      </c>
      <c r="AL92" s="1" t="str">
        <f>IF(AND('Use B2019'!AL30&lt;&gt;0,AL30&lt;&gt;0),AL30,"-")</f>
        <v>-</v>
      </c>
      <c r="AM92" s="1" t="str">
        <f>IF(AND('Use B2019'!AM30&lt;&gt;0,AM30&lt;&gt;0),AM30,"-")</f>
        <v>-</v>
      </c>
      <c r="AN92" s="1" t="str">
        <f>IF(AND('Use B2019'!AN30&lt;&gt;0,AN30&lt;&gt;0),AN30,"-")</f>
        <v>-</v>
      </c>
      <c r="AO92" s="1" t="str">
        <f>IF(AND('Use B2019'!AO30&lt;&gt;0,AO30&lt;&gt;0),AO30,"-")</f>
        <v>-</v>
      </c>
      <c r="AP92" s="1" t="str">
        <f>IF(AND('Use B2019'!AP30&lt;&gt;0,AP30&lt;&gt;0),AP30,"-")</f>
        <v>-</v>
      </c>
      <c r="AQ92" s="1" t="str">
        <f>IF(AND('Use B2019'!AQ30&lt;&gt;0,AQ30&lt;&gt;0),AQ30,"-")</f>
        <v>-</v>
      </c>
      <c r="AR92" s="1" t="str">
        <f>IF(AND('Use B2019'!AR30&lt;&gt;0,AR30&lt;&gt;0),AR30,"-")</f>
        <v>-</v>
      </c>
      <c r="AS92" s="1" t="str">
        <f>IF(AND('Use B2019'!AS30&lt;&gt;0,AS30&lt;&gt;0),AS30,"-")</f>
        <v>-</v>
      </c>
      <c r="AT92" s="1" t="str">
        <f>IF(AND('Use B2019'!AT30&lt;&gt;0,AT30&lt;&gt;0),AT30,"-")</f>
        <v>-</v>
      </c>
      <c r="AU92" s="1" t="str">
        <f>IF(AND('Use B2019'!AU30&lt;&gt;0,AU30&lt;&gt;0),AU30,"-")</f>
        <v>-</v>
      </c>
      <c r="AV92" s="1" t="str">
        <f>IF(AND('Use B2019'!AV30&lt;&gt;0,AV30&lt;&gt;0),AV30,"-")</f>
        <v>-</v>
      </c>
      <c r="AW92" s="1" t="str">
        <f>IF(AND('Use B2019'!AW30&lt;&gt;0,AW30&lt;&gt;0),AW30,"-")</f>
        <v>-</v>
      </c>
      <c r="AX92" s="1" t="str">
        <f>IF(AND('Use B2019'!AX30&lt;&gt;0,AX30&lt;&gt;0),AX30,"-")</f>
        <v>-</v>
      </c>
      <c r="AY92" s="1" t="str">
        <f>IF(AND('Use B2019'!AY30&lt;&gt;0,AY30&lt;&gt;0),AY30,"-")</f>
        <v>-</v>
      </c>
      <c r="AZ92" s="1" t="str">
        <f>IF(AND('Use B2019'!AZ30&lt;&gt;0,AZ30&lt;&gt;0),AZ30,"-")</f>
        <v>-</v>
      </c>
      <c r="BA92" s="1" t="str">
        <f>IF(AND('Use B2019'!BA30&lt;&gt;0,BA30&lt;&gt;0),BA30,"-")</f>
        <v>-</v>
      </c>
      <c r="BB92" s="1" t="str">
        <f>IF(AND('Use B2019'!BB30&lt;&gt;0,BB30&lt;&gt;0),BB30,"-")</f>
        <v>-</v>
      </c>
      <c r="BC92" s="1" t="str">
        <f>IF(AND('Use B2019'!BC30&lt;&gt;0,BC30&lt;&gt;0),BC30,"-")</f>
        <v>-</v>
      </c>
      <c r="BD92" s="1" t="str">
        <f>IF(AND('Use B2019'!BD30&lt;&gt;0,BD30&lt;&gt;0),BD30,"-")</f>
        <v>-</v>
      </c>
      <c r="BE92" s="1" t="str">
        <f>IF(AND('Use B2019'!BE30&lt;&gt;0,BE30&lt;&gt;0),BE30,"-")</f>
        <v>-</v>
      </c>
      <c r="BF92" s="1" t="str">
        <f>IF(AND('Use B2019'!BF30&lt;&gt;0,BF30&lt;&gt;0),BF30,"-")</f>
        <v>-</v>
      </c>
      <c r="BG92" s="1" t="str">
        <f>IF(AND('Use B2019'!BG30&lt;&gt;0,BG30&lt;&gt;0),BG30,"-")</f>
        <v>-</v>
      </c>
      <c r="BH92" s="1" t="str">
        <f>IF(AND('Use B2019'!BH30&lt;&gt;0,BH30&lt;&gt;0),BH30,"-")</f>
        <v>-</v>
      </c>
      <c r="BI92" s="1" t="str">
        <f>IF(AND('Use B2019'!BI30&lt;&gt;0,BI30&lt;&gt;0),BI30,"-")</f>
        <v>-</v>
      </c>
      <c r="BJ92" s="1" t="str">
        <f>IF(AND('Use B2019'!BJ30&lt;&gt;0,BJ30&lt;&gt;0),BJ30,"-")</f>
        <v>-</v>
      </c>
      <c r="BK92" s="1"/>
      <c r="BL92" s="1" t="str">
        <f>IF(AND('Use B2019'!BL30&lt;&gt;0,BL30&lt;&gt;0),BL30,"-")</f>
        <v>-</v>
      </c>
      <c r="BM92" s="1" t="str">
        <f>IF(AND('Use B2019'!BM30&lt;&gt;0,BM30&lt;&gt;0),BM30,"-")</f>
        <v>-</v>
      </c>
      <c r="BN92" s="1" t="str">
        <f>IF(AND('Use B2019'!BN30&lt;&gt;0,BN30&lt;&gt;0),BN30,"-")</f>
        <v>-</v>
      </c>
      <c r="BO92" s="1" t="str">
        <f>IF(AND('Use B2019'!BO30&lt;&gt;0,BO30&lt;&gt;0),BO30,"-")</f>
        <v>-</v>
      </c>
      <c r="BP92" s="1" t="str">
        <f>IF(AND('Use B2019'!BP30&lt;&gt;0,BP30&lt;&gt;0),BP30,"-")</f>
        <v>-</v>
      </c>
      <c r="BQ92" s="1" t="str">
        <f>IF(AND('Use B2019'!BQ30&lt;&gt;0,BQ30&lt;&gt;0),BQ30,"-")</f>
        <v>-</v>
      </c>
      <c r="BR92" s="1" t="str">
        <f>IF(AND('Use B2019'!BR30&lt;&gt;0,BR30&lt;&gt;0),BR30,"-")</f>
        <v>-</v>
      </c>
      <c r="BS92" s="1" t="str">
        <f>IF(AND('Use B2019'!BS30&lt;&gt;0,BS30&lt;&gt;0),BS30,"-")</f>
        <v>-</v>
      </c>
      <c r="BT92" s="1" t="str">
        <f>IF(AND('Use B2019'!BT30&lt;&gt;0,BT30&lt;&gt;0),BT30,"-")</f>
        <v>-</v>
      </c>
    </row>
    <row r="93" spans="1:72" ht="12.75" customHeight="1">
      <c r="A93" s="1">
        <v>27</v>
      </c>
      <c r="B93" s="1" t="s">
        <v>667</v>
      </c>
      <c r="C93" s="1">
        <f>IF(AND('Use B2019'!C31&lt;&gt;0,C31&lt;&gt;0),C31,"-")</f>
        <v>1.4926330803536537E-2</v>
      </c>
      <c r="D93" s="1">
        <f>IF(AND('Use B2019'!D31&lt;&gt;0,D31&lt;&gt;0),D31,"-")</f>
        <v>54.295065812243081</v>
      </c>
      <c r="E93" s="1" t="str">
        <f>IF(AND('Use B2019'!E31&lt;&gt;0,E31&lt;&gt;0),E31,"-")</f>
        <v>-</v>
      </c>
      <c r="F93" s="1">
        <f>IF(AND('Use B2019'!F31&lt;&gt;0,F31&lt;&gt;0),F31,"-")</f>
        <v>15.747237020487349</v>
      </c>
      <c r="G93" s="1">
        <f>IF(AND('Use B2019'!G31&lt;&gt;0,G31&lt;&gt;0),G31,"-")</f>
        <v>55.231919274655517</v>
      </c>
      <c r="H93" s="1">
        <f>IF(AND('Use B2019'!H31&lt;&gt;0,H31&lt;&gt;0),H31,"-")</f>
        <v>41.026792841566376</v>
      </c>
      <c r="I93" s="1">
        <f>IF(AND('Use B2019'!I31&lt;&gt;0,I31&lt;&gt;0),I31,"-")</f>
        <v>85.156955244805658</v>
      </c>
      <c r="J93" s="1">
        <f>IF(AND('Use B2019'!J31&lt;&gt;0,J31&lt;&gt;0),J31,"-")</f>
        <v>634.28461091567237</v>
      </c>
      <c r="K93" s="1">
        <f>IF(AND('Use B2019'!K31&lt;&gt;0,K31&lt;&gt;0),K31,"-")</f>
        <v>1.995696632002764</v>
      </c>
      <c r="L93" s="1">
        <f>IF(AND('Use B2019'!L31&lt;&gt;0,L31&lt;&gt;0),L31,"-")</f>
        <v>58.296442160330002</v>
      </c>
      <c r="M93" s="1">
        <f>IF(AND('Use B2019'!M31&lt;&gt;0,M31&lt;&gt;0),M31,"-")</f>
        <v>320.2579972991424</v>
      </c>
      <c r="N93" s="1">
        <f>IF(AND('Use B2019'!N31&lt;&gt;0,N31&lt;&gt;0),N31,"-")</f>
        <v>221.85493408018917</v>
      </c>
      <c r="O93" s="1">
        <f>IF(AND('Use B2019'!O31&lt;&gt;0,O31&lt;&gt;0),O31,"-")</f>
        <v>76.986715126497643</v>
      </c>
      <c r="P93" s="1">
        <f>IF(AND('Use B2019'!P31&lt;&gt;0,P31&lt;&gt;0),P31,"-")</f>
        <v>583.20858638068773</v>
      </c>
      <c r="Q93" s="1">
        <f>IF(AND('Use B2019'!Q31&lt;&gt;0,Q31&lt;&gt;0),Q31,"-")</f>
        <v>753.81687563055607</v>
      </c>
      <c r="R93" s="1">
        <f>IF(AND('Use B2019'!R31&lt;&gt;0,R31&lt;&gt;0),R31,"-")</f>
        <v>199.47291372210287</v>
      </c>
      <c r="S93" s="1">
        <f>IF(AND('Use B2019'!S31&lt;&gt;0,S31&lt;&gt;0),S31,"-")</f>
        <v>164.82219100081073</v>
      </c>
      <c r="T93" s="1">
        <f>IF(AND('Use B2019'!T31&lt;&gt;0,T31&lt;&gt;0),T31,"-")</f>
        <v>240.34910293269306</v>
      </c>
      <c r="U93" s="1">
        <f>IF(AND('Use B2019'!U31&lt;&gt;0,U31&lt;&gt;0),U31,"-")</f>
        <v>435.07044485834041</v>
      </c>
      <c r="V93" s="1">
        <f>IF(AND('Use B2019'!V31&lt;&gt;0,V31&lt;&gt;0),V31,"-")</f>
        <v>20.302911419980418</v>
      </c>
      <c r="W93" s="1">
        <f>IF(AND('Use B2019'!W31&lt;&gt;0,W31&lt;&gt;0),W31,"-")</f>
        <v>131.80132905448934</v>
      </c>
      <c r="X93" s="1">
        <f>IF(AND('Use B2019'!X31&lt;&gt;0,X31&lt;&gt;0),X31,"-")</f>
        <v>160.32826315272442</v>
      </c>
      <c r="Y93" s="1">
        <f>IF(AND('Use B2019'!Y31&lt;&gt;0,Y31&lt;&gt;0),Y31,"-")</f>
        <v>17.00960936143241</v>
      </c>
      <c r="Z93" s="1">
        <f>IF(AND('Use B2019'!Z31&lt;&gt;0,Z31&lt;&gt;0),Z31,"-")</f>
        <v>9.8054295162654775E-3</v>
      </c>
      <c r="AA93" s="1">
        <f>IF(AND('Use B2019'!AA31&lt;&gt;0,AA31&lt;&gt;0),AA31,"-")</f>
        <v>11.317520622556827</v>
      </c>
      <c r="AB93" s="1">
        <f>IF(AND('Use B2019'!AB31&lt;&gt;0,AB31&lt;&gt;0),AB31,"-")</f>
        <v>91.770039468216964</v>
      </c>
      <c r="AC93" s="1">
        <f>IF(AND('Use B2019'!AC31&lt;&gt;0,AC31&lt;&gt;0),AC31,"-")</f>
        <v>8831.5494846206657</v>
      </c>
      <c r="AD93" s="1">
        <f>IF(AND('Use B2019'!AD31&lt;&gt;0,AD31&lt;&gt;0),AD31,"-")</f>
        <v>52.666137479397953</v>
      </c>
      <c r="AE93" s="1">
        <f>IF(AND('Use B2019'!AE31&lt;&gt;0,AE31&lt;&gt;0),AE31,"-")</f>
        <v>0.19072954519530039</v>
      </c>
      <c r="AF93" s="1" t="str">
        <f>IF(AND('Use B2019'!AF31&lt;&gt;0,AF31&lt;&gt;0),AF31,"-")</f>
        <v>-</v>
      </c>
      <c r="AG93" s="1">
        <f>IF(AND('Use B2019'!AG31&lt;&gt;0,AG31&lt;&gt;0),AG31,"-")</f>
        <v>99.162234979823793</v>
      </c>
      <c r="AH93" s="1">
        <f>IF(AND('Use B2019'!AH31&lt;&gt;0,AH31&lt;&gt;0),AH31,"-")</f>
        <v>51.372401117277981</v>
      </c>
      <c r="AI93" s="1">
        <f>IF(AND('Use B2019'!AI31&lt;&gt;0,AI31&lt;&gt;0),AI31,"-")</f>
        <v>49.625835229352056</v>
      </c>
      <c r="AJ93" s="1">
        <f>IF(AND('Use B2019'!AJ31&lt;&gt;0,AJ31&lt;&gt;0),AJ31,"-")</f>
        <v>36.957179346885873</v>
      </c>
      <c r="AK93" s="1">
        <f>IF(AND('Use B2019'!AK31&lt;&gt;0,AK31&lt;&gt;0),AK31,"-")</f>
        <v>5.9261502337983183</v>
      </c>
      <c r="AL93" s="1">
        <f>IF(AND('Use B2019'!AL31&lt;&gt;0,AL31&lt;&gt;0),AL31,"-")</f>
        <v>747.1906008342695</v>
      </c>
      <c r="AM93" s="1" t="str">
        <f>IF(AND('Use B2019'!AM31&lt;&gt;0,AM31&lt;&gt;0),AM31,"-")</f>
        <v>-</v>
      </c>
      <c r="AN93" s="1" t="str">
        <f>IF(AND('Use B2019'!AN31&lt;&gt;0,AN31&lt;&gt;0),AN31,"-")</f>
        <v>-</v>
      </c>
      <c r="AO93" s="1" t="str">
        <f>IF(AND('Use B2019'!AO31&lt;&gt;0,AO31&lt;&gt;0),AO31,"-")</f>
        <v>-</v>
      </c>
      <c r="AP93" s="1">
        <f>IF(AND('Use B2019'!AP31&lt;&gt;0,AP31&lt;&gt;0),AP31,"-")</f>
        <v>113.68558450351053</v>
      </c>
      <c r="AQ93" s="1" t="str">
        <f>IF(AND('Use B2019'!AQ31&lt;&gt;0,AQ31&lt;&gt;0),AQ31,"-")</f>
        <v>-</v>
      </c>
      <c r="AR93" s="1">
        <f>IF(AND('Use B2019'!AR31&lt;&gt;0,AR31&lt;&gt;0),AR31,"-")</f>
        <v>428.79868344347909</v>
      </c>
      <c r="AS93" s="1">
        <f>IF(AND('Use B2019'!AS31&lt;&gt;0,AS31&lt;&gt;0),AS31,"-")</f>
        <v>394.33762426173422</v>
      </c>
      <c r="AT93" s="1">
        <f>IF(AND('Use B2019'!AT31&lt;&gt;0,AT31&lt;&gt;0),AT31,"-")</f>
        <v>15.447083487199087</v>
      </c>
      <c r="AU93" s="1">
        <f>IF(AND('Use B2019'!AU31&lt;&gt;0,AU31&lt;&gt;0),AU31,"-")</f>
        <v>3.086927004612134</v>
      </c>
      <c r="AV93" s="1">
        <f>IF(AND('Use B2019'!AV31&lt;&gt;0,AV31&lt;&gt;0),AV31,"-")</f>
        <v>443.28062724131462</v>
      </c>
      <c r="AW93" s="1">
        <f>IF(AND('Use B2019'!AW31&lt;&gt;0,AW31&lt;&gt;0),AW31,"-")</f>
        <v>23.570929703011441</v>
      </c>
      <c r="AX93" s="1" t="str">
        <f>IF(AND('Use B2019'!AX31&lt;&gt;0,AX31&lt;&gt;0),AX31,"-")</f>
        <v>-</v>
      </c>
      <c r="AY93" s="1">
        <f>IF(AND('Use B2019'!AY31&lt;&gt;0,AY31&lt;&gt;0),AY31,"-")</f>
        <v>20.13199401236453</v>
      </c>
      <c r="AZ93" s="1">
        <f>IF(AND('Use B2019'!AZ31&lt;&gt;0,AZ31&lt;&gt;0),AZ31,"-")</f>
        <v>4.1301463305238366E-2</v>
      </c>
      <c r="BA93" s="1">
        <f>IF(AND('Use B2019'!BA31&lt;&gt;0,BA31&lt;&gt;0),BA31,"-")</f>
        <v>0.80604494565701224</v>
      </c>
      <c r="BB93" s="1">
        <f>IF(AND('Use B2019'!BB31&lt;&gt;0,BB31&lt;&gt;0),BB31,"-")</f>
        <v>20.789563126067982</v>
      </c>
      <c r="BC93" s="1">
        <f>IF(AND('Use B2019'!BC31&lt;&gt;0,BC31&lt;&gt;0),BC31,"-")</f>
        <v>0.12345722787795295</v>
      </c>
      <c r="BD93" s="1">
        <f>IF(AND('Use B2019'!BD31&lt;&gt;0,BD31&lt;&gt;0),BD31,"-")</f>
        <v>6.2199503895447643E-2</v>
      </c>
      <c r="BE93" s="1">
        <f>IF(AND('Use B2019'!BE31&lt;&gt;0,BE31&lt;&gt;0),BE31,"-")</f>
        <v>6.3064601954928606E-2</v>
      </c>
      <c r="BF93" s="1" t="str">
        <f>IF(AND('Use B2019'!BF31&lt;&gt;0,BF31&lt;&gt;0),BF31,"-")</f>
        <v>-</v>
      </c>
      <c r="BG93" s="1">
        <f>IF(AND('Use B2019'!BG31&lt;&gt;0,BG31&lt;&gt;0),BG31,"-")</f>
        <v>29.588457423437141</v>
      </c>
      <c r="BH93" s="1">
        <f>IF(AND('Use B2019'!BH31&lt;&gt;0,BH31&lt;&gt;0),BH31,"-")</f>
        <v>0.11681889140730188</v>
      </c>
      <c r="BI93" s="1" t="str">
        <f>IF(AND('Use B2019'!BI31&lt;&gt;0,BI31&lt;&gt;0),BI31,"-")</f>
        <v>-</v>
      </c>
      <c r="BJ93" s="1">
        <f>IF(AND('Use B2019'!BJ31&lt;&gt;0,BJ31&lt;&gt;0),BJ31,"-")</f>
        <v>15742.999999999993</v>
      </c>
      <c r="BK93" s="1"/>
      <c r="BL93" s="1" t="str">
        <f>IF(AND('Use B2019'!BL31&lt;&gt;0,BL31&lt;&gt;0),BL31,"-")</f>
        <v>-</v>
      </c>
      <c r="BM93" s="1" t="str">
        <f>IF(AND('Use B2019'!BM31&lt;&gt;0,BM31&lt;&gt;0),BM31,"-")</f>
        <v>-</v>
      </c>
      <c r="BN93" s="1" t="str">
        <f>IF(AND('Use B2019'!BN31&lt;&gt;0,BN31&lt;&gt;0),BN31,"-")</f>
        <v>-</v>
      </c>
      <c r="BO93" s="1" t="str">
        <f>IF(AND('Use B2019'!BO31&lt;&gt;0,BO31&lt;&gt;0),BO31,"-")</f>
        <v>-</v>
      </c>
      <c r="BP93" s="1" t="str">
        <f>IF(AND('Use B2019'!BP31&lt;&gt;0,BP31&lt;&gt;0),BP31,"-")</f>
        <v>-</v>
      </c>
      <c r="BQ93" s="1" t="str">
        <f>IF(AND('Use B2019'!BQ31&lt;&gt;0,BQ31&lt;&gt;0),BQ31,"-")</f>
        <v>-</v>
      </c>
      <c r="BR93" s="1" t="str">
        <f>IF(AND('Use B2019'!BR31&lt;&gt;0,BR31&lt;&gt;0),BR31,"-")</f>
        <v>-</v>
      </c>
      <c r="BS93" s="1" t="str">
        <f>IF(AND('Use B2019'!BS31&lt;&gt;0,BS31&lt;&gt;0),BS31,"-")</f>
        <v>-</v>
      </c>
      <c r="BT93" s="1" t="str">
        <f>IF(AND('Use B2019'!BT31&lt;&gt;0,BT31&lt;&gt;0),BT31,"-")</f>
        <v>-</v>
      </c>
    </row>
    <row r="94" spans="1:72" ht="12.75" customHeight="1">
      <c r="A94" s="1">
        <v>28</v>
      </c>
      <c r="B94" s="1" t="s">
        <v>471</v>
      </c>
      <c r="C94" s="1">
        <f>IF(AND('Use B2019'!C32&lt;&gt;0,C32&lt;&gt;0),C32,"-")</f>
        <v>11.491338582672865</v>
      </c>
      <c r="D94" s="1">
        <f>IF(AND('Use B2019'!D32&lt;&gt;0,D32&lt;&gt;0),D32,"-")</f>
        <v>40.950615810929705</v>
      </c>
      <c r="E94" s="1">
        <f>IF(AND('Use B2019'!E32&lt;&gt;0,E32&lt;&gt;0),E32,"-")</f>
        <v>16.149168106859765</v>
      </c>
      <c r="F94" s="1">
        <f>IF(AND('Use B2019'!F32&lt;&gt;0,F32&lt;&gt;0),F32,"-")</f>
        <v>313.71975148215131</v>
      </c>
      <c r="G94" s="1">
        <f>IF(AND('Use B2019'!G32&lt;&gt;0,G32&lt;&gt;0),G32,"-")</f>
        <v>544.95386575794601</v>
      </c>
      <c r="H94" s="1">
        <f>IF(AND('Use B2019'!H32&lt;&gt;0,H32&lt;&gt;0),H32,"-")</f>
        <v>36.732955773416016</v>
      </c>
      <c r="I94" s="1">
        <f>IF(AND('Use B2019'!I32&lt;&gt;0,I32&lt;&gt;0),I32,"-")</f>
        <v>620.48821719295779</v>
      </c>
      <c r="J94" s="1">
        <f>IF(AND('Use B2019'!J32&lt;&gt;0,J32&lt;&gt;0),J32,"-")</f>
        <v>1077.1798684043952</v>
      </c>
      <c r="K94" s="1">
        <f>IF(AND('Use B2019'!K32&lt;&gt;0,K32&lt;&gt;0),K32,"-")</f>
        <v>21.367515781039668</v>
      </c>
      <c r="L94" s="1">
        <f>IF(AND('Use B2019'!L32&lt;&gt;0,L32&lt;&gt;0),L32,"-")</f>
        <v>24.282001592633549</v>
      </c>
      <c r="M94" s="1">
        <f>IF(AND('Use B2019'!M32&lt;&gt;0,M32&lt;&gt;0),M32,"-")</f>
        <v>192.94043209252959</v>
      </c>
      <c r="N94" s="1">
        <f>IF(AND('Use B2019'!N32&lt;&gt;0,N32&lt;&gt;0),N32,"-")</f>
        <v>124.21636184588716</v>
      </c>
      <c r="O94" s="1">
        <f>IF(AND('Use B2019'!O32&lt;&gt;0,O32&lt;&gt;0),O32,"-")</f>
        <v>415.24761431746191</v>
      </c>
      <c r="P94" s="1">
        <f>IF(AND('Use B2019'!P32&lt;&gt;0,P32&lt;&gt;0),P32,"-")</f>
        <v>133.34465774859004</v>
      </c>
      <c r="Q94" s="1">
        <f>IF(AND('Use B2019'!Q32&lt;&gt;0,Q32&lt;&gt;0),Q32,"-")</f>
        <v>188.22400262983101</v>
      </c>
      <c r="R94" s="1">
        <f>IF(AND('Use B2019'!R32&lt;&gt;0,R32&lt;&gt;0),R32,"-")</f>
        <v>17.268167286172414</v>
      </c>
      <c r="S94" s="1">
        <f>IF(AND('Use B2019'!S32&lt;&gt;0,S32&lt;&gt;0),S32,"-")</f>
        <v>40.072183147507964</v>
      </c>
      <c r="T94" s="1">
        <f>IF(AND('Use B2019'!T32&lt;&gt;0,T32&lt;&gt;0),T32,"-")</f>
        <v>201.96262354432537</v>
      </c>
      <c r="U94" s="1">
        <f>IF(AND('Use B2019'!U32&lt;&gt;0,U32&lt;&gt;0),U32,"-")</f>
        <v>362.6329118270225</v>
      </c>
      <c r="V94" s="1">
        <f>IF(AND('Use B2019'!V32&lt;&gt;0,V32&lt;&gt;0),V32,"-")</f>
        <v>18.388168409148911</v>
      </c>
      <c r="W94" s="1">
        <f>IF(AND('Use B2019'!W32&lt;&gt;0,W32&lt;&gt;0),W32,"-")</f>
        <v>76.395146520885774</v>
      </c>
      <c r="X94" s="1">
        <f>IF(AND('Use B2019'!X32&lt;&gt;0,X32&lt;&gt;0),X32,"-")</f>
        <v>44.597916294570041</v>
      </c>
      <c r="Y94" s="1">
        <f>IF(AND('Use B2019'!Y32&lt;&gt;0,Y32&lt;&gt;0),Y32,"-")</f>
        <v>75.496194508621215</v>
      </c>
      <c r="Z94" s="1">
        <f>IF(AND('Use B2019'!Z32&lt;&gt;0,Z32&lt;&gt;0),Z32,"-")</f>
        <v>31.050094232899372</v>
      </c>
      <c r="AA94" s="1">
        <f>IF(AND('Use B2019'!AA32&lt;&gt;0,AA32&lt;&gt;0),AA32,"-")</f>
        <v>237.05578290818738</v>
      </c>
      <c r="AB94" s="1">
        <f>IF(AND('Use B2019'!AB32&lt;&gt;0,AB32&lt;&gt;0),AB32,"-")</f>
        <v>2388.5855569591436</v>
      </c>
      <c r="AC94" s="1">
        <f>IF(AND('Use B2019'!AC32&lt;&gt;0,AC32&lt;&gt;0),AC32,"-")</f>
        <v>1411.0394451398711</v>
      </c>
      <c r="AD94" s="1">
        <f>IF(AND('Use B2019'!AD32&lt;&gt;0,AD32&lt;&gt;0),AD32,"-")</f>
        <v>1012.4891175681523</v>
      </c>
      <c r="AE94" s="1">
        <f>IF(AND('Use B2019'!AE32&lt;&gt;0,AE32&lt;&gt;0),AE32,"-")</f>
        <v>56.119363827464277</v>
      </c>
      <c r="AF94" s="1" t="str">
        <f>IF(AND('Use B2019'!AF32&lt;&gt;0,AF32&lt;&gt;0),AF32,"-")</f>
        <v>-</v>
      </c>
      <c r="AG94" s="1">
        <f>IF(AND('Use B2019'!AG32&lt;&gt;0,AG32&lt;&gt;0),AG32,"-")</f>
        <v>14081.257863448951</v>
      </c>
      <c r="AH94" s="1">
        <f>IF(AND('Use B2019'!AH32&lt;&gt;0,AH32&lt;&gt;0),AH32,"-")</f>
        <v>13.142710802894792</v>
      </c>
      <c r="AI94" s="1">
        <f>IF(AND('Use B2019'!AI32&lt;&gt;0,AI32&lt;&gt;0),AI32,"-")</f>
        <v>37.988611064661747</v>
      </c>
      <c r="AJ94" s="1">
        <f>IF(AND('Use B2019'!AJ32&lt;&gt;0,AJ32&lt;&gt;0),AJ32,"-")</f>
        <v>11.327297964870587</v>
      </c>
      <c r="AK94" s="1">
        <f>IF(AND('Use B2019'!AK32&lt;&gt;0,AK32&lt;&gt;0),AK32,"-")</f>
        <v>3.2807940509976157</v>
      </c>
      <c r="AL94" s="1">
        <f>IF(AND('Use B2019'!AL32&lt;&gt;0,AL32&lt;&gt;0),AL32,"-")</f>
        <v>90.623774117405361</v>
      </c>
      <c r="AM94" s="1" t="str">
        <f>IF(AND('Use B2019'!AM32&lt;&gt;0,AM32&lt;&gt;0),AM32,"-")</f>
        <v>-</v>
      </c>
      <c r="AN94" s="1">
        <f>IF(AND('Use B2019'!AN32&lt;&gt;0,AN32&lt;&gt;0),AN32,"-")</f>
        <v>1.4966381486362723E-2</v>
      </c>
      <c r="AO94" s="1">
        <f>IF(AND('Use B2019'!AO32&lt;&gt;0,AO32&lt;&gt;0),AO32,"-")</f>
        <v>2.7571329646518958E-2</v>
      </c>
      <c r="AP94" s="1">
        <f>IF(AND('Use B2019'!AP32&lt;&gt;0,AP32&lt;&gt;0),AP32,"-")</f>
        <v>61.455036611340894</v>
      </c>
      <c r="AQ94" s="1" t="str">
        <f>IF(AND('Use B2019'!AQ32&lt;&gt;0,AQ32&lt;&gt;0),AQ32,"-")</f>
        <v>-</v>
      </c>
      <c r="AR94" s="1">
        <f>IF(AND('Use B2019'!AR32&lt;&gt;0,AR32&lt;&gt;0),AR32,"-")</f>
        <v>178.6921617139713</v>
      </c>
      <c r="AS94" s="1">
        <f>IF(AND('Use B2019'!AS32&lt;&gt;0,AS32&lt;&gt;0),AS32,"-")</f>
        <v>207.69154119541429</v>
      </c>
      <c r="AT94" s="1">
        <f>IF(AND('Use B2019'!AT32&lt;&gt;0,AT32&lt;&gt;0),AT32,"-")</f>
        <v>1.3747834597952822</v>
      </c>
      <c r="AU94" s="1">
        <f>IF(AND('Use B2019'!AU32&lt;&gt;0,AU32&lt;&gt;0),AU32,"-")</f>
        <v>1.8555286041100618</v>
      </c>
      <c r="AV94" s="1">
        <f>IF(AND('Use B2019'!AV32&lt;&gt;0,AV32&lt;&gt;0),AV32,"-")</f>
        <v>252.85449443801241</v>
      </c>
      <c r="AW94" s="1">
        <f>IF(AND('Use B2019'!AW32&lt;&gt;0,AW32&lt;&gt;0),AW32,"-")</f>
        <v>54.931918992511342</v>
      </c>
      <c r="AX94" s="1">
        <f>IF(AND('Use B2019'!AX32&lt;&gt;0,AX32&lt;&gt;0),AX32,"-")</f>
        <v>23.784799707240531</v>
      </c>
      <c r="AY94" s="1">
        <f>IF(AND('Use B2019'!AY32&lt;&gt;0,AY32&lt;&gt;0),AY32,"-")</f>
        <v>20.61656861189816</v>
      </c>
      <c r="AZ94" s="1">
        <f>IF(AND('Use B2019'!AZ32&lt;&gt;0,AZ32&lt;&gt;0),AZ32,"-")</f>
        <v>26.817050799139288</v>
      </c>
      <c r="BA94" s="1">
        <f>IF(AND('Use B2019'!BA32&lt;&gt;0,BA32&lt;&gt;0),BA32,"-")</f>
        <v>17.521036693360713</v>
      </c>
      <c r="BB94" s="1">
        <f>IF(AND('Use B2019'!BB32&lt;&gt;0,BB32&lt;&gt;0),BB32,"-")</f>
        <v>5.4614744414242491</v>
      </c>
      <c r="BC94" s="1">
        <f>IF(AND('Use B2019'!BC32&lt;&gt;0,BC32&lt;&gt;0),BC32,"-")</f>
        <v>0.10091587956030115</v>
      </c>
      <c r="BD94" s="1">
        <f>IF(AND('Use B2019'!BD32&lt;&gt;0,BD32&lt;&gt;0),BD32,"-")</f>
        <v>0.22087363240013869</v>
      </c>
      <c r="BE94" s="1">
        <f>IF(AND('Use B2019'!BE32&lt;&gt;0,BE32&lt;&gt;0),BE32,"-")</f>
        <v>1.0648356785361353</v>
      </c>
      <c r="BF94" s="1">
        <f>IF(AND('Use B2019'!BF32&lt;&gt;0,BF32&lt;&gt;0),BF32,"-")</f>
        <v>16.17048057865167</v>
      </c>
      <c r="BG94" s="1">
        <f>IF(AND('Use B2019'!BG32&lt;&gt;0,BG32&lt;&gt;0),BG32,"-")</f>
        <v>4.989675449606839</v>
      </c>
      <c r="BH94" s="1">
        <f>IF(AND('Use B2019'!BH32&lt;&gt;0,BH32&lt;&gt;0),BH32,"-")</f>
        <v>0.29219505883907071</v>
      </c>
      <c r="BI94" s="1" t="str">
        <f>IF(AND('Use B2019'!BI32&lt;&gt;0,BI32&lt;&gt;0),BI32,"-")</f>
        <v>-</v>
      </c>
      <c r="BJ94" s="1">
        <f>IF(AND('Use B2019'!BJ32&lt;&gt;0,BJ32&lt;&gt;0),BJ32,"-")</f>
        <v>24847.999999999996</v>
      </c>
      <c r="BK94" s="1"/>
      <c r="BL94" s="1">
        <f>IF(AND('Use B2019'!BL32&lt;&gt;0,BL32&lt;&gt;0),BL32,"-")</f>
        <v>451</v>
      </c>
      <c r="BM94" s="1" t="str">
        <f>IF(AND('Use B2019'!BM32&lt;&gt;0,BM32&lt;&gt;0),BM32,"-")</f>
        <v>-</v>
      </c>
      <c r="BN94" s="1" t="str">
        <f>IF(AND('Use B2019'!BN32&lt;&gt;0,BN32&lt;&gt;0),BN32,"-")</f>
        <v>-</v>
      </c>
      <c r="BO94" s="1" t="str">
        <f>IF(AND('Use B2019'!BO32&lt;&gt;0,BO32&lt;&gt;0),BO32,"-")</f>
        <v>-</v>
      </c>
      <c r="BP94" s="1" t="str">
        <f>IF(AND('Use B2019'!BP32&lt;&gt;0,BP32&lt;&gt;0),BP32,"-")</f>
        <v>-</v>
      </c>
      <c r="BQ94" s="1" t="str">
        <f>IF(AND('Use B2019'!BQ32&lt;&gt;0,BQ32&lt;&gt;0),BQ32,"-")</f>
        <v>-</v>
      </c>
      <c r="BR94" s="1" t="str">
        <f>IF(AND('Use B2019'!BR32&lt;&gt;0,BR32&lt;&gt;0),BR32,"-")</f>
        <v>-</v>
      </c>
      <c r="BS94" s="1" t="str">
        <f>IF(AND('Use B2019'!BS32&lt;&gt;0,BS32&lt;&gt;0),BS32,"-")</f>
        <v>-</v>
      </c>
      <c r="BT94" s="1">
        <f>IF(AND('Use B2019'!BT32&lt;&gt;0,BT32&lt;&gt;0),BT32,"-")</f>
        <v>451</v>
      </c>
    </row>
    <row r="95" spans="1:72" ht="12.75" customHeight="1">
      <c r="A95" s="1">
        <v>29</v>
      </c>
      <c r="B95" s="1" t="s">
        <v>479</v>
      </c>
      <c r="C95" s="1">
        <f>IF(AND('Use B2019'!C33&lt;&gt;0,C33&lt;&gt;0),C33,"-")</f>
        <v>3.1872023547039482E-2</v>
      </c>
      <c r="D95" s="1">
        <f>IF(AND('Use B2019'!D33&lt;&gt;0,D33&lt;&gt;0),D33,"-")</f>
        <v>18.698312977713485</v>
      </c>
      <c r="E95" s="1">
        <f>IF(AND('Use B2019'!E33&lt;&gt;0,E33&lt;&gt;0),E33,"-")</f>
        <v>2.9815843320666471E-2</v>
      </c>
      <c r="F95" s="1">
        <f>IF(AND('Use B2019'!F33&lt;&gt;0,F33&lt;&gt;0),F33,"-")</f>
        <v>117.42526334575274</v>
      </c>
      <c r="G95" s="1">
        <f>IF(AND('Use B2019'!G33&lt;&gt;0,G33&lt;&gt;0),G33,"-")</f>
        <v>233.70133593591473</v>
      </c>
      <c r="H95" s="1">
        <f>IF(AND('Use B2019'!H33&lt;&gt;0,H33&lt;&gt;0),H33,"-")</f>
        <v>13.853046037725047</v>
      </c>
      <c r="I95" s="1">
        <f>IF(AND('Use B2019'!I33&lt;&gt;0,I33&lt;&gt;0),I33,"-")</f>
        <v>312.85959075744205</v>
      </c>
      <c r="J95" s="1">
        <f>IF(AND('Use B2019'!J33&lt;&gt;0,J33&lt;&gt;0),J33,"-")</f>
        <v>413.73834775239129</v>
      </c>
      <c r="K95" s="1">
        <f>IF(AND('Use B2019'!K33&lt;&gt;0,K33&lt;&gt;0),K33,"-")</f>
        <v>25.545241248626109</v>
      </c>
      <c r="L95" s="1">
        <f>IF(AND('Use B2019'!L33&lt;&gt;0,L33&lt;&gt;0),L33,"-")</f>
        <v>156.9836342727661</v>
      </c>
      <c r="M95" s="1">
        <f>IF(AND('Use B2019'!M33&lt;&gt;0,M33&lt;&gt;0),M33,"-")</f>
        <v>91.988378202342432</v>
      </c>
      <c r="N95" s="1">
        <f>IF(AND('Use B2019'!N33&lt;&gt;0,N33&lt;&gt;0),N33,"-")</f>
        <v>27.90435063793419</v>
      </c>
      <c r="O95" s="1">
        <f>IF(AND('Use B2019'!O33&lt;&gt;0,O33&lt;&gt;0),O33,"-")</f>
        <v>229.40311377026927</v>
      </c>
      <c r="P95" s="1">
        <f>IF(AND('Use B2019'!P33&lt;&gt;0,P33&lt;&gt;0),P33,"-")</f>
        <v>251.11150181033869</v>
      </c>
      <c r="Q95" s="1">
        <f>IF(AND('Use B2019'!Q33&lt;&gt;0,Q33&lt;&gt;0),Q33,"-")</f>
        <v>310.81820783163539</v>
      </c>
      <c r="R95" s="1">
        <f>IF(AND('Use B2019'!R33&lt;&gt;0,R33&lt;&gt;0),R33,"-")</f>
        <v>11.508162837961665</v>
      </c>
      <c r="S95" s="1">
        <f>IF(AND('Use B2019'!S33&lt;&gt;0,S33&lt;&gt;0),S33,"-")</f>
        <v>52.423808121381079</v>
      </c>
      <c r="T95" s="1">
        <f>IF(AND('Use B2019'!T33&lt;&gt;0,T33&lt;&gt;0),T33,"-")</f>
        <v>151.66532429168745</v>
      </c>
      <c r="U95" s="1">
        <f>IF(AND('Use B2019'!U33&lt;&gt;0,U33&lt;&gt;0),U33,"-")</f>
        <v>189.75453019197695</v>
      </c>
      <c r="V95" s="1">
        <f>IF(AND('Use B2019'!V33&lt;&gt;0,V33&lt;&gt;0),V33,"-")</f>
        <v>8.8729937068643139</v>
      </c>
      <c r="W95" s="1">
        <f>IF(AND('Use B2019'!W33&lt;&gt;0,W33&lt;&gt;0),W33,"-")</f>
        <v>46.070422716576523</v>
      </c>
      <c r="X95" s="1">
        <f>IF(AND('Use B2019'!X33&lt;&gt;0,X33&lt;&gt;0),X33,"-")</f>
        <v>22.97423700809491</v>
      </c>
      <c r="Y95" s="1">
        <f>IF(AND('Use B2019'!Y33&lt;&gt;0,Y33&lt;&gt;0),Y33,"-")</f>
        <v>8.3673467263064758</v>
      </c>
      <c r="Z95" s="1">
        <f>IF(AND('Use B2019'!Z33&lt;&gt;0,Z33&lt;&gt;0),Z33,"-")</f>
        <v>3.4991924940398367E-3</v>
      </c>
      <c r="AA95" s="1">
        <f>IF(AND('Use B2019'!AA33&lt;&gt;0,AA33&lt;&gt;0),AA33,"-")</f>
        <v>12.898795919956308</v>
      </c>
      <c r="AB95" s="1">
        <f>IF(AND('Use B2019'!AB33&lt;&gt;0,AB33&lt;&gt;0),AB33,"-")</f>
        <v>195.39894155962335</v>
      </c>
      <c r="AC95" s="1">
        <f>IF(AND('Use B2019'!AC33&lt;&gt;0,AC33&lt;&gt;0),AC33,"-")</f>
        <v>377.77500728727478</v>
      </c>
      <c r="AD95" s="1">
        <f>IF(AND('Use B2019'!AD33&lt;&gt;0,AD33&lt;&gt;0),AD33,"-")</f>
        <v>142.12469966673703</v>
      </c>
      <c r="AE95" s="1">
        <f>IF(AND('Use B2019'!AE33&lt;&gt;0,AE33&lt;&gt;0),AE33,"-")</f>
        <v>1822.2670402476406</v>
      </c>
      <c r="AF95" s="1" t="str">
        <f>IF(AND('Use B2019'!AF33&lt;&gt;0,AF33&lt;&gt;0),AF33,"-")</f>
        <v>-</v>
      </c>
      <c r="AG95" s="1">
        <f>IF(AND('Use B2019'!AG33&lt;&gt;0,AG33&lt;&gt;0),AG33,"-")</f>
        <v>3838.5858572548223</v>
      </c>
      <c r="AH95" s="1">
        <f>IF(AND('Use B2019'!AH33&lt;&gt;0,AH33&lt;&gt;0),AH33,"-")</f>
        <v>78.33742188215308</v>
      </c>
      <c r="AI95" s="1">
        <f>IF(AND('Use B2019'!AI33&lt;&gt;0,AI33&lt;&gt;0),AI33,"-")</f>
        <v>40.686219020258818</v>
      </c>
      <c r="AJ95" s="1">
        <f>IF(AND('Use B2019'!AJ33&lt;&gt;0,AJ33&lt;&gt;0),AJ33,"-")</f>
        <v>0.70794604915085491</v>
      </c>
      <c r="AK95" s="1">
        <f>IF(AND('Use B2019'!AK33&lt;&gt;0,AK33&lt;&gt;0),AK33,"-")</f>
        <v>0.18181523126661953</v>
      </c>
      <c r="AL95" s="1">
        <f>IF(AND('Use B2019'!AL33&lt;&gt;0,AL33&lt;&gt;0),AL33,"-")</f>
        <v>70.901198051803604</v>
      </c>
      <c r="AM95" s="1" t="str">
        <f>IF(AND('Use B2019'!AM33&lt;&gt;0,AM33&lt;&gt;0),AM33,"-")</f>
        <v>-</v>
      </c>
      <c r="AN95" s="1" t="str">
        <f>IF(AND('Use B2019'!AN33&lt;&gt;0,AN33&lt;&gt;0),AN33,"-")</f>
        <v>-</v>
      </c>
      <c r="AO95" s="1" t="str">
        <f>IF(AND('Use B2019'!AO33&lt;&gt;0,AO33&lt;&gt;0),AO33,"-")</f>
        <v>-</v>
      </c>
      <c r="AP95" s="1">
        <f>IF(AND('Use B2019'!AP33&lt;&gt;0,AP33&lt;&gt;0),AP33,"-")</f>
        <v>15.668581864432563</v>
      </c>
      <c r="AQ95" s="1" t="str">
        <f>IF(AND('Use B2019'!AQ33&lt;&gt;0,AQ33&lt;&gt;0),AQ33,"-")</f>
        <v>-</v>
      </c>
      <c r="AR95" s="1">
        <f>IF(AND('Use B2019'!AR33&lt;&gt;0,AR33&lt;&gt;0),AR33,"-")</f>
        <v>135.45262617937797</v>
      </c>
      <c r="AS95" s="1">
        <f>IF(AND('Use B2019'!AS33&lt;&gt;0,AS33&lt;&gt;0),AS33,"-")</f>
        <v>93.55190170585422</v>
      </c>
      <c r="AT95" s="1">
        <f>IF(AND('Use B2019'!AT33&lt;&gt;0,AT33&lt;&gt;0),AT33,"-")</f>
        <v>1.0350531730678272</v>
      </c>
      <c r="AU95" s="1">
        <f>IF(AND('Use B2019'!AU33&lt;&gt;0,AU33&lt;&gt;0),AU33,"-")</f>
        <v>0.87342027283060342</v>
      </c>
      <c r="AV95" s="1">
        <f>IF(AND('Use B2019'!AV33&lt;&gt;0,AV33&lt;&gt;0),AV33,"-")</f>
        <v>86.127369302501023</v>
      </c>
      <c r="AW95" s="1">
        <f>IF(AND('Use B2019'!AW33&lt;&gt;0,AW33&lt;&gt;0),AW33,"-")</f>
        <v>109.85443612877577</v>
      </c>
      <c r="AX95" s="1">
        <f>IF(AND('Use B2019'!AX33&lt;&gt;0,AX33&lt;&gt;0),AX33,"-")</f>
        <v>13.623734910376784</v>
      </c>
      <c r="AY95" s="1">
        <f>IF(AND('Use B2019'!AY33&lt;&gt;0,AY33&lt;&gt;0),AY33,"-")</f>
        <v>23.245194440040645</v>
      </c>
      <c r="AZ95" s="1">
        <f>IF(AND('Use B2019'!AZ33&lt;&gt;0,AZ33&lt;&gt;0),AZ33,"-")</f>
        <v>2.9266952732105904E-3</v>
      </c>
      <c r="BA95" s="1">
        <f>IF(AND('Use B2019'!BA33&lt;&gt;0,BA33&lt;&gt;0),BA33,"-")</f>
        <v>0.3417936316868973</v>
      </c>
      <c r="BB95" s="1">
        <f>IF(AND('Use B2019'!BB33&lt;&gt;0,BB33&lt;&gt;0),BB33,"-")</f>
        <v>0.39924125721977671</v>
      </c>
      <c r="BC95" s="1">
        <f>IF(AND('Use B2019'!BC33&lt;&gt;0,BC33&lt;&gt;0),BC33,"-")</f>
        <v>0.18423224896503362</v>
      </c>
      <c r="BD95" s="1">
        <f>IF(AND('Use B2019'!BD33&lt;&gt;0,BD33&lt;&gt;0),BD33,"-")</f>
        <v>2.9617938399402544</v>
      </c>
      <c r="BE95" s="1">
        <f>IF(AND('Use B2019'!BE33&lt;&gt;0,BE33&lt;&gt;0),BE33,"-")</f>
        <v>4.6714544555638483E-2</v>
      </c>
      <c r="BF95" s="1" t="str">
        <f>IF(AND('Use B2019'!BF33&lt;&gt;0,BF33&lt;&gt;0),BF33,"-")</f>
        <v>-</v>
      </c>
      <c r="BG95" s="1">
        <f>IF(AND('Use B2019'!BG33&lt;&gt;0,BG33&lt;&gt;0),BG33,"-")</f>
        <v>0.84454730909995912</v>
      </c>
      <c r="BH95" s="1">
        <f>IF(AND('Use B2019'!BH33&lt;&gt;0,BH33&lt;&gt;0),BH33,"-")</f>
        <v>0.18915308425218175</v>
      </c>
      <c r="BI95" s="1" t="str">
        <f>IF(AND('Use B2019'!BI33&lt;&gt;0,BI33&lt;&gt;0),BI33,"-")</f>
        <v>-</v>
      </c>
      <c r="BJ95" s="1">
        <f>IF(AND('Use B2019'!BJ33&lt;&gt;0,BJ33&lt;&gt;0),BJ33,"-")</f>
        <v>9760</v>
      </c>
      <c r="BK95" s="1"/>
      <c r="BL95" s="1">
        <f>IF(AND('Use B2019'!BL33&lt;&gt;0,BL33&lt;&gt;0),BL33,"-")</f>
        <v>310</v>
      </c>
      <c r="BM95" s="1" t="str">
        <f>IF(AND('Use B2019'!BM33&lt;&gt;0,BM33&lt;&gt;0),BM33,"-")</f>
        <v>-</v>
      </c>
      <c r="BN95" s="1" t="str">
        <f>IF(AND('Use B2019'!BN33&lt;&gt;0,BN33&lt;&gt;0),BN33,"-")</f>
        <v>-</v>
      </c>
      <c r="BO95" s="1" t="str">
        <f>IF(AND('Use B2019'!BO33&lt;&gt;0,BO33&lt;&gt;0),BO33,"-")</f>
        <v>-</v>
      </c>
      <c r="BP95" s="1" t="str">
        <f>IF(AND('Use B2019'!BP33&lt;&gt;0,BP33&lt;&gt;0),BP33,"-")</f>
        <v>-</v>
      </c>
      <c r="BQ95" s="1" t="str">
        <f>IF(AND('Use B2019'!BQ33&lt;&gt;0,BQ33&lt;&gt;0),BQ33,"-")</f>
        <v>-</v>
      </c>
      <c r="BR95" s="1" t="str">
        <f>IF(AND('Use B2019'!BR33&lt;&gt;0,BR33&lt;&gt;0),BR33,"-")</f>
        <v>-</v>
      </c>
      <c r="BS95" s="1">
        <f>IF(AND('Use B2019'!BS33&lt;&gt;0,BS33&lt;&gt;0),BS33,"-")</f>
        <v>5536</v>
      </c>
      <c r="BT95" s="1">
        <f>IF(AND('Use B2019'!BT33&lt;&gt;0,BT33&lt;&gt;0),BT33,"-")</f>
        <v>5846</v>
      </c>
    </row>
    <row r="96" spans="1:72" ht="12.75" customHeight="1">
      <c r="A96" s="1">
        <v>30</v>
      </c>
      <c r="B96" s="1" t="s">
        <v>489</v>
      </c>
      <c r="C96" s="1">
        <f>IF(AND('Use B2019'!C34&lt;&gt;0,C34&lt;&gt;0),C34,"-")</f>
        <v>36.143569963304948</v>
      </c>
      <c r="D96" s="1">
        <f>IF(AND('Use B2019'!D34&lt;&gt;0,D34&lt;&gt;0),D34,"-")</f>
        <v>31.264438913177742</v>
      </c>
      <c r="E96" s="1">
        <f>IF(AND('Use B2019'!E34&lt;&gt;0,E34&lt;&gt;0),E34,"-")</f>
        <v>7.9508915521777253E-3</v>
      </c>
      <c r="F96" s="1">
        <f>IF(AND('Use B2019'!F34&lt;&gt;0,F34&lt;&gt;0),F34,"-")</f>
        <v>32.538632784156491</v>
      </c>
      <c r="G96" s="1">
        <f>IF(AND('Use B2019'!G34&lt;&gt;0,G34&lt;&gt;0),G34,"-")</f>
        <v>65.855305707437424</v>
      </c>
      <c r="H96" s="1">
        <f>IF(AND('Use B2019'!H34&lt;&gt;0,H34&lt;&gt;0),H34,"-")</f>
        <v>16.406895675287366</v>
      </c>
      <c r="I96" s="1">
        <f>IF(AND('Use B2019'!I34&lt;&gt;0,I34&lt;&gt;0),I34,"-")</f>
        <v>35.977583304180619</v>
      </c>
      <c r="J96" s="1">
        <f>IF(AND('Use B2019'!J34&lt;&gt;0,J34&lt;&gt;0),J34,"-")</f>
        <v>56.705132248223201</v>
      </c>
      <c r="K96" s="1">
        <f>IF(AND('Use B2019'!K34&lt;&gt;0,K34&lt;&gt;0),K34,"-")</f>
        <v>14.253426051158845</v>
      </c>
      <c r="L96" s="1">
        <f>IF(AND('Use B2019'!L34&lt;&gt;0,L34&lt;&gt;0),L34,"-")</f>
        <v>1.3953397216250232</v>
      </c>
      <c r="M96" s="1">
        <f>IF(AND('Use B2019'!M34&lt;&gt;0,M34&lt;&gt;0),M34,"-")</f>
        <v>29.065103810384564</v>
      </c>
      <c r="N96" s="1">
        <f>IF(AND('Use B2019'!N34&lt;&gt;0,N34&lt;&gt;0),N34,"-")</f>
        <v>33.512571222712175</v>
      </c>
      <c r="O96" s="1">
        <f>IF(AND('Use B2019'!O34&lt;&gt;0,O34&lt;&gt;0),O34,"-")</f>
        <v>25.765222729602627</v>
      </c>
      <c r="P96" s="1">
        <f>IF(AND('Use B2019'!P34&lt;&gt;0,P34&lt;&gt;0),P34,"-")</f>
        <v>34.528945546458047</v>
      </c>
      <c r="Q96" s="1">
        <f>IF(AND('Use B2019'!Q34&lt;&gt;0,Q34&lt;&gt;0),Q34,"-")</f>
        <v>181.73709715874432</v>
      </c>
      <c r="R96" s="1">
        <f>IF(AND('Use B2019'!R34&lt;&gt;0,R34&lt;&gt;0),R34,"-")</f>
        <v>14.681715767125173</v>
      </c>
      <c r="S96" s="1">
        <f>IF(AND('Use B2019'!S34&lt;&gt;0,S34&lt;&gt;0),S34,"-")</f>
        <v>23.64940167580118</v>
      </c>
      <c r="T96" s="1">
        <f>IF(AND('Use B2019'!T34&lt;&gt;0,T34&lt;&gt;0),T34,"-")</f>
        <v>123.44465554581348</v>
      </c>
      <c r="U96" s="1">
        <f>IF(AND('Use B2019'!U34&lt;&gt;0,U34&lt;&gt;0),U34,"-")</f>
        <v>131.85795112566797</v>
      </c>
      <c r="V96" s="1">
        <f>IF(AND('Use B2019'!V34&lt;&gt;0,V34&lt;&gt;0),V34,"-")</f>
        <v>9.5735534438258192</v>
      </c>
      <c r="W96" s="1">
        <f>IF(AND('Use B2019'!W34&lt;&gt;0,W34&lt;&gt;0),W34,"-")</f>
        <v>40.701264111121183</v>
      </c>
      <c r="X96" s="1">
        <f>IF(AND('Use B2019'!X34&lt;&gt;0,X34&lt;&gt;0),X34,"-")</f>
        <v>24.955672698838725</v>
      </c>
      <c r="Y96" s="1">
        <f>IF(AND('Use B2019'!Y34&lt;&gt;0,Y34&lt;&gt;0),Y34,"-")</f>
        <v>36.256897300534533</v>
      </c>
      <c r="Z96" s="1">
        <f>IF(AND('Use B2019'!Z34&lt;&gt;0,Z34&lt;&gt;0),Z34,"-")</f>
        <v>1.6708573233869197</v>
      </c>
      <c r="AA96" s="1">
        <f>IF(AND('Use B2019'!AA34&lt;&gt;0,AA34&lt;&gt;0),AA34,"-")</f>
        <v>58.132918620316886</v>
      </c>
      <c r="AB96" s="1">
        <f>IF(AND('Use B2019'!AB34&lt;&gt;0,AB34&lt;&gt;0),AB34,"-")</f>
        <v>224.04839671400759</v>
      </c>
      <c r="AC96" s="1">
        <f>IF(AND('Use B2019'!AC34&lt;&gt;0,AC34&lt;&gt;0),AC34,"-")</f>
        <v>601.64664046303028</v>
      </c>
      <c r="AD96" s="1">
        <f>IF(AND('Use B2019'!AD34&lt;&gt;0,AD34&lt;&gt;0),AD34,"-")</f>
        <v>154.6794166191319</v>
      </c>
      <c r="AE96" s="1">
        <f>IF(AND('Use B2019'!AE34&lt;&gt;0,AE34&lt;&gt;0),AE34,"-")</f>
        <v>115.75417667215706</v>
      </c>
      <c r="AF96" s="1">
        <f>IF(AND('Use B2019'!AF34&lt;&gt;0,AF34&lt;&gt;0),AF34,"-")</f>
        <v>280.17253176930598</v>
      </c>
      <c r="AG96" s="1">
        <f>IF(AND('Use B2019'!AG34&lt;&gt;0,AG34&lt;&gt;0),AG34,"-")</f>
        <v>2650.7553292057733</v>
      </c>
      <c r="AH96" s="1">
        <f>IF(AND('Use B2019'!AH34&lt;&gt;0,AH34&lt;&gt;0),AH34,"-")</f>
        <v>57.016574071698031</v>
      </c>
      <c r="AI96" s="1">
        <f>IF(AND('Use B2019'!AI34&lt;&gt;0,AI34&lt;&gt;0),AI34,"-")</f>
        <v>38.079053802295469</v>
      </c>
      <c r="AJ96" s="1">
        <f>IF(AND('Use B2019'!AJ34&lt;&gt;0,AJ34&lt;&gt;0),AJ34,"-")</f>
        <v>45.71366728809582</v>
      </c>
      <c r="AK96" s="1">
        <f>IF(AND('Use B2019'!AK34&lt;&gt;0,AK34&lt;&gt;0),AK34,"-")</f>
        <v>81.338769982679054</v>
      </c>
      <c r="AL96" s="1">
        <f>IF(AND('Use B2019'!AL34&lt;&gt;0,AL34&lt;&gt;0),AL34,"-")</f>
        <v>268.70805988122981</v>
      </c>
      <c r="AM96" s="1">
        <f>IF(AND('Use B2019'!AM34&lt;&gt;0,AM34&lt;&gt;0),AM34,"-")</f>
        <v>42.57765225692745</v>
      </c>
      <c r="AN96" s="1">
        <f>IF(AND('Use B2019'!AN34&lt;&gt;0,AN34&lt;&gt;0),AN34,"-")</f>
        <v>8.8563717170462191</v>
      </c>
      <c r="AO96" s="1">
        <f>IF(AND('Use B2019'!AO34&lt;&gt;0,AO34&lt;&gt;0),AO34,"-")</f>
        <v>16.464253984439623</v>
      </c>
      <c r="AP96" s="1">
        <f>IF(AND('Use B2019'!AP34&lt;&gt;0,AP34&lt;&gt;0),AP34,"-")</f>
        <v>221.44371155102149</v>
      </c>
      <c r="AQ96" s="1" t="str">
        <f>IF(AND('Use B2019'!AQ34&lt;&gt;0,AQ34&lt;&gt;0),AQ34,"-")</f>
        <v>-</v>
      </c>
      <c r="AR96" s="1">
        <f>IF(AND('Use B2019'!AR34&lt;&gt;0,AR34&lt;&gt;0),AR34,"-")</f>
        <v>782.85644266202303</v>
      </c>
      <c r="AS96" s="1">
        <f>IF(AND('Use B2019'!AS34&lt;&gt;0,AS34&lt;&gt;0),AS34,"-")</f>
        <v>472.77121341961345</v>
      </c>
      <c r="AT96" s="1">
        <f>IF(AND('Use B2019'!AT34&lt;&gt;0,AT34&lt;&gt;0),AT34,"-")</f>
        <v>65.427756869825785</v>
      </c>
      <c r="AU96" s="1">
        <f>IF(AND('Use B2019'!AU34&lt;&gt;0,AU34&lt;&gt;0),AU34,"-")</f>
        <v>84.565008324926168</v>
      </c>
      <c r="AV96" s="1">
        <f>IF(AND('Use B2019'!AV34&lt;&gt;0,AV34&lt;&gt;0),AV34,"-")</f>
        <v>128.12897308427262</v>
      </c>
      <c r="AW96" s="1">
        <f>IF(AND('Use B2019'!AW34&lt;&gt;0,AW34&lt;&gt;0),AW34,"-")</f>
        <v>115.52778055538249</v>
      </c>
      <c r="AX96" s="1">
        <f>IF(AND('Use B2019'!AX34&lt;&gt;0,AX34&lt;&gt;0),AX34,"-")</f>
        <v>4331.083298253564</v>
      </c>
      <c r="AY96" s="1">
        <f>IF(AND('Use B2019'!AY34&lt;&gt;0,AY34&lt;&gt;0),AY34,"-")</f>
        <v>156.1929314040928</v>
      </c>
      <c r="AZ96" s="1">
        <f>IF(AND('Use B2019'!AZ34&lt;&gt;0,AZ34&lt;&gt;0),AZ34,"-")</f>
        <v>514.35594773191667</v>
      </c>
      <c r="BA96" s="1">
        <f>IF(AND('Use B2019'!BA34&lt;&gt;0,BA34&lt;&gt;0),BA34,"-")</f>
        <v>349.74050557406395</v>
      </c>
      <c r="BB96" s="1">
        <f>IF(AND('Use B2019'!BB34&lt;&gt;0,BB34&lt;&gt;0),BB34,"-")</f>
        <v>170.32322295995033</v>
      </c>
      <c r="BC96" s="1">
        <f>IF(AND('Use B2019'!BC34&lt;&gt;0,BC34&lt;&gt;0),BC34,"-")</f>
        <v>171.93676512049419</v>
      </c>
      <c r="BD96" s="1">
        <f>IF(AND('Use B2019'!BD34&lt;&gt;0,BD34&lt;&gt;0),BD34,"-")</f>
        <v>118.49764051164821</v>
      </c>
      <c r="BE96" s="1">
        <f>IF(AND('Use B2019'!BE34&lt;&gt;0,BE34&lt;&gt;0),BE34,"-")</f>
        <v>76.582362722702413</v>
      </c>
      <c r="BF96" s="1">
        <f>IF(AND('Use B2019'!BF34&lt;&gt;0,BF34&lt;&gt;0),BF34,"-")</f>
        <v>177.90322550340693</v>
      </c>
      <c r="BG96" s="1">
        <f>IF(AND('Use B2019'!BG34&lt;&gt;0,BG34&lt;&gt;0),BG34,"-")</f>
        <v>6.5458383488575205</v>
      </c>
      <c r="BH96" s="1">
        <f>IF(AND('Use B2019'!BH34&lt;&gt;0,BH34&lt;&gt;0),BH34,"-")</f>
        <v>22.224377633982613</v>
      </c>
      <c r="BI96" s="1" t="str">
        <f>IF(AND('Use B2019'!BI34&lt;&gt;0,BI34&lt;&gt;0),BI34,"-")</f>
        <v>-</v>
      </c>
      <c r="BJ96" s="1">
        <f>IF(AND('Use B2019'!BJ34&lt;&gt;0,BJ34&lt;&gt;0),BJ34,"-")</f>
        <v>13612</v>
      </c>
      <c r="BK96" s="1"/>
      <c r="BL96" s="1">
        <f>IF(AND('Use B2019'!BL34&lt;&gt;0,BL34&lt;&gt;0),BL34,"-")</f>
        <v>8418</v>
      </c>
      <c r="BM96" s="1" t="str">
        <f>IF(AND('Use B2019'!BM34&lt;&gt;0,BM34&lt;&gt;0),BM34,"-")</f>
        <v>-</v>
      </c>
      <c r="BN96" s="1">
        <f>IF(AND('Use B2019'!BN34&lt;&gt;0,BN34&lt;&gt;0),BN34,"-")</f>
        <v>51</v>
      </c>
      <c r="BO96" s="1" t="str">
        <f>IF(AND('Use B2019'!BO34&lt;&gt;0,BO34&lt;&gt;0),BO34,"-")</f>
        <v>-</v>
      </c>
      <c r="BP96" s="1" t="str">
        <f>IF(AND('Use B2019'!BP34&lt;&gt;0,BP34&lt;&gt;0),BP34,"-")</f>
        <v>-</v>
      </c>
      <c r="BQ96" s="1" t="str">
        <f>IF(AND('Use B2019'!BQ34&lt;&gt;0,BQ34&lt;&gt;0),BQ34,"-")</f>
        <v>-</v>
      </c>
      <c r="BR96" s="1" t="str">
        <f>IF(AND('Use B2019'!BR34&lt;&gt;0,BR34&lt;&gt;0),BR34,"-")</f>
        <v>-</v>
      </c>
      <c r="BS96" s="1" t="str">
        <f>IF(AND('Use B2019'!BS34&lt;&gt;0,BS34&lt;&gt;0),BS34,"-")</f>
        <v>-</v>
      </c>
      <c r="BT96" s="1">
        <f>IF(AND('Use B2019'!BT34&lt;&gt;0,BT34&lt;&gt;0),BT34,"-")</f>
        <v>8469</v>
      </c>
    </row>
    <row r="97" spans="1:72" ht="12.75" customHeight="1">
      <c r="A97" s="1">
        <v>31</v>
      </c>
      <c r="B97" s="1" t="s">
        <v>668</v>
      </c>
      <c r="C97" s="1">
        <f>IF(AND('Use B2019'!C35&lt;&gt;0,C35&lt;&gt;0),C35,"-")</f>
        <v>20.933839149013057</v>
      </c>
      <c r="D97" s="1">
        <f>IF(AND('Use B2019'!D35&lt;&gt;0,D35&lt;&gt;0),D35,"-")</f>
        <v>26.483364896959568</v>
      </c>
      <c r="E97" s="1">
        <f>IF(AND('Use B2019'!E35&lt;&gt;0,E35&lt;&gt;0),E35,"-")</f>
        <v>4.0328196502168412</v>
      </c>
      <c r="F97" s="1">
        <f>IF(AND('Use B2019'!F35&lt;&gt;0,F35&lt;&gt;0),F35,"-")</f>
        <v>107.09425736618942</v>
      </c>
      <c r="G97" s="1">
        <f>IF(AND('Use B2019'!G35&lt;&gt;0,G35&lt;&gt;0),G35,"-")</f>
        <v>262.24694469029953</v>
      </c>
      <c r="H97" s="1">
        <f>IF(AND('Use B2019'!H35&lt;&gt;0,H35&lt;&gt;0),H35,"-")</f>
        <v>23.614130279031247</v>
      </c>
      <c r="I97" s="1">
        <f>IF(AND('Use B2019'!I35&lt;&gt;0,I35&lt;&gt;0),I35,"-")</f>
        <v>306.13879323733545</v>
      </c>
      <c r="J97" s="1">
        <f>IF(AND('Use B2019'!J35&lt;&gt;0,J35&lt;&gt;0),J35,"-")</f>
        <v>575.89334107373986</v>
      </c>
      <c r="K97" s="1">
        <f>IF(AND('Use B2019'!K35&lt;&gt;0,K35&lt;&gt;0),K35,"-")</f>
        <v>16.680487925161394</v>
      </c>
      <c r="L97" s="1">
        <f>IF(AND('Use B2019'!L35&lt;&gt;0,L35&lt;&gt;0),L35,"-")</f>
        <v>22.709078561649449</v>
      </c>
      <c r="M97" s="1">
        <f>IF(AND('Use B2019'!M35&lt;&gt;0,M35&lt;&gt;0),M35,"-")</f>
        <v>125.95294270399765</v>
      </c>
      <c r="N97" s="1">
        <f>IF(AND('Use B2019'!N35&lt;&gt;0,N35&lt;&gt;0),N35,"-")</f>
        <v>75.151286282470508</v>
      </c>
      <c r="O97" s="1">
        <f>IF(AND('Use B2019'!O35&lt;&gt;0,O35&lt;&gt;0),O35,"-")</f>
        <v>170.56084619522196</v>
      </c>
      <c r="P97" s="1">
        <f>IF(AND('Use B2019'!P35&lt;&gt;0,P35&lt;&gt;0),P35,"-")</f>
        <v>102.33133044783388</v>
      </c>
      <c r="Q97" s="1">
        <f>IF(AND('Use B2019'!Q35&lt;&gt;0,Q35&lt;&gt;0),Q35,"-")</f>
        <v>155.93929909985391</v>
      </c>
      <c r="R97" s="1">
        <f>IF(AND('Use B2019'!R35&lt;&gt;0,R35&lt;&gt;0),R35,"-")</f>
        <v>15.547685679886762</v>
      </c>
      <c r="S97" s="1">
        <f>IF(AND('Use B2019'!S35&lt;&gt;0,S35&lt;&gt;0),S35,"-")</f>
        <v>32.418415020159074</v>
      </c>
      <c r="T97" s="1">
        <f>IF(AND('Use B2019'!T35&lt;&gt;0,T35&lt;&gt;0),T35,"-")</f>
        <v>144.41442307937899</v>
      </c>
      <c r="U97" s="1">
        <f>IF(AND('Use B2019'!U35&lt;&gt;0,U35&lt;&gt;0),U35,"-")</f>
        <v>332.02798866867903</v>
      </c>
      <c r="V97" s="1">
        <f>IF(AND('Use B2019'!V35&lt;&gt;0,V35&lt;&gt;0),V35,"-")</f>
        <v>19.334172282114302</v>
      </c>
      <c r="W97" s="1">
        <f>IF(AND('Use B2019'!W35&lt;&gt;0,W35&lt;&gt;0),W35,"-")</f>
        <v>55.665330404592694</v>
      </c>
      <c r="X97" s="1">
        <f>IF(AND('Use B2019'!X35&lt;&gt;0,X35&lt;&gt;0),X35,"-")</f>
        <v>51.010314141208923</v>
      </c>
      <c r="Y97" s="1">
        <f>IF(AND('Use B2019'!Y35&lt;&gt;0,Y35&lt;&gt;0),Y35,"-")</f>
        <v>46.758180223101398</v>
      </c>
      <c r="Z97" s="1">
        <f>IF(AND('Use B2019'!Z35&lt;&gt;0,Z35&lt;&gt;0),Z35,"-")</f>
        <v>20.372326600507574</v>
      </c>
      <c r="AA97" s="1">
        <f>IF(AND('Use B2019'!AA35&lt;&gt;0,AA35&lt;&gt;0),AA35,"-")</f>
        <v>103.67985089703498</v>
      </c>
      <c r="AB97" s="1">
        <f>IF(AND('Use B2019'!AB35&lt;&gt;0,AB35&lt;&gt;0),AB35,"-")</f>
        <v>135.34421710872732</v>
      </c>
      <c r="AC97" s="1">
        <f>IF(AND('Use B2019'!AC35&lt;&gt;0,AC35&lt;&gt;0),AC35,"-")</f>
        <v>3002.9790348495203</v>
      </c>
      <c r="AD97" s="1">
        <f>IF(AND('Use B2019'!AD35&lt;&gt;0,AD35&lt;&gt;0),AD35,"-")</f>
        <v>516.76427246118442</v>
      </c>
      <c r="AE97" s="1">
        <f>IF(AND('Use B2019'!AE35&lt;&gt;0,AE35&lt;&gt;0),AE35,"-")</f>
        <v>563.95712695796215</v>
      </c>
      <c r="AF97" s="1">
        <f>IF(AND('Use B2019'!AF35&lt;&gt;0,AF35&lt;&gt;0),AF35,"-")</f>
        <v>1087.1811199553135</v>
      </c>
      <c r="AG97" s="1">
        <f>IF(AND('Use B2019'!AG35&lt;&gt;0,AG35&lt;&gt;0),AG35,"-")</f>
        <v>2871.0849726236129</v>
      </c>
      <c r="AH97" s="1">
        <f>IF(AND('Use B2019'!AH35&lt;&gt;0,AH35&lt;&gt;0),AH35,"-")</f>
        <v>73.523841595427825</v>
      </c>
      <c r="AI97" s="1">
        <f>IF(AND('Use B2019'!AI35&lt;&gt;0,AI35&lt;&gt;0),AI35,"-")</f>
        <v>294.08275017082678</v>
      </c>
      <c r="AJ97" s="1">
        <f>IF(AND('Use B2019'!AJ35&lt;&gt;0,AJ35&lt;&gt;0),AJ35,"-")</f>
        <v>22.588510469075384</v>
      </c>
      <c r="AK97" s="1">
        <f>IF(AND('Use B2019'!AK35&lt;&gt;0,AK35&lt;&gt;0),AK35,"-")</f>
        <v>42.509953497776735</v>
      </c>
      <c r="AL97" s="1">
        <f>IF(AND('Use B2019'!AL35&lt;&gt;0,AL35&lt;&gt;0),AL35,"-")</f>
        <v>190.78499067350967</v>
      </c>
      <c r="AM97" s="1">
        <f>IF(AND('Use B2019'!AM35&lt;&gt;0,AM35&lt;&gt;0),AM35,"-")</f>
        <v>44.558008175854305</v>
      </c>
      <c r="AN97" s="1">
        <f>IF(AND('Use B2019'!AN35&lt;&gt;0,AN35&lt;&gt;0),AN35,"-")</f>
        <v>6.6187279533760144</v>
      </c>
      <c r="AO97" s="1">
        <f>IF(AND('Use B2019'!AO35&lt;&gt;0,AO35&lt;&gt;0),AO35,"-")</f>
        <v>1.6940018809394555</v>
      </c>
      <c r="AP97" s="1">
        <f>IF(AND('Use B2019'!AP35&lt;&gt;0,AP35&lt;&gt;0),AP35,"-")</f>
        <v>138.55547626739542</v>
      </c>
      <c r="AQ97" s="1" t="str">
        <f>IF(AND('Use B2019'!AQ35&lt;&gt;0,AQ35&lt;&gt;0),AQ35,"-")</f>
        <v>-</v>
      </c>
      <c r="AR97" s="1">
        <f>IF(AND('Use B2019'!AR35&lt;&gt;0,AR35&lt;&gt;0),AR35,"-")</f>
        <v>255.45075282550965</v>
      </c>
      <c r="AS97" s="1">
        <f>IF(AND('Use B2019'!AS35&lt;&gt;0,AS35&lt;&gt;0),AS35,"-")</f>
        <v>195.83147924165331</v>
      </c>
      <c r="AT97" s="1">
        <f>IF(AND('Use B2019'!AT35&lt;&gt;0,AT35&lt;&gt;0),AT35,"-")</f>
        <v>24.200939964873186</v>
      </c>
      <c r="AU97" s="1">
        <f>IF(AND('Use B2019'!AU35&lt;&gt;0,AU35&lt;&gt;0),AU35,"-")</f>
        <v>22.751614516220485</v>
      </c>
      <c r="AV97" s="1">
        <f>IF(AND('Use B2019'!AV35&lt;&gt;0,AV35&lt;&gt;0),AV35,"-")</f>
        <v>236.17631011430569</v>
      </c>
      <c r="AW97" s="1">
        <f>IF(AND('Use B2019'!AW35&lt;&gt;0,AW35&lt;&gt;0),AW35,"-")</f>
        <v>66.738606041307406</v>
      </c>
      <c r="AX97" s="1">
        <f>IF(AND('Use B2019'!AX35&lt;&gt;0,AX35&lt;&gt;0),AX35,"-")</f>
        <v>11.776280645959197</v>
      </c>
      <c r="AY97" s="1">
        <f>IF(AND('Use B2019'!AY35&lt;&gt;0,AY35&lt;&gt;0),AY35,"-")</f>
        <v>49.992387983107726</v>
      </c>
      <c r="AZ97" s="1">
        <f>IF(AND('Use B2019'!AZ35&lt;&gt;0,AZ35&lt;&gt;0),AZ35,"-")</f>
        <v>255.69916746019376</v>
      </c>
      <c r="BA97" s="1">
        <f>IF(AND('Use B2019'!BA35&lt;&gt;0,BA35&lt;&gt;0),BA35,"-")</f>
        <v>23.77849227876429</v>
      </c>
      <c r="BB97" s="1">
        <f>IF(AND('Use B2019'!BB35&lt;&gt;0,BB35&lt;&gt;0),BB35,"-")</f>
        <v>22.350475653565912</v>
      </c>
      <c r="BC97" s="1">
        <f>IF(AND('Use B2019'!BC35&lt;&gt;0,BC35&lt;&gt;0),BC35,"-")</f>
        <v>14.171196133351561</v>
      </c>
      <c r="BD97" s="1">
        <f>IF(AND('Use B2019'!BD35&lt;&gt;0,BD35&lt;&gt;0),BD35,"-")</f>
        <v>10.393427805279725</v>
      </c>
      <c r="BE97" s="1">
        <f>IF(AND('Use B2019'!BE35&lt;&gt;0,BE35&lt;&gt;0),BE35,"-")</f>
        <v>11.480428106300741</v>
      </c>
      <c r="BF97" s="1">
        <f>IF(AND('Use B2019'!BF35&lt;&gt;0,BF35&lt;&gt;0),BF35,"-")</f>
        <v>37.096983102577994</v>
      </c>
      <c r="BG97" s="1">
        <f>IF(AND('Use B2019'!BG35&lt;&gt;0,BG35&lt;&gt;0),BG35,"-")</f>
        <v>9.5461818281831157</v>
      </c>
      <c r="BH97" s="1">
        <f>IF(AND('Use B2019'!BH35&lt;&gt;0,BH35&lt;&gt;0),BH35,"-")</f>
        <v>3.3468231027070785</v>
      </c>
      <c r="BI97" s="1" t="str">
        <f>IF(AND('Use B2019'!BI35&lt;&gt;0,BI35&lt;&gt;0),BI35,"-")</f>
        <v>-</v>
      </c>
      <c r="BJ97" s="1">
        <f>IF(AND('Use B2019'!BJ35&lt;&gt;0,BJ35&lt;&gt;0),BJ35,"-")</f>
        <v>13060</v>
      </c>
      <c r="BK97" s="1"/>
      <c r="BL97" s="1" t="str">
        <f>IF(AND('Use B2019'!BL35&lt;&gt;0,BL35&lt;&gt;0),BL35,"-")</f>
        <v>-</v>
      </c>
      <c r="BM97" s="1" t="str">
        <f>IF(AND('Use B2019'!BM35&lt;&gt;0,BM35&lt;&gt;0),BM35,"-")</f>
        <v>-</v>
      </c>
      <c r="BN97" s="1" t="str">
        <f>IF(AND('Use B2019'!BN35&lt;&gt;0,BN35&lt;&gt;0),BN35,"-")</f>
        <v>-</v>
      </c>
      <c r="BO97" s="1" t="str">
        <f>IF(AND('Use B2019'!BO35&lt;&gt;0,BO35&lt;&gt;0),BO35,"-")</f>
        <v>-</v>
      </c>
      <c r="BP97" s="1" t="str">
        <f>IF(AND('Use B2019'!BP35&lt;&gt;0,BP35&lt;&gt;0),BP35,"-")</f>
        <v>-</v>
      </c>
      <c r="BQ97" s="1" t="str">
        <f>IF(AND('Use B2019'!BQ35&lt;&gt;0,BQ35&lt;&gt;0),BQ35,"-")</f>
        <v>-</v>
      </c>
      <c r="BR97" s="1" t="str">
        <f>IF(AND('Use B2019'!BR35&lt;&gt;0,BR35&lt;&gt;0),BR35,"-")</f>
        <v>-</v>
      </c>
      <c r="BS97" s="1" t="str">
        <f>IF(AND('Use B2019'!BS35&lt;&gt;0,BS35&lt;&gt;0),BS35,"-")</f>
        <v>-</v>
      </c>
      <c r="BT97" s="1" t="str">
        <f>IF(AND('Use B2019'!BT35&lt;&gt;0,BT35&lt;&gt;0),BT35,"-")</f>
        <v>-</v>
      </c>
    </row>
    <row r="98" spans="1:72" ht="12.75" customHeight="1">
      <c r="A98" s="1">
        <v>32</v>
      </c>
      <c r="B98" s="1" t="s">
        <v>505</v>
      </c>
      <c r="C98" s="1" t="str">
        <f>IF(AND('Use B2019'!C36&lt;&gt;0,C36&lt;&gt;0),C36,"-")</f>
        <v>-</v>
      </c>
      <c r="D98" s="1" t="str">
        <f>IF(AND('Use B2019'!D36&lt;&gt;0,D36&lt;&gt;0),D36,"-")</f>
        <v>-</v>
      </c>
      <c r="E98" s="1" t="str">
        <f>IF(AND('Use B2019'!E36&lt;&gt;0,E36&lt;&gt;0),E36,"-")</f>
        <v>-</v>
      </c>
      <c r="F98" s="1" t="str">
        <f>IF(AND('Use B2019'!F36&lt;&gt;0,F36&lt;&gt;0),F36,"-")</f>
        <v>-</v>
      </c>
      <c r="G98" s="1" t="str">
        <f>IF(AND('Use B2019'!G36&lt;&gt;0,G36&lt;&gt;0),G36,"-")</f>
        <v>-</v>
      </c>
      <c r="H98" s="1" t="str">
        <f>IF(AND('Use B2019'!H36&lt;&gt;0,H36&lt;&gt;0),H36,"-")</f>
        <v>-</v>
      </c>
      <c r="I98" s="1" t="str">
        <f>IF(AND('Use B2019'!I36&lt;&gt;0,I36&lt;&gt;0),I36,"-")</f>
        <v>-</v>
      </c>
      <c r="J98" s="1" t="str">
        <f>IF(AND('Use B2019'!J36&lt;&gt;0,J36&lt;&gt;0),J36,"-")</f>
        <v>-</v>
      </c>
      <c r="K98" s="1" t="str">
        <f>IF(AND('Use B2019'!K36&lt;&gt;0,K36&lt;&gt;0),K36,"-")</f>
        <v>-</v>
      </c>
      <c r="L98" s="1" t="str">
        <f>IF(AND('Use B2019'!L36&lt;&gt;0,L36&lt;&gt;0),L36,"-")</f>
        <v>-</v>
      </c>
      <c r="M98" s="1" t="str">
        <f>IF(AND('Use B2019'!M36&lt;&gt;0,M36&lt;&gt;0),M36,"-")</f>
        <v>-</v>
      </c>
      <c r="N98" s="1" t="str">
        <f>IF(AND('Use B2019'!N36&lt;&gt;0,N36&lt;&gt;0),N36,"-")</f>
        <v>-</v>
      </c>
      <c r="O98" s="1" t="str">
        <f>IF(AND('Use B2019'!O36&lt;&gt;0,O36&lt;&gt;0),O36,"-")</f>
        <v>-</v>
      </c>
      <c r="P98" s="1" t="str">
        <f>IF(AND('Use B2019'!P36&lt;&gt;0,P36&lt;&gt;0),P36,"-")</f>
        <v>-</v>
      </c>
      <c r="Q98" s="1" t="str">
        <f>IF(AND('Use B2019'!Q36&lt;&gt;0,Q36&lt;&gt;0),Q36,"-")</f>
        <v>-</v>
      </c>
      <c r="R98" s="1" t="str">
        <f>IF(AND('Use B2019'!R36&lt;&gt;0,R36&lt;&gt;0),R36,"-")</f>
        <v>-</v>
      </c>
      <c r="S98" s="1" t="str">
        <f>IF(AND('Use B2019'!S36&lt;&gt;0,S36&lt;&gt;0),S36,"-")</f>
        <v>-</v>
      </c>
      <c r="T98" s="1" t="str">
        <f>IF(AND('Use B2019'!T36&lt;&gt;0,T36&lt;&gt;0),T36,"-")</f>
        <v>-</v>
      </c>
      <c r="U98" s="1" t="str">
        <f>IF(AND('Use B2019'!U36&lt;&gt;0,U36&lt;&gt;0),U36,"-")</f>
        <v>-</v>
      </c>
      <c r="V98" s="1" t="str">
        <f>IF(AND('Use B2019'!V36&lt;&gt;0,V36&lt;&gt;0),V36,"-")</f>
        <v>-</v>
      </c>
      <c r="W98" s="1" t="str">
        <f>IF(AND('Use B2019'!W36&lt;&gt;0,W36&lt;&gt;0),W36,"-")</f>
        <v>-</v>
      </c>
      <c r="X98" s="1">
        <f>IF(AND('Use B2019'!X36&lt;&gt;0,X36&lt;&gt;0),X36,"-")</f>
        <v>0.30913978494623656</v>
      </c>
      <c r="Y98" s="1" t="str">
        <f>IF(AND('Use B2019'!Y36&lt;&gt;0,Y36&lt;&gt;0),Y36,"-")</f>
        <v>-</v>
      </c>
      <c r="Z98" s="1" t="str">
        <f>IF(AND('Use B2019'!Z36&lt;&gt;0,Z36&lt;&gt;0),Z36,"-")</f>
        <v>-</v>
      </c>
      <c r="AA98" s="1" t="str">
        <f>IF(AND('Use B2019'!AA36&lt;&gt;0,AA36&lt;&gt;0),AA36,"-")</f>
        <v>-</v>
      </c>
      <c r="AB98" s="1" t="str">
        <f>IF(AND('Use B2019'!AB36&lt;&gt;0,AB36&lt;&gt;0),AB36,"-")</f>
        <v>-</v>
      </c>
      <c r="AC98" s="1">
        <f>IF(AND('Use B2019'!AC36&lt;&gt;0,AC36&lt;&gt;0),AC36,"-")</f>
        <v>1.4389051808406648</v>
      </c>
      <c r="AD98" s="1" t="str">
        <f>IF(AND('Use B2019'!AD36&lt;&gt;0,AD36&lt;&gt;0),AD36,"-")</f>
        <v>-</v>
      </c>
      <c r="AE98" s="1" t="str">
        <f>IF(AND('Use B2019'!AE36&lt;&gt;0,AE36&lt;&gt;0),AE36,"-")</f>
        <v>-</v>
      </c>
      <c r="AF98" s="1">
        <f>IF(AND('Use B2019'!AF36&lt;&gt;0,AF36&lt;&gt;0),AF36,"-")</f>
        <v>149.85972629521018</v>
      </c>
      <c r="AG98" s="1">
        <f>IF(AND('Use B2019'!AG36&lt;&gt;0,AG36&lt;&gt;0),AG36,"-")</f>
        <v>0.35410557184750735</v>
      </c>
      <c r="AH98" s="1" t="str">
        <f>IF(AND('Use B2019'!AH36&lt;&gt;0,AH36&lt;&gt;0),AH36,"-")</f>
        <v>-</v>
      </c>
      <c r="AI98" s="1" t="str">
        <f>IF(AND('Use B2019'!AI36&lt;&gt;0,AI36&lt;&gt;0),AI36,"-")</f>
        <v>-</v>
      </c>
      <c r="AJ98" s="1" t="str">
        <f>IF(AND('Use B2019'!AJ36&lt;&gt;0,AJ36&lt;&gt;0),AJ36,"-")</f>
        <v>-</v>
      </c>
      <c r="AK98" s="1" t="str">
        <f>IF(AND('Use B2019'!AK36&lt;&gt;0,AK36&lt;&gt;0),AK36,"-")</f>
        <v>-</v>
      </c>
      <c r="AL98" s="1">
        <f>IF(AND('Use B2019'!AL36&lt;&gt;0,AL36&lt;&gt;0),AL36,"-")</f>
        <v>2.1752199413489737</v>
      </c>
      <c r="AM98" s="1" t="str">
        <f>IF(AND('Use B2019'!AM36&lt;&gt;0,AM36&lt;&gt;0),AM36,"-")</f>
        <v>-</v>
      </c>
      <c r="AN98" s="1" t="str">
        <f>IF(AND('Use B2019'!AN36&lt;&gt;0,AN36&lt;&gt;0),AN36,"-")</f>
        <v>-</v>
      </c>
      <c r="AO98" s="1" t="str">
        <f>IF(AND('Use B2019'!AO36&lt;&gt;0,AO36&lt;&gt;0),AO36,"-")</f>
        <v>-</v>
      </c>
      <c r="AP98" s="1">
        <f>IF(AND('Use B2019'!AP36&lt;&gt;0,AP36&lt;&gt;0),AP36,"-")</f>
        <v>0.74755620723362659</v>
      </c>
      <c r="AQ98" s="1" t="str">
        <f>IF(AND('Use B2019'!AQ36&lt;&gt;0,AQ36&lt;&gt;0),AQ36,"-")</f>
        <v>-</v>
      </c>
      <c r="AR98" s="1">
        <f>IF(AND('Use B2019'!AR36&lt;&gt;0,AR36&lt;&gt;0),AR36,"-")</f>
        <v>3.8389540566959921</v>
      </c>
      <c r="AS98" s="1">
        <f>IF(AND('Use B2019'!AS36&lt;&gt;0,AS36&lt;&gt;0),AS36,"-")</f>
        <v>4.4965786901270774E-2</v>
      </c>
      <c r="AT98" s="1" t="str">
        <f>IF(AND('Use B2019'!AT36&lt;&gt;0,AT36&lt;&gt;0),AT36,"-")</f>
        <v>-</v>
      </c>
      <c r="AU98" s="1" t="str">
        <f>IF(AND('Use B2019'!AU36&lt;&gt;0,AU36&lt;&gt;0),AU36,"-")</f>
        <v>-</v>
      </c>
      <c r="AV98" s="1">
        <f>IF(AND('Use B2019'!AV36&lt;&gt;0,AV36&lt;&gt;0),AV36,"-")</f>
        <v>0.84872922776148574</v>
      </c>
      <c r="AW98" s="1">
        <f>IF(AND('Use B2019'!AW36&lt;&gt;0,AW36&lt;&gt;0),AW36,"-")</f>
        <v>1.3826979472140761</v>
      </c>
      <c r="AX98" s="1" t="str">
        <f>IF(AND('Use B2019'!AX36&lt;&gt;0,AX36&lt;&gt;0),AX36,"-")</f>
        <v>-</v>
      </c>
      <c r="AY98" s="1" t="str">
        <f>IF(AND('Use B2019'!AY36&lt;&gt;0,AY36&lt;&gt;0),AY36,"-")</f>
        <v>-</v>
      </c>
      <c r="AZ98" s="1" t="str">
        <f>IF(AND('Use B2019'!AZ36&lt;&gt;0,AZ36&lt;&gt;0),AZ36,"-")</f>
        <v>-</v>
      </c>
      <c r="BA98" s="1" t="str">
        <f>IF(AND('Use B2019'!BA36&lt;&gt;0,BA36&lt;&gt;0),BA36,"-")</f>
        <v>-</v>
      </c>
      <c r="BB98" s="1" t="str">
        <f>IF(AND('Use B2019'!BB36&lt;&gt;0,BB36&lt;&gt;0),BB36,"-")</f>
        <v>-</v>
      </c>
      <c r="BC98" s="1" t="str">
        <f>IF(AND('Use B2019'!BC36&lt;&gt;0,BC36&lt;&gt;0),BC36,"-")</f>
        <v>-</v>
      </c>
      <c r="BD98" s="1" t="str">
        <f>IF(AND('Use B2019'!BD36&lt;&gt;0,BD36&lt;&gt;0),BD36,"-")</f>
        <v>-</v>
      </c>
      <c r="BE98" s="1" t="str">
        <f>IF(AND('Use B2019'!BE36&lt;&gt;0,BE36&lt;&gt;0),BE36,"-")</f>
        <v>-</v>
      </c>
      <c r="BF98" s="1" t="str">
        <f>IF(AND('Use B2019'!BF36&lt;&gt;0,BF36&lt;&gt;0),BF36,"-")</f>
        <v>-</v>
      </c>
      <c r="BG98" s="1" t="str">
        <f>IF(AND('Use B2019'!BG36&lt;&gt;0,BG36&lt;&gt;0),BG36,"-")</f>
        <v>-</v>
      </c>
      <c r="BH98" s="1" t="str">
        <f>IF(AND('Use B2019'!BH36&lt;&gt;0,BH36&lt;&gt;0),BH36,"-")</f>
        <v>-</v>
      </c>
      <c r="BI98" s="1" t="str">
        <f>IF(AND('Use B2019'!BI36&lt;&gt;0,BI36&lt;&gt;0),BI36,"-")</f>
        <v>-</v>
      </c>
      <c r="BJ98" s="1">
        <f>IF(AND('Use B2019'!BJ36&lt;&gt;0,BJ36&lt;&gt;0),BJ36,"-")</f>
        <v>161</v>
      </c>
      <c r="BK98" s="1"/>
      <c r="BL98" s="1" t="str">
        <f>IF(AND('Use B2019'!BL36&lt;&gt;0,BL36&lt;&gt;0),BL36,"-")</f>
        <v>-</v>
      </c>
      <c r="BM98" s="1" t="str">
        <f>IF(AND('Use B2019'!BM36&lt;&gt;0,BM36&lt;&gt;0),BM36,"-")</f>
        <v>-</v>
      </c>
      <c r="BN98" s="1" t="str">
        <f>IF(AND('Use B2019'!BN36&lt;&gt;0,BN36&lt;&gt;0),BN36,"-")</f>
        <v>-</v>
      </c>
      <c r="BO98" s="1" t="str">
        <f>IF(AND('Use B2019'!BO36&lt;&gt;0,BO36&lt;&gt;0),BO36,"-")</f>
        <v>-</v>
      </c>
      <c r="BP98" s="1" t="str">
        <f>IF(AND('Use B2019'!BP36&lt;&gt;0,BP36&lt;&gt;0),BP36,"-")</f>
        <v>-</v>
      </c>
      <c r="BQ98" s="1" t="str">
        <f>IF(AND('Use B2019'!BQ36&lt;&gt;0,BQ36&lt;&gt;0),BQ36,"-")</f>
        <v>-</v>
      </c>
      <c r="BR98" s="1" t="str">
        <f>IF(AND('Use B2019'!BR36&lt;&gt;0,BR36&lt;&gt;0),BR36,"-")</f>
        <v>-</v>
      </c>
      <c r="BS98" s="1" t="str">
        <f>IF(AND('Use B2019'!BS36&lt;&gt;0,BS36&lt;&gt;0),BS36,"-")</f>
        <v>-</v>
      </c>
      <c r="BT98" s="1" t="str">
        <f>IF(AND('Use B2019'!BT36&lt;&gt;0,BT36&lt;&gt;0),BT36,"-")</f>
        <v>-</v>
      </c>
    </row>
    <row r="99" spans="1:72" ht="12.75" customHeight="1">
      <c r="A99" s="1">
        <v>33</v>
      </c>
      <c r="B99" s="1" t="s">
        <v>511</v>
      </c>
      <c r="C99" s="1">
        <f>IF(AND('Use B2019'!C37&lt;&gt;0,C37&lt;&gt;0),C37,"-")</f>
        <v>10.522079503426985</v>
      </c>
      <c r="D99" s="1">
        <f>IF(AND('Use B2019'!D37&lt;&gt;0,D37&lt;&gt;0),D37,"-")</f>
        <v>6.9676136385401088</v>
      </c>
      <c r="E99" s="1">
        <f>IF(AND('Use B2019'!E37&lt;&gt;0,E37&lt;&gt;0),E37,"-")</f>
        <v>1.9985203191160206</v>
      </c>
      <c r="F99" s="1">
        <f>IF(AND('Use B2019'!F37&lt;&gt;0,F37&lt;&gt;0),F37,"-")</f>
        <v>22.165862676602817</v>
      </c>
      <c r="G99" s="1">
        <f>IF(AND('Use B2019'!G37&lt;&gt;0,G37&lt;&gt;0),G37,"-")</f>
        <v>71.354663621270376</v>
      </c>
      <c r="H99" s="1">
        <f>IF(AND('Use B2019'!H37&lt;&gt;0,H37&lt;&gt;0),H37,"-")</f>
        <v>3.2584743704504731</v>
      </c>
      <c r="I99" s="1">
        <f>IF(AND('Use B2019'!I37&lt;&gt;0,I37&lt;&gt;0),I37,"-")</f>
        <v>38.54459068760535</v>
      </c>
      <c r="J99" s="1">
        <f>IF(AND('Use B2019'!J37&lt;&gt;0,J37&lt;&gt;0),J37,"-")</f>
        <v>73.136409991712853</v>
      </c>
      <c r="K99" s="1">
        <f>IF(AND('Use B2019'!K37&lt;&gt;0,K37&lt;&gt;0),K37,"-")</f>
        <v>33.35405020866385</v>
      </c>
      <c r="L99" s="1">
        <f>IF(AND('Use B2019'!L37&lt;&gt;0,L37&lt;&gt;0),L37,"-")</f>
        <v>50.338377072248576</v>
      </c>
      <c r="M99" s="1">
        <f>IF(AND('Use B2019'!M37&lt;&gt;0,M37&lt;&gt;0),M37,"-")</f>
        <v>43.457458144444914</v>
      </c>
      <c r="N99" s="1">
        <f>IF(AND('Use B2019'!N37&lt;&gt;0,N37&lt;&gt;0),N37,"-")</f>
        <v>24.591869145336158</v>
      </c>
      <c r="O99" s="1">
        <f>IF(AND('Use B2019'!O37&lt;&gt;0,O37&lt;&gt;0),O37,"-")</f>
        <v>26.068198584186117</v>
      </c>
      <c r="P99" s="1">
        <f>IF(AND('Use B2019'!P37&lt;&gt;0,P37&lt;&gt;0),P37,"-")</f>
        <v>87.515903347110324</v>
      </c>
      <c r="Q99" s="1">
        <f>IF(AND('Use B2019'!Q37&lt;&gt;0,Q37&lt;&gt;0),Q37,"-")</f>
        <v>94.109146597308523</v>
      </c>
      <c r="R99" s="1">
        <f>IF(AND('Use B2019'!R37&lt;&gt;0,R37&lt;&gt;0),R37,"-")</f>
        <v>20.82884164031136</v>
      </c>
      <c r="S99" s="1">
        <f>IF(AND('Use B2019'!S37&lt;&gt;0,S37&lt;&gt;0),S37,"-")</f>
        <v>25.392340787340085</v>
      </c>
      <c r="T99" s="1">
        <f>IF(AND('Use B2019'!T37&lt;&gt;0,T37&lt;&gt;0),T37,"-")</f>
        <v>99.570387207544044</v>
      </c>
      <c r="U99" s="1">
        <f>IF(AND('Use B2019'!U37&lt;&gt;0,U37&lt;&gt;0),U37,"-")</f>
        <v>84.52245761320134</v>
      </c>
      <c r="V99" s="1">
        <f>IF(AND('Use B2019'!V37&lt;&gt;0,V37&lt;&gt;0),V37,"-")</f>
        <v>12.074150713638183</v>
      </c>
      <c r="W99" s="1">
        <f>IF(AND('Use B2019'!W37&lt;&gt;0,W37&lt;&gt;0),W37,"-")</f>
        <v>28.587650933722749</v>
      </c>
      <c r="X99" s="1">
        <f>IF(AND('Use B2019'!X37&lt;&gt;0,X37&lt;&gt;0),X37,"-")</f>
        <v>22.10577991607169</v>
      </c>
      <c r="Y99" s="1">
        <f>IF(AND('Use B2019'!Y37&lt;&gt;0,Y37&lt;&gt;0),Y37,"-")</f>
        <v>47.731452249217888</v>
      </c>
      <c r="Z99" s="1">
        <f>IF(AND('Use B2019'!Z37&lt;&gt;0,Z37&lt;&gt;0),Z37,"-")</f>
        <v>11.271831074164469</v>
      </c>
      <c r="AA99" s="1">
        <f>IF(AND('Use B2019'!AA37&lt;&gt;0,AA37&lt;&gt;0),AA37,"-")</f>
        <v>32.687803040705276</v>
      </c>
      <c r="AB99" s="1">
        <f>IF(AND('Use B2019'!AB37&lt;&gt;0,AB37&lt;&gt;0),AB37,"-")</f>
        <v>105.29065493520915</v>
      </c>
      <c r="AC99" s="1">
        <f>IF(AND('Use B2019'!AC37&lt;&gt;0,AC37&lt;&gt;0),AC37,"-")</f>
        <v>389.22509547018137</v>
      </c>
      <c r="AD99" s="1">
        <f>IF(AND('Use B2019'!AD37&lt;&gt;0,AD37&lt;&gt;0),AD37,"-")</f>
        <v>83.714864671516679</v>
      </c>
      <c r="AE99" s="1">
        <f>IF(AND('Use B2019'!AE37&lt;&gt;0,AE37&lt;&gt;0),AE37,"-")</f>
        <v>1.0349668476770477</v>
      </c>
      <c r="AF99" s="1" t="str">
        <f>IF(AND('Use B2019'!AF37&lt;&gt;0,AF37&lt;&gt;0),AF37,"-")</f>
        <v>-</v>
      </c>
      <c r="AG99" s="1">
        <f>IF(AND('Use B2019'!AG37&lt;&gt;0,AG37&lt;&gt;0),AG37,"-")</f>
        <v>175.43807094251827</v>
      </c>
      <c r="AH99" s="1">
        <f>IF(AND('Use B2019'!AH37&lt;&gt;0,AH37&lt;&gt;0),AH37,"-")</f>
        <v>72.789747522359733</v>
      </c>
      <c r="AI99" s="1">
        <f>IF(AND('Use B2019'!AI37&lt;&gt;0,AI37&lt;&gt;0),AI37,"-")</f>
        <v>370.68596095361386</v>
      </c>
      <c r="AJ99" s="1">
        <f>IF(AND('Use B2019'!AJ37&lt;&gt;0,AJ37&lt;&gt;0),AJ37,"-")</f>
        <v>21.83988671802711</v>
      </c>
      <c r="AK99" s="1">
        <f>IF(AND('Use B2019'!AK37&lt;&gt;0,AK37&lt;&gt;0),AK37,"-")</f>
        <v>261.2643906591353</v>
      </c>
      <c r="AL99" s="1">
        <f>IF(AND('Use B2019'!AL37&lt;&gt;0,AL37&lt;&gt;0),AL37,"-")</f>
        <v>982.69171842615663</v>
      </c>
      <c r="AM99" s="1">
        <f>IF(AND('Use B2019'!AM37&lt;&gt;0,AM37&lt;&gt;0),AM37,"-")</f>
        <v>127.73295677078234</v>
      </c>
      <c r="AN99" s="1">
        <f>IF(AND('Use B2019'!AN37&lt;&gt;0,AN37&lt;&gt;0),AN37,"-")</f>
        <v>22.403801452024933</v>
      </c>
      <c r="AO99" s="1">
        <f>IF(AND('Use B2019'!AO37&lt;&gt;0,AO37&lt;&gt;0),AO37,"-")</f>
        <v>4.1732740051264328</v>
      </c>
      <c r="AP99" s="1">
        <f>IF(AND('Use B2019'!AP37&lt;&gt;0,AP37&lt;&gt;0),AP37,"-")</f>
        <v>132.15303575790446</v>
      </c>
      <c r="AQ99" s="1" t="str">
        <f>IF(AND('Use B2019'!AQ37&lt;&gt;0,AQ37&lt;&gt;0),AQ37,"-")</f>
        <v>-</v>
      </c>
      <c r="AR99" s="1">
        <f>IF(AND('Use B2019'!AR37&lt;&gt;0,AR37&lt;&gt;0),AR37,"-")</f>
        <v>255.15819205724637</v>
      </c>
      <c r="AS99" s="1">
        <f>IF(AND('Use B2019'!AS37&lt;&gt;0,AS37&lt;&gt;0),AS37,"-")</f>
        <v>530.28197305282822</v>
      </c>
      <c r="AT99" s="1">
        <f>IF(AND('Use B2019'!AT37&lt;&gt;0,AT37&lt;&gt;0),AT37,"-")</f>
        <v>227.24046095824832</v>
      </c>
      <c r="AU99" s="1">
        <f>IF(AND('Use B2019'!AU37&lt;&gt;0,AU37&lt;&gt;0),AU37,"-")</f>
        <v>70.5503464797372</v>
      </c>
      <c r="AV99" s="1">
        <f>IF(AND('Use B2019'!AV37&lt;&gt;0,AV37&lt;&gt;0),AV37,"-")</f>
        <v>204.31860177656921</v>
      </c>
      <c r="AW99" s="1">
        <f>IF(AND('Use B2019'!AW37&lt;&gt;0,AW37&lt;&gt;0),AW37,"-")</f>
        <v>33.250892697065865</v>
      </c>
      <c r="AX99" s="1">
        <f>IF(AND('Use B2019'!AX37&lt;&gt;0,AX37&lt;&gt;0),AX37,"-")</f>
        <v>27.722793862028777</v>
      </c>
      <c r="AY99" s="1">
        <f>IF(AND('Use B2019'!AY37&lt;&gt;0,AY37&lt;&gt;0),AY37,"-")</f>
        <v>87.544271258581759</v>
      </c>
      <c r="AZ99" s="1">
        <f>IF(AND('Use B2019'!AZ37&lt;&gt;0,AZ37&lt;&gt;0),AZ37,"-")</f>
        <v>145.0244127816604</v>
      </c>
      <c r="BA99" s="1">
        <f>IF(AND('Use B2019'!BA37&lt;&gt;0,BA37&lt;&gt;0),BA37,"-")</f>
        <v>561.75319200881381</v>
      </c>
      <c r="BB99" s="1">
        <f>IF(AND('Use B2019'!BB37&lt;&gt;0,BB37&lt;&gt;0),BB37,"-")</f>
        <v>90.936705411876986</v>
      </c>
      <c r="BC99" s="1">
        <f>IF(AND('Use B2019'!BC37&lt;&gt;0,BC37&lt;&gt;0),BC37,"-")</f>
        <v>51.024231152581628</v>
      </c>
      <c r="BD99" s="1">
        <f>IF(AND('Use B2019'!BD37&lt;&gt;0,BD37&lt;&gt;0),BD37,"-")</f>
        <v>92.371409951302596</v>
      </c>
      <c r="BE99" s="1">
        <f>IF(AND('Use B2019'!BE37&lt;&gt;0,BE37&lt;&gt;0),BE37,"-")</f>
        <v>43.835128437280282</v>
      </c>
      <c r="BF99" s="1">
        <f>IF(AND('Use B2019'!BF37&lt;&gt;0,BF37&lt;&gt;0),BF37,"-")</f>
        <v>85.688888516882997</v>
      </c>
      <c r="BG99" s="1">
        <f>IF(AND('Use B2019'!BG37&lt;&gt;0,BG37&lt;&gt;0),BG37,"-")</f>
        <v>11.21485398072643</v>
      </c>
      <c r="BH99" s="1">
        <f>IF(AND('Use B2019'!BH37&lt;&gt;0,BH37&lt;&gt;0),BH37,"-")</f>
        <v>8.4893074003950026</v>
      </c>
      <c r="BI99" s="1" t="str">
        <f>IF(AND('Use B2019'!BI37&lt;&gt;0,BI37&lt;&gt;0),BI37,"-")</f>
        <v>-</v>
      </c>
      <c r="BJ99" s="1">
        <f>IF(AND('Use B2019'!BJ37&lt;&gt;0,BJ37&lt;&gt;0),BJ37,"-")</f>
        <v>6249</v>
      </c>
      <c r="BK99" s="1"/>
      <c r="BL99" s="1">
        <f>IF(AND('Use B2019'!BL37&lt;&gt;0,BL37&lt;&gt;0),BL37,"-")</f>
        <v>1180</v>
      </c>
      <c r="BM99" s="1" t="str">
        <f>IF(AND('Use B2019'!BM37&lt;&gt;0,BM37&lt;&gt;0),BM37,"-")</f>
        <v>-</v>
      </c>
      <c r="BN99" s="1" t="str">
        <f>IF(AND('Use B2019'!BN37&lt;&gt;0,BN37&lt;&gt;0),BN37,"-")</f>
        <v>-</v>
      </c>
      <c r="BO99" s="1" t="str">
        <f>IF(AND('Use B2019'!BO37&lt;&gt;0,BO37&lt;&gt;0),BO37,"-")</f>
        <v>-</v>
      </c>
      <c r="BP99" s="1" t="str">
        <f>IF(AND('Use B2019'!BP37&lt;&gt;0,BP37&lt;&gt;0),BP37,"-")</f>
        <v>-</v>
      </c>
      <c r="BQ99" s="1" t="str">
        <f>IF(AND('Use B2019'!BQ37&lt;&gt;0,BQ37&lt;&gt;0),BQ37,"-")</f>
        <v>-</v>
      </c>
      <c r="BR99" s="1" t="str">
        <f>IF(AND('Use B2019'!BR37&lt;&gt;0,BR37&lt;&gt;0),BR37,"-")</f>
        <v>-</v>
      </c>
      <c r="BS99" s="1">
        <f>IF(AND('Use B2019'!BS37&lt;&gt;0,BS37&lt;&gt;0),BS37,"-")</f>
        <v>48</v>
      </c>
      <c r="BT99" s="1">
        <f>IF(AND('Use B2019'!BT37&lt;&gt;0,BT37&lt;&gt;0),BT37,"-")</f>
        <v>1228</v>
      </c>
    </row>
    <row r="100" spans="1:72" ht="12.75" customHeight="1">
      <c r="A100" s="1">
        <v>34</v>
      </c>
      <c r="B100" s="1" t="s">
        <v>669</v>
      </c>
      <c r="C100" s="1">
        <f>IF(AND('Use B2019'!C38&lt;&gt;0,C38&lt;&gt;0),C38,"-")</f>
        <v>1.1496895838123706E-3</v>
      </c>
      <c r="D100" s="1">
        <f>IF(AND('Use B2019'!D38&lt;&gt;0,D38&lt;&gt;0),D38,"-")</f>
        <v>5.8973975481441294E-3</v>
      </c>
      <c r="E100" s="1" t="str">
        <f>IF(AND('Use B2019'!E38&lt;&gt;0,E38&lt;&gt;0),E38,"-")</f>
        <v>-</v>
      </c>
      <c r="F100" s="1">
        <f>IF(AND('Use B2019'!F38&lt;&gt;0,F38&lt;&gt;0),F38,"-")</f>
        <v>5.5925872797691787E-4</v>
      </c>
      <c r="G100" s="1">
        <f>IF(AND('Use B2019'!G38&lt;&gt;0,G38&lt;&gt;0),G38,"-")</f>
        <v>0.5889289211366816</v>
      </c>
      <c r="H100" s="1">
        <f>IF(AND('Use B2019'!H38&lt;&gt;0,H38&lt;&gt;0),H38,"-")</f>
        <v>3.5527523457763666E-2</v>
      </c>
      <c r="I100" s="1">
        <f>IF(AND('Use B2019'!I38&lt;&gt;0,I38&lt;&gt;0),I38,"-")</f>
        <v>0.13103404871559252</v>
      </c>
      <c r="J100" s="1">
        <f>IF(AND('Use B2019'!J38&lt;&gt;0,J38&lt;&gt;0),J38,"-")</f>
        <v>0.37429125704587096</v>
      </c>
      <c r="K100" s="1">
        <f>IF(AND('Use B2019'!K38&lt;&gt;0,K38&lt;&gt;0),K38,"-")</f>
        <v>14.183864037410901</v>
      </c>
      <c r="L100" s="1" t="str">
        <f>IF(AND('Use B2019'!L38&lt;&gt;0,L38&lt;&gt;0),L38,"-")</f>
        <v>-</v>
      </c>
      <c r="M100" s="1">
        <f>IF(AND('Use B2019'!M38&lt;&gt;0,M38&lt;&gt;0),M38,"-")</f>
        <v>0.24104051175805158</v>
      </c>
      <c r="N100" s="1">
        <f>IF(AND('Use B2019'!N38&lt;&gt;0,N38&lt;&gt;0),N38,"-")</f>
        <v>4.2140954070385137E-2</v>
      </c>
      <c r="O100" s="1">
        <f>IF(AND('Use B2019'!O38&lt;&gt;0,O38&lt;&gt;0),O38,"-")</f>
        <v>3.327589431462661E-2</v>
      </c>
      <c r="P100" s="1">
        <f>IF(AND('Use B2019'!P38&lt;&gt;0,P38&lt;&gt;0),P38,"-")</f>
        <v>2.0412943571157503E-2</v>
      </c>
      <c r="Q100" s="1">
        <f>IF(AND('Use B2019'!Q38&lt;&gt;0,Q38&lt;&gt;0),Q38,"-")</f>
        <v>0.44433054738283195</v>
      </c>
      <c r="R100" s="1">
        <f>IF(AND('Use B2019'!R38&lt;&gt;0,R38&lt;&gt;0),R38,"-")</f>
        <v>1.2211094411835873E-2</v>
      </c>
      <c r="S100" s="1">
        <f>IF(AND('Use B2019'!S38&lt;&gt;0,S38&lt;&gt;0),S38,"-")</f>
        <v>4.1766555603034203E-2</v>
      </c>
      <c r="T100" s="1">
        <f>IF(AND('Use B2019'!T38&lt;&gt;0,T38&lt;&gt;0),T38,"-")</f>
        <v>0.19000907110666759</v>
      </c>
      <c r="U100" s="1">
        <f>IF(AND('Use B2019'!U38&lt;&gt;0,U38&lt;&gt;0),U38,"-")</f>
        <v>5.3237645424706378E-3</v>
      </c>
      <c r="V100" s="1">
        <f>IF(AND('Use B2019'!V38&lt;&gt;0,V38&lt;&gt;0),V38,"-")</f>
        <v>1.7877674434657405E-4</v>
      </c>
      <c r="W100" s="1">
        <f>IF(AND('Use B2019'!W38&lt;&gt;0,W38&lt;&gt;0),W38,"-")</f>
        <v>3.8610317448620979E-2</v>
      </c>
      <c r="X100" s="1">
        <f>IF(AND('Use B2019'!X38&lt;&gt;0,X38&lt;&gt;0),X38,"-")</f>
        <v>0.90486517266950894</v>
      </c>
      <c r="Y100" s="1" t="str">
        <f>IF(AND('Use B2019'!Y38&lt;&gt;0,Y38&lt;&gt;0),Y38,"-")</f>
        <v>-</v>
      </c>
      <c r="Z100" s="1" t="str">
        <f>IF(AND('Use B2019'!Z38&lt;&gt;0,Z38&lt;&gt;0),Z38,"-")</f>
        <v>-</v>
      </c>
      <c r="AA100" s="1">
        <f>IF(AND('Use B2019'!AA38&lt;&gt;0,AA38&lt;&gt;0),AA38,"-")</f>
        <v>5.548125030960519E-3</v>
      </c>
      <c r="AB100" s="1">
        <f>IF(AND('Use B2019'!AB38&lt;&gt;0,AB38&lt;&gt;0),AB38,"-")</f>
        <v>0.66449884935736536</v>
      </c>
      <c r="AC100" s="1">
        <f>IF(AND('Use B2019'!AC38&lt;&gt;0,AC38&lt;&gt;0),AC38,"-")</f>
        <v>143.30536212700977</v>
      </c>
      <c r="AD100" s="1">
        <f>IF(AND('Use B2019'!AD38&lt;&gt;0,AD38&lt;&gt;0),AD38,"-")</f>
        <v>1.5907575502464826</v>
      </c>
      <c r="AE100" s="1" t="str">
        <f>IF(AND('Use B2019'!AE38&lt;&gt;0,AE38&lt;&gt;0),AE38,"-")</f>
        <v>-</v>
      </c>
      <c r="AF100" s="1" t="str">
        <f>IF(AND('Use B2019'!AF38&lt;&gt;0,AF38&lt;&gt;0),AF38,"-")</f>
        <v>-</v>
      </c>
      <c r="AG100" s="1">
        <f>IF(AND('Use B2019'!AG38&lt;&gt;0,AG38&lt;&gt;0),AG38,"-")</f>
        <v>0.83313485151248601</v>
      </c>
      <c r="AH100" s="1">
        <f>IF(AND('Use B2019'!AH38&lt;&gt;0,AH38&lt;&gt;0),AH38,"-")</f>
        <v>42.266022918646243</v>
      </c>
      <c r="AI100" s="1">
        <f>IF(AND('Use B2019'!AI38&lt;&gt;0,AI38&lt;&gt;0),AI38,"-")</f>
        <v>76.771463578309309</v>
      </c>
      <c r="AJ100" s="1">
        <f>IF(AND('Use B2019'!AJ38&lt;&gt;0,AJ38&lt;&gt;0),AJ38,"-")</f>
        <v>744.55214515112925</v>
      </c>
      <c r="AK100" s="1">
        <f>IF(AND('Use B2019'!AK38&lt;&gt;0,AK38&lt;&gt;0),AK38,"-")</f>
        <v>69.991848387542404</v>
      </c>
      <c r="AL100" s="1">
        <f>IF(AND('Use B2019'!AL38&lt;&gt;0,AL38&lt;&gt;0),AL38,"-")</f>
        <v>52.307274907027661</v>
      </c>
      <c r="AM100" s="1" t="str">
        <f>IF(AND('Use B2019'!AM38&lt;&gt;0,AM38&lt;&gt;0),AM38,"-")</f>
        <v>-</v>
      </c>
      <c r="AN100" s="1">
        <f>IF(AND('Use B2019'!AN38&lt;&gt;0,AN38&lt;&gt;0),AN38,"-")</f>
        <v>1.945629593227154E-2</v>
      </c>
      <c r="AO100" s="1">
        <f>IF(AND('Use B2019'!AO38&lt;&gt;0,AO38&lt;&gt;0),AO38,"-")</f>
        <v>3.5842728540474648E-2</v>
      </c>
      <c r="AP100" s="1">
        <f>IF(AND('Use B2019'!AP38&lt;&gt;0,AP38&lt;&gt;0),AP38,"-")</f>
        <v>8.9397988629594654</v>
      </c>
      <c r="AQ100" s="1" t="str">
        <f>IF(AND('Use B2019'!AQ38&lt;&gt;0,AQ38&lt;&gt;0),AQ38,"-")</f>
        <v>-</v>
      </c>
      <c r="AR100" s="1">
        <f>IF(AND('Use B2019'!AR38&lt;&gt;0,AR38&lt;&gt;0),AR38,"-")</f>
        <v>53.145727378934829</v>
      </c>
      <c r="AS100" s="1">
        <f>IF(AND('Use B2019'!AS38&lt;&gt;0,AS38&lt;&gt;0),AS38,"-")</f>
        <v>4.9496005303502608</v>
      </c>
      <c r="AT100" s="1">
        <f>IF(AND('Use B2019'!AT38&lt;&gt;0,AT38&lt;&gt;0),AT38,"-")</f>
        <v>668.81106692069648</v>
      </c>
      <c r="AU100" s="1">
        <f>IF(AND('Use B2019'!AU38&lt;&gt;0,AU38&lt;&gt;0),AU38,"-")</f>
        <v>0.40252646396337505</v>
      </c>
      <c r="AV100" s="1">
        <f>IF(AND('Use B2019'!AV38&lt;&gt;0,AV38&lt;&gt;0),AV38,"-")</f>
        <v>38.384078150132126</v>
      </c>
      <c r="AW100" s="1">
        <f>IF(AND('Use B2019'!AW38&lt;&gt;0,AW38&lt;&gt;0),AW38,"-")</f>
        <v>3.3098506628197431</v>
      </c>
      <c r="AX100" s="1">
        <f>IF(AND('Use B2019'!AX38&lt;&gt;0,AX38&lt;&gt;0),AX38,"-")</f>
        <v>2.2582545589894969E-2</v>
      </c>
      <c r="AY100" s="1">
        <f>IF(AND('Use B2019'!AY38&lt;&gt;0,AY38&lt;&gt;0),AY38,"-")</f>
        <v>1.2986031024675349</v>
      </c>
      <c r="AZ100" s="1">
        <f>IF(AND('Use B2019'!AZ38&lt;&gt;0,AZ38&lt;&gt;0),AZ38,"-")</f>
        <v>11.003562135322916</v>
      </c>
      <c r="BA100" s="1">
        <f>IF(AND('Use B2019'!BA38&lt;&gt;0,BA38&lt;&gt;0),BA38,"-")</f>
        <v>11.572676122390909</v>
      </c>
      <c r="BB100" s="1">
        <f>IF(AND('Use B2019'!BB38&lt;&gt;0,BB38&lt;&gt;0),BB38,"-")</f>
        <v>0.3937627321886592</v>
      </c>
      <c r="BC100" s="1">
        <f>IF(AND('Use B2019'!BC38&lt;&gt;0,BC38&lt;&gt;0),BC38,"-")</f>
        <v>3.5344890471792008</v>
      </c>
      <c r="BD100" s="1">
        <f>IF(AND('Use B2019'!BD38&lt;&gt;0,BD38&lt;&gt;0),BD38,"-")</f>
        <v>24.180654095451366</v>
      </c>
      <c r="BE100" s="1">
        <f>IF(AND('Use B2019'!BE38&lt;&gt;0,BE38&lt;&gt;0),BE38,"-")</f>
        <v>34.015340573820431</v>
      </c>
      <c r="BF100" s="1">
        <f>IF(AND('Use B2019'!BF38&lt;&gt;0,BF38&lt;&gt;0),BF38,"-")</f>
        <v>0.95282902416606607</v>
      </c>
      <c r="BG100" s="1">
        <f>IF(AND('Use B2019'!BG38&lt;&gt;0,BG38&lt;&gt;0),BG38,"-")</f>
        <v>0.4107579184071255</v>
      </c>
      <c r="BH100" s="1">
        <f>IF(AND('Use B2019'!BH38&lt;&gt;0,BH38&lt;&gt;0),BH38,"-")</f>
        <v>3.3320525624542026E-2</v>
      </c>
      <c r="BI100" s="1" t="str">
        <f>IF(AND('Use B2019'!BI38&lt;&gt;0,BI38&lt;&gt;0),BI38,"-")</f>
        <v>-</v>
      </c>
      <c r="BJ100" s="1">
        <f>IF(AND('Use B2019'!BJ38&lt;&gt;0,BJ38&lt;&gt;0),BJ38,"-")</f>
        <v>2014.9999999999998</v>
      </c>
      <c r="BK100" s="1"/>
      <c r="BL100" s="1">
        <f>IF(AND('Use B2019'!BL38&lt;&gt;0,BL38&lt;&gt;0),BL38,"-")</f>
        <v>489</v>
      </c>
      <c r="BM100" s="1" t="str">
        <f>IF(AND('Use B2019'!BM38&lt;&gt;0,BM38&lt;&gt;0),BM38,"-")</f>
        <v>-</v>
      </c>
      <c r="BN100" s="1" t="str">
        <f>IF(AND('Use B2019'!BN38&lt;&gt;0,BN38&lt;&gt;0),BN38,"-")</f>
        <v>-</v>
      </c>
      <c r="BO100" s="1">
        <f>IF(AND('Use B2019'!BO38&lt;&gt;0,BO38&lt;&gt;0),BO38,"-")</f>
        <v>40</v>
      </c>
      <c r="BP100" s="1" t="str">
        <f>IF(AND('Use B2019'!BP38&lt;&gt;0,BP38&lt;&gt;0),BP38,"-")</f>
        <v>-</v>
      </c>
      <c r="BQ100" s="1" t="str">
        <f>IF(AND('Use B2019'!BQ38&lt;&gt;0,BQ38&lt;&gt;0),BQ38,"-")</f>
        <v>-</v>
      </c>
      <c r="BR100" s="1" t="str">
        <f>IF(AND('Use B2019'!BR38&lt;&gt;0,BR38&lt;&gt;0),BR38,"-")</f>
        <v>-</v>
      </c>
      <c r="BS100" s="1">
        <f>IF(AND('Use B2019'!BS38&lt;&gt;0,BS38&lt;&gt;0),BS38,"-")</f>
        <v>17</v>
      </c>
      <c r="BT100" s="1">
        <f>IF(AND('Use B2019'!BT38&lt;&gt;0,BT38&lt;&gt;0),BT38,"-")</f>
        <v>546</v>
      </c>
    </row>
    <row r="101" spans="1:72" ht="12.75" customHeight="1">
      <c r="A101" s="1">
        <v>35</v>
      </c>
      <c r="B101" s="1" t="s">
        <v>523</v>
      </c>
      <c r="C101" s="1">
        <f>IF(AND('Use B2019'!C39&lt;&gt;0,C39&lt;&gt;0),C39,"-")</f>
        <v>1.4945964589560819E-3</v>
      </c>
      <c r="D101" s="1">
        <f>IF(AND('Use B2019'!D39&lt;&gt;0,D39&lt;&gt;0),D39,"-")</f>
        <v>1.5087899709108721E-2</v>
      </c>
      <c r="E101" s="1" t="str">
        <f>IF(AND('Use B2019'!E39&lt;&gt;0,E39&lt;&gt;0),E39,"-")</f>
        <v>-</v>
      </c>
      <c r="F101" s="1">
        <f>IF(AND('Use B2019'!F39&lt;&gt;0,F39&lt;&gt;0),F39,"-")</f>
        <v>0.15696081513138851</v>
      </c>
      <c r="G101" s="1">
        <f>IF(AND('Use B2019'!G39&lt;&gt;0,G39&lt;&gt;0),G39,"-")</f>
        <v>7.4812437568584855E-2</v>
      </c>
      <c r="H101" s="1">
        <f>IF(AND('Use B2019'!H39&lt;&gt;0,H39&lt;&gt;0),H39,"-")</f>
        <v>1.3057291764894351E-2</v>
      </c>
      <c r="I101" s="1">
        <f>IF(AND('Use B2019'!I39&lt;&gt;0,I39&lt;&gt;0),I39,"-")</f>
        <v>1.813757685260331E-2</v>
      </c>
      <c r="J101" s="1">
        <f>IF(AND('Use B2019'!J39&lt;&gt;0,J39&lt;&gt;0),J39,"-")</f>
        <v>4.6512923608780562E-3</v>
      </c>
      <c r="K101" s="1">
        <f>IF(AND('Use B2019'!K39&lt;&gt;0,K39&lt;&gt;0),K39,"-")</f>
        <v>4.825702356427914E-2</v>
      </c>
      <c r="L101" s="1">
        <f>IF(AND('Use B2019'!L39&lt;&gt;0,L39&lt;&gt;0),L39,"-")</f>
        <v>1.6896716807003286E-4</v>
      </c>
      <c r="M101" s="1">
        <f>IF(AND('Use B2019'!M39&lt;&gt;0,M39&lt;&gt;0),M39,"-")</f>
        <v>4.4037733011283726E-2</v>
      </c>
      <c r="N101" s="1">
        <f>IF(AND('Use B2019'!N39&lt;&gt;0,N39&lt;&gt;0),N39,"-")</f>
        <v>2.1682798087201818E-2</v>
      </c>
      <c r="O101" s="1">
        <f>IF(AND('Use B2019'!O39&lt;&gt;0,O39&lt;&gt;0),O39,"-")</f>
        <v>1.4971941841823017E-2</v>
      </c>
      <c r="P101" s="1">
        <f>IF(AND('Use B2019'!P39&lt;&gt;0,P39&lt;&gt;0),P39,"-")</f>
        <v>1.324205636703038E-2</v>
      </c>
      <c r="Q101" s="1">
        <f>IF(AND('Use B2019'!Q39&lt;&gt;0,Q39&lt;&gt;0),Q39,"-")</f>
        <v>0.11781352883154013</v>
      </c>
      <c r="R101" s="1">
        <f>IF(AND('Use B2019'!R39&lt;&gt;0,R39&lt;&gt;0),R39,"-")</f>
        <v>0.7764579658211529</v>
      </c>
      <c r="S101" s="1">
        <f>IF(AND('Use B2019'!S39&lt;&gt;0,S39&lt;&gt;0),S39,"-")</f>
        <v>0.10268661237457657</v>
      </c>
      <c r="T101" s="1">
        <f>IF(AND('Use B2019'!T39&lt;&gt;0,T39&lt;&gt;0),T39,"-")</f>
        <v>4.0882396272648842</v>
      </c>
      <c r="U101" s="1">
        <f>IF(AND('Use B2019'!U39&lt;&gt;0,U39&lt;&gt;0),U39,"-")</f>
        <v>4.7171595837618243</v>
      </c>
      <c r="V101" s="1">
        <f>IF(AND('Use B2019'!V39&lt;&gt;0,V39&lt;&gt;0),V39,"-")</f>
        <v>3.3707204488513762E-2</v>
      </c>
      <c r="W101" s="1">
        <f>IF(AND('Use B2019'!W39&lt;&gt;0,W39&lt;&gt;0),W39,"-")</f>
        <v>9.0193393893826954E-2</v>
      </c>
      <c r="X101" s="1">
        <f>IF(AND('Use B2019'!X39&lt;&gt;0,X39&lt;&gt;0),X39,"-")</f>
        <v>15.966261269287232</v>
      </c>
      <c r="Y101" s="1">
        <f>IF(AND('Use B2019'!Y39&lt;&gt;0,Y39&lt;&gt;0),Y39,"-")</f>
        <v>6.6795061801145292E-3</v>
      </c>
      <c r="Z101" s="1" t="str">
        <f>IF(AND('Use B2019'!Z39&lt;&gt;0,Z39&lt;&gt;0),Z39,"-")</f>
        <v>-</v>
      </c>
      <c r="AA101" s="1">
        <f>IF(AND('Use B2019'!AA39&lt;&gt;0,AA39&lt;&gt;0),AA39,"-")</f>
        <v>0.12414464322840879</v>
      </c>
      <c r="AB101" s="1">
        <f>IF(AND('Use B2019'!AB39&lt;&gt;0,AB39&lt;&gt;0),AB39,"-")</f>
        <v>7.8866357287843911</v>
      </c>
      <c r="AC101" s="1">
        <f>IF(AND('Use B2019'!AC39&lt;&gt;0,AC39&lt;&gt;0),AC39,"-")</f>
        <v>255.38452162946311</v>
      </c>
      <c r="AD101" s="1">
        <f>IF(AND('Use B2019'!AD39&lt;&gt;0,AD39&lt;&gt;0),AD39,"-")</f>
        <v>4.806334097303167</v>
      </c>
      <c r="AE101" s="1">
        <f>IF(AND('Use B2019'!AE39&lt;&gt;0,AE39&lt;&gt;0),AE39,"-")</f>
        <v>5.9836720061270714E-2</v>
      </c>
      <c r="AF101" s="1" t="str">
        <f>IF(AND('Use B2019'!AF39&lt;&gt;0,AF39&lt;&gt;0),AF39,"-")</f>
        <v>-</v>
      </c>
      <c r="AG101" s="1">
        <f>IF(AND('Use B2019'!AG39&lt;&gt;0,AG39&lt;&gt;0),AG39,"-")</f>
        <v>43.294793902873934</v>
      </c>
      <c r="AH101" s="1">
        <f>IF(AND('Use B2019'!AH39&lt;&gt;0,AH39&lt;&gt;0),AH39,"-")</f>
        <v>13.860316519195713</v>
      </c>
      <c r="AI101" s="1">
        <f>IF(AND('Use B2019'!AI39&lt;&gt;0,AI39&lt;&gt;0),AI39,"-")</f>
        <v>9.1847470280004959</v>
      </c>
      <c r="AJ101" s="1">
        <f>IF(AND('Use B2019'!AJ39&lt;&gt;0,AJ39&lt;&gt;0),AJ39,"-")</f>
        <v>571.22170050339196</v>
      </c>
      <c r="AK101" s="1">
        <f>IF(AND('Use B2019'!AK39&lt;&gt;0,AK39&lt;&gt;0),AK39,"-")</f>
        <v>9886.0954995736593</v>
      </c>
      <c r="AL101" s="1">
        <f>IF(AND('Use B2019'!AL39&lt;&gt;0,AL39&lt;&gt;0),AL39,"-")</f>
        <v>310.68219954626829</v>
      </c>
      <c r="AM101" s="1">
        <f>IF(AND('Use B2019'!AM39&lt;&gt;0,AM39&lt;&gt;0),AM39,"-")</f>
        <v>19.803559189268579</v>
      </c>
      <c r="AN101" s="1">
        <f>IF(AND('Use B2019'!AN39&lt;&gt;0,AN39&lt;&gt;0),AN39,"-")</f>
        <v>4.4813589456644412</v>
      </c>
      <c r="AO101" s="1">
        <f>IF(AND('Use B2019'!AO39&lt;&gt;0,AO39&lt;&gt;0),AO39,"-")</f>
        <v>5.6588560213955361</v>
      </c>
      <c r="AP101" s="1">
        <f>IF(AND('Use B2019'!AP39&lt;&gt;0,AP39&lt;&gt;0),AP39,"-")</f>
        <v>93.540232070897858</v>
      </c>
      <c r="AQ101" s="1" t="str">
        <f>IF(AND('Use B2019'!AQ39&lt;&gt;0,AQ39&lt;&gt;0),AQ39,"-")</f>
        <v>-</v>
      </c>
      <c r="AR101" s="1">
        <f>IF(AND('Use B2019'!AR39&lt;&gt;0,AR39&lt;&gt;0),AR39,"-")</f>
        <v>108.9288763876604</v>
      </c>
      <c r="AS101" s="1">
        <f>IF(AND('Use B2019'!AS39&lt;&gt;0,AS39&lt;&gt;0),AS39,"-")</f>
        <v>47.818383085692894</v>
      </c>
      <c r="AT101" s="1">
        <f>IF(AND('Use B2019'!AT39&lt;&gt;0,AT39&lt;&gt;0),AT39,"-")</f>
        <v>15.633849268115673</v>
      </c>
      <c r="AU101" s="1">
        <f>IF(AND('Use B2019'!AU39&lt;&gt;0,AU39&lt;&gt;0),AU39,"-")</f>
        <v>6.3746781323621171</v>
      </c>
      <c r="AV101" s="1">
        <f>IF(AND('Use B2019'!AV39&lt;&gt;0,AV39&lt;&gt;0),AV39,"-")</f>
        <v>126.27402275174167</v>
      </c>
      <c r="AW101" s="1">
        <f>IF(AND('Use B2019'!AW39&lt;&gt;0,AW39&lt;&gt;0),AW39,"-")</f>
        <v>32.63004574285641</v>
      </c>
      <c r="AX101" s="1">
        <f>IF(AND('Use B2019'!AX39&lt;&gt;0,AX39&lt;&gt;0),AX39,"-")</f>
        <v>0.96634344853794096</v>
      </c>
      <c r="AY101" s="1">
        <f>IF(AND('Use B2019'!AY39&lt;&gt;0,AY39&lt;&gt;0),AY39,"-")</f>
        <v>27.266762331760098</v>
      </c>
      <c r="AZ101" s="1">
        <f>IF(AND('Use B2019'!AZ39&lt;&gt;0,AZ39&lt;&gt;0),AZ39,"-")</f>
        <v>28.957098535003443</v>
      </c>
      <c r="BA101" s="1">
        <f>IF(AND('Use B2019'!BA39&lt;&gt;0,BA39&lt;&gt;0),BA39,"-")</f>
        <v>13.939643962806132</v>
      </c>
      <c r="BB101" s="1">
        <f>IF(AND('Use B2019'!BB39&lt;&gt;0,BB39&lt;&gt;0),BB39,"-")</f>
        <v>17.587267525062547</v>
      </c>
      <c r="BC101" s="1">
        <f>IF(AND('Use B2019'!BC39&lt;&gt;0,BC39&lt;&gt;0),BC39,"-")</f>
        <v>7.3508471209808413</v>
      </c>
      <c r="BD101" s="1">
        <f>IF(AND('Use B2019'!BD39&lt;&gt;0,BD39&lt;&gt;0),BD39,"-")</f>
        <v>10.188153144791666</v>
      </c>
      <c r="BE101" s="1">
        <f>IF(AND('Use B2019'!BE39&lt;&gt;0,BE39&lt;&gt;0),BE39,"-")</f>
        <v>24.72865319601382</v>
      </c>
      <c r="BF101" s="1">
        <f>IF(AND('Use B2019'!BF39&lt;&gt;0,BF39&lt;&gt;0),BF39,"-")</f>
        <v>27.582547740365982</v>
      </c>
      <c r="BG101" s="1">
        <f>IF(AND('Use B2019'!BG39&lt;&gt;0,BG39&lt;&gt;0),BG39,"-")</f>
        <v>0.23277518940768388</v>
      </c>
      <c r="BH101" s="1">
        <f>IF(AND('Use B2019'!BH39&lt;&gt;0,BH39&lt;&gt;0),BH39,"-")</f>
        <v>0.12955519559450213</v>
      </c>
      <c r="BI101" s="1" t="str">
        <f>IF(AND('Use B2019'!BI39&lt;&gt;0,BI39&lt;&gt;0),BI39,"-")</f>
        <v>-</v>
      </c>
      <c r="BJ101" s="1">
        <f>IF(AND('Use B2019'!BJ39&lt;&gt;0,BJ39&lt;&gt;0),BJ39,"-")</f>
        <v>11749.000000000004</v>
      </c>
      <c r="BK101" s="1"/>
      <c r="BL101" s="1">
        <f>IF(AND('Use B2019'!BL39&lt;&gt;0,BL39&lt;&gt;0),BL39,"-")</f>
        <v>422</v>
      </c>
      <c r="BM101" s="1" t="str">
        <f>IF(AND('Use B2019'!BM39&lt;&gt;0,BM39&lt;&gt;0),BM39,"-")</f>
        <v>-</v>
      </c>
      <c r="BN101" s="1" t="str">
        <f>IF(AND('Use B2019'!BN39&lt;&gt;0,BN39&lt;&gt;0),BN39,"-")</f>
        <v>-</v>
      </c>
      <c r="BO101" s="1" t="str">
        <f>IF(AND('Use B2019'!BO39&lt;&gt;0,BO39&lt;&gt;0),BO39,"-")</f>
        <v>-</v>
      </c>
      <c r="BP101" s="1" t="str">
        <f>IF(AND('Use B2019'!BP39&lt;&gt;0,BP39&lt;&gt;0),BP39,"-")</f>
        <v>-</v>
      </c>
      <c r="BQ101" s="1" t="str">
        <f>IF(AND('Use B2019'!BQ39&lt;&gt;0,BQ39&lt;&gt;0),BQ39,"-")</f>
        <v>-</v>
      </c>
      <c r="BR101" s="1" t="str">
        <f>IF(AND('Use B2019'!BR39&lt;&gt;0,BR39&lt;&gt;0),BR39,"-")</f>
        <v>-</v>
      </c>
      <c r="BS101" s="1">
        <f>IF(AND('Use B2019'!BS39&lt;&gt;0,BS39&lt;&gt;0),BS39,"-")</f>
        <v>360</v>
      </c>
      <c r="BT101" s="1">
        <f>IF(AND('Use B2019'!BT39&lt;&gt;0,BT39&lt;&gt;0),BT39,"-")</f>
        <v>782</v>
      </c>
    </row>
    <row r="102" spans="1:72" ht="12.75" customHeight="1">
      <c r="A102" s="1">
        <v>36</v>
      </c>
      <c r="B102" s="1" t="s">
        <v>670</v>
      </c>
      <c r="C102" s="1">
        <f>IF(AND('Use B2019'!C40&lt;&gt;0,C40&lt;&gt;0),C40,"-")</f>
        <v>0.10218089165683947</v>
      </c>
      <c r="D102" s="1">
        <f>IF(AND('Use B2019'!D40&lt;&gt;0,D40&lt;&gt;0),D40,"-")</f>
        <v>38.030647021205809</v>
      </c>
      <c r="E102" s="1">
        <f>IF(AND('Use B2019'!E40&lt;&gt;0,E40&lt;&gt;0),E40,"-")</f>
        <v>2.3852674656533176E-2</v>
      </c>
      <c r="F102" s="1">
        <f>IF(AND('Use B2019'!F40&lt;&gt;0,F40&lt;&gt;0),F40,"-")</f>
        <v>65.117124186150164</v>
      </c>
      <c r="G102" s="1">
        <f>IF(AND('Use B2019'!G40&lt;&gt;0,G40&lt;&gt;0),G40,"-")</f>
        <v>171.7920205106663</v>
      </c>
      <c r="H102" s="1">
        <f>IF(AND('Use B2019'!H40&lt;&gt;0,H40&lt;&gt;0),H40,"-")</f>
        <v>29.770758463201449</v>
      </c>
      <c r="I102" s="1">
        <f>IF(AND('Use B2019'!I40&lt;&gt;0,I40&lt;&gt;0),I40,"-")</f>
        <v>44.023513936199819</v>
      </c>
      <c r="J102" s="1">
        <f>IF(AND('Use B2019'!J40&lt;&gt;0,J40&lt;&gt;0),J40,"-")</f>
        <v>170.97289411319542</v>
      </c>
      <c r="K102" s="1">
        <f>IF(AND('Use B2019'!K40&lt;&gt;0,K40&lt;&gt;0),K40,"-")</f>
        <v>53.280221084765984</v>
      </c>
      <c r="L102" s="1">
        <f>IF(AND('Use B2019'!L40&lt;&gt;0,L40&lt;&gt;0),L40,"-")</f>
        <v>66.519017549453451</v>
      </c>
      <c r="M102" s="1">
        <f>IF(AND('Use B2019'!M40&lt;&gt;0,M40&lt;&gt;0),M40,"-")</f>
        <v>449.08388725713155</v>
      </c>
      <c r="N102" s="1">
        <f>IF(AND('Use B2019'!N40&lt;&gt;0,N40&lt;&gt;0),N40,"-")</f>
        <v>162.30882849104938</v>
      </c>
      <c r="O102" s="1">
        <f>IF(AND('Use B2019'!O40&lt;&gt;0,O40&lt;&gt;0),O40,"-")</f>
        <v>91.051701461431449</v>
      </c>
      <c r="P102" s="1">
        <f>IF(AND('Use B2019'!P40&lt;&gt;0,P40&lt;&gt;0),P40,"-")</f>
        <v>591.31580617391353</v>
      </c>
      <c r="Q102" s="1">
        <f>IF(AND('Use B2019'!Q40&lt;&gt;0,Q40&lt;&gt;0),Q40,"-")</f>
        <v>370.4125321964317</v>
      </c>
      <c r="R102" s="1">
        <f>IF(AND('Use B2019'!R40&lt;&gt;0,R40&lt;&gt;0),R40,"-")</f>
        <v>130.95560488296456</v>
      </c>
      <c r="S102" s="1">
        <f>IF(AND('Use B2019'!S40&lt;&gt;0,S40&lt;&gt;0),S40,"-")</f>
        <v>124.79936635609378</v>
      </c>
      <c r="T102" s="1">
        <f>IF(AND('Use B2019'!T40&lt;&gt;0,T40&lt;&gt;0),T40,"-")</f>
        <v>632.70440733208193</v>
      </c>
      <c r="U102" s="1">
        <f>IF(AND('Use B2019'!U40&lt;&gt;0,U40&lt;&gt;0),U40,"-")</f>
        <v>1564.532051543225</v>
      </c>
      <c r="V102" s="1">
        <f>IF(AND('Use B2019'!V40&lt;&gt;0,V40&lt;&gt;0),V40,"-")</f>
        <v>65.357880843734208</v>
      </c>
      <c r="W102" s="1">
        <f>IF(AND('Use B2019'!W40&lt;&gt;0,W40&lt;&gt;0),W40,"-")</f>
        <v>94.731700162370117</v>
      </c>
      <c r="X102" s="1">
        <f>IF(AND('Use B2019'!X40&lt;&gt;0,X40&lt;&gt;0),X40,"-")</f>
        <v>150.94906806314549</v>
      </c>
      <c r="Y102" s="1">
        <f>IF(AND('Use B2019'!Y40&lt;&gt;0,Y40&lt;&gt;0),Y40,"-")</f>
        <v>675.90872649047185</v>
      </c>
      <c r="Z102" s="1">
        <f>IF(AND('Use B2019'!Z40&lt;&gt;0,Z40&lt;&gt;0),Z40,"-")</f>
        <v>63.128169385444906</v>
      </c>
      <c r="AA102" s="1">
        <f>IF(AND('Use B2019'!AA40&lt;&gt;0,AA40&lt;&gt;0),AA40,"-")</f>
        <v>463.12993400609338</v>
      </c>
      <c r="AB102" s="1">
        <f>IF(AND('Use B2019'!AB40&lt;&gt;0,AB40&lt;&gt;0),AB40,"-")</f>
        <v>1141.3298505261905</v>
      </c>
      <c r="AC102" s="1">
        <f>IF(AND('Use B2019'!AC40&lt;&gt;0,AC40&lt;&gt;0),AC40,"-")</f>
        <v>3209.8714591850971</v>
      </c>
      <c r="AD102" s="1">
        <f>IF(AND('Use B2019'!AD40&lt;&gt;0,AD40&lt;&gt;0),AD40,"-")</f>
        <v>608.81771883182978</v>
      </c>
      <c r="AE102" s="1">
        <f>IF(AND('Use B2019'!AE40&lt;&gt;0,AE40&lt;&gt;0),AE40,"-")</f>
        <v>435.91528298572922</v>
      </c>
      <c r="AF102" s="1">
        <f>IF(AND('Use B2019'!AF40&lt;&gt;0,AF40&lt;&gt;0),AF40,"-")</f>
        <v>307.16589861751152</v>
      </c>
      <c r="AG102" s="1">
        <f>IF(AND('Use B2019'!AG40&lt;&gt;0,AG40&lt;&gt;0),AG40,"-")</f>
        <v>1303.315936873194</v>
      </c>
      <c r="AH102" s="1">
        <f>IF(AND('Use B2019'!AH40&lt;&gt;0,AH40&lt;&gt;0),AH40,"-")</f>
        <v>321.08481413284915</v>
      </c>
      <c r="AI102" s="1">
        <f>IF(AND('Use B2019'!AI40&lt;&gt;0,AI40&lt;&gt;0),AI40,"-")</f>
        <v>1866.5603248654943</v>
      </c>
      <c r="AJ102" s="1">
        <f>IF(AND('Use B2019'!AJ40&lt;&gt;0,AJ40&lt;&gt;0),AJ40,"-")</f>
        <v>136.08242872073015</v>
      </c>
      <c r="AK102" s="1">
        <f>IF(AND('Use B2019'!AK40&lt;&gt;0,AK40&lt;&gt;0),AK40,"-")</f>
        <v>1527.5376059173293</v>
      </c>
      <c r="AL102" s="1">
        <f>IF(AND('Use B2019'!AL40&lt;&gt;0,AL40&lt;&gt;0),AL40,"-")</f>
        <v>23433.444686409137</v>
      </c>
      <c r="AM102" s="1">
        <f>IF(AND('Use B2019'!AM40&lt;&gt;0,AM40&lt;&gt;0),AM40,"-")</f>
        <v>270.3185829335161</v>
      </c>
      <c r="AN102" s="1">
        <f>IF(AND('Use B2019'!AN40&lt;&gt;0,AN40&lt;&gt;0),AN40,"-")</f>
        <v>29.450483050181433</v>
      </c>
      <c r="AO102" s="1">
        <f>IF(AND('Use B2019'!AO40&lt;&gt;0,AO40&lt;&gt;0),AO40,"-")</f>
        <v>60.229097967939055</v>
      </c>
      <c r="AP102" s="1">
        <f>IF(AND('Use B2019'!AP40&lt;&gt;0,AP40&lt;&gt;0),AP40,"-")</f>
        <v>501.78856501388952</v>
      </c>
      <c r="AQ102" s="1" t="str">
        <f>IF(AND('Use B2019'!AQ40&lt;&gt;0,AQ40&lt;&gt;0),AQ40,"-")</f>
        <v>-</v>
      </c>
      <c r="AR102" s="1">
        <f>IF(AND('Use B2019'!AR40&lt;&gt;0,AR40&lt;&gt;0),AR40,"-")</f>
        <v>2428.7740784044572</v>
      </c>
      <c r="AS102" s="1">
        <f>IF(AND('Use B2019'!AS40&lt;&gt;0,AS40&lt;&gt;0),AS40,"-")</f>
        <v>2767.9014977296533</v>
      </c>
      <c r="AT102" s="1">
        <f>IF(AND('Use B2019'!AT40&lt;&gt;0,AT40&lt;&gt;0),AT40,"-")</f>
        <v>758.16428419749025</v>
      </c>
      <c r="AU102" s="1">
        <f>IF(AND('Use B2019'!AU40&lt;&gt;0,AU40&lt;&gt;0),AU40,"-")</f>
        <v>687.86444912471154</v>
      </c>
      <c r="AV102" s="1">
        <f>IF(AND('Use B2019'!AV40&lt;&gt;0,AV40&lt;&gt;0),AV40,"-")</f>
        <v>1944.6249690924135</v>
      </c>
      <c r="AW102" s="1">
        <f>IF(AND('Use B2019'!AW40&lt;&gt;0,AW40&lt;&gt;0),AW40,"-")</f>
        <v>458.73561263657291</v>
      </c>
      <c r="AX102" s="1">
        <f>IF(AND('Use B2019'!AX40&lt;&gt;0,AX40&lt;&gt;0),AX40,"-")</f>
        <v>277.98404703000301</v>
      </c>
      <c r="AY102" s="1">
        <f>IF(AND('Use B2019'!AY40&lt;&gt;0,AY40&lt;&gt;0),AY40,"-")</f>
        <v>884.21177511293376</v>
      </c>
      <c r="AZ102" s="1">
        <f>IF(AND('Use B2019'!AZ40&lt;&gt;0,AZ40&lt;&gt;0),AZ40,"-")</f>
        <v>1132.777495863977</v>
      </c>
      <c r="BA102" s="1">
        <f>IF(AND('Use B2019'!BA40&lt;&gt;0,BA40&lt;&gt;0),BA40,"-")</f>
        <v>546.48160327888274</v>
      </c>
      <c r="BB102" s="1">
        <f>IF(AND('Use B2019'!BB40&lt;&gt;0,BB40&lt;&gt;0),BB40,"-")</f>
        <v>531.79083035238591</v>
      </c>
      <c r="BC102" s="1">
        <f>IF(AND('Use B2019'!BC40&lt;&gt;0,BC40&lt;&gt;0),BC40,"-")</f>
        <v>317.24255103820991</v>
      </c>
      <c r="BD102" s="1">
        <f>IF(AND('Use B2019'!BD40&lt;&gt;0,BD40&lt;&gt;0),BD40,"-")</f>
        <v>180.6972887876307</v>
      </c>
      <c r="BE102" s="1">
        <f>IF(AND('Use B2019'!BE40&lt;&gt;0,BE40&lt;&gt;0),BE40,"-")</f>
        <v>85.195807945652902</v>
      </c>
      <c r="BF102" s="1">
        <f>IF(AND('Use B2019'!BF40&lt;&gt;0,BF40&lt;&gt;0),BF40,"-")</f>
        <v>74.284228453959656</v>
      </c>
      <c r="BG102" s="1">
        <f>IF(AND('Use B2019'!BG40&lt;&gt;0,BG40&lt;&gt;0),BG40,"-")</f>
        <v>321.60068060379842</v>
      </c>
      <c r="BH102" s="1">
        <f>IF(AND('Use B2019'!BH40&lt;&gt;0,BH40&lt;&gt;0),BH40,"-")</f>
        <v>66.754169239913168</v>
      </c>
      <c r="BI102" s="1" t="str">
        <f>IF(AND('Use B2019'!BI40&lt;&gt;0,BI40&lt;&gt;0),BI40,"-")</f>
        <v>-</v>
      </c>
      <c r="BJ102" s="1">
        <f>IF(AND('Use B2019'!BJ40&lt;&gt;0,BJ40&lt;&gt;0),BJ40,"-")</f>
        <v>54888</v>
      </c>
      <c r="BK102" s="1"/>
      <c r="BL102" s="1" t="str">
        <f>IF(AND('Use B2019'!BL40&lt;&gt;0,BL40&lt;&gt;0),BL40,"-")</f>
        <v>-</v>
      </c>
      <c r="BM102" s="1" t="str">
        <f>IF(AND('Use B2019'!BM40&lt;&gt;0,BM40&lt;&gt;0),BM40,"-")</f>
        <v>-</v>
      </c>
      <c r="BN102" s="1">
        <f>IF(AND('Use B2019'!BN40&lt;&gt;0,BN40&lt;&gt;0),BN40,"-")</f>
        <v>9</v>
      </c>
      <c r="BO102" s="1">
        <f>IF(AND('Use B2019'!BO40&lt;&gt;0,BO40&lt;&gt;0),BO40,"-")</f>
        <v>10766</v>
      </c>
      <c r="BP102" s="1">
        <f>IF(AND('Use B2019'!BP40&lt;&gt;0,BP40&lt;&gt;0),BP40,"-")</f>
        <v>1898</v>
      </c>
      <c r="BQ102" s="1" t="str">
        <f>IF(AND('Use B2019'!BQ40&lt;&gt;0,BQ40&lt;&gt;0),BQ40,"-")</f>
        <v>-</v>
      </c>
      <c r="BR102" s="1" t="str">
        <f>IF(AND('Use B2019'!BR40&lt;&gt;0,BR40&lt;&gt;0),BR40,"-")</f>
        <v>-</v>
      </c>
      <c r="BS102" s="1" t="str">
        <f>IF(AND('Use B2019'!BS40&lt;&gt;0,BS40&lt;&gt;0),BS40,"-")</f>
        <v>-</v>
      </c>
      <c r="BT102" s="1">
        <f>IF(AND('Use B2019'!BT40&lt;&gt;0,BT40&lt;&gt;0),BT40,"-")</f>
        <v>12673</v>
      </c>
    </row>
    <row r="103" spans="1:72" ht="12.75" customHeight="1">
      <c r="A103" s="1">
        <v>37</v>
      </c>
      <c r="B103" s="1" t="s">
        <v>529</v>
      </c>
      <c r="C103" s="1">
        <f>IF(AND('Use B2019'!C41&lt;&gt;0,C41&lt;&gt;0),C41,"-")</f>
        <v>271.72391100322619</v>
      </c>
      <c r="D103" s="1">
        <f>IF(AND('Use B2019'!D41&lt;&gt;0,D41&lt;&gt;0),D41,"-")</f>
        <v>119.73720339983919</v>
      </c>
      <c r="E103" s="1">
        <f>IF(AND('Use B2019'!E41&lt;&gt;0,E41&lt;&gt;0),E41,"-")</f>
        <v>9.984650704027926</v>
      </c>
      <c r="F103" s="1">
        <f>IF(AND('Use B2019'!F41&lt;&gt;0,F41&lt;&gt;0),F41,"-")</f>
        <v>29.330741591918645</v>
      </c>
      <c r="G103" s="1">
        <f>IF(AND('Use B2019'!G41&lt;&gt;0,G41&lt;&gt;0),G41,"-")</f>
        <v>81.253422033872596</v>
      </c>
      <c r="H103" s="1">
        <f>IF(AND('Use B2019'!H41&lt;&gt;0,H41&lt;&gt;0),H41,"-")</f>
        <v>11.671641844329931</v>
      </c>
      <c r="I103" s="1">
        <f>IF(AND('Use B2019'!I41&lt;&gt;0,I41&lt;&gt;0),I41,"-")</f>
        <v>76.925426834742012</v>
      </c>
      <c r="J103" s="1">
        <f>IF(AND('Use B2019'!J41&lt;&gt;0,J41&lt;&gt;0),J41,"-")</f>
        <v>86.203101033737283</v>
      </c>
      <c r="K103" s="1">
        <f>IF(AND('Use B2019'!K41&lt;&gt;0,K41&lt;&gt;0),K41,"-")</f>
        <v>10.84816225912598</v>
      </c>
      <c r="L103" s="1">
        <f>IF(AND('Use B2019'!L41&lt;&gt;0,L41&lt;&gt;0),L41,"-")</f>
        <v>16.88600002521574</v>
      </c>
      <c r="M103" s="1">
        <f>IF(AND('Use B2019'!M41&lt;&gt;0,M41&lt;&gt;0),M41,"-")</f>
        <v>54.019714326221731</v>
      </c>
      <c r="N103" s="1">
        <f>IF(AND('Use B2019'!N41&lt;&gt;0,N41&lt;&gt;0),N41,"-")</f>
        <v>24.630822642155646</v>
      </c>
      <c r="O103" s="1">
        <f>IF(AND('Use B2019'!O41&lt;&gt;0,O41&lt;&gt;0),O41,"-")</f>
        <v>22.356298283860056</v>
      </c>
      <c r="P103" s="1">
        <f>IF(AND('Use B2019'!P41&lt;&gt;0,P41&lt;&gt;0),P41,"-")</f>
        <v>66.827658292616476</v>
      </c>
      <c r="Q103" s="1">
        <f>IF(AND('Use B2019'!Q41&lt;&gt;0,Q41&lt;&gt;0),Q41,"-")</f>
        <v>73.381962432803093</v>
      </c>
      <c r="R103" s="1">
        <f>IF(AND('Use B2019'!R41&lt;&gt;0,R41&lt;&gt;0),R41,"-")</f>
        <v>18.917677799060158</v>
      </c>
      <c r="S103" s="1">
        <f>IF(AND('Use B2019'!S41&lt;&gt;0,S41&lt;&gt;0),S41,"-")</f>
        <v>33.610767358735302</v>
      </c>
      <c r="T103" s="1">
        <f>IF(AND('Use B2019'!T41&lt;&gt;0,T41&lt;&gt;0),T41,"-")</f>
        <v>100.673909471863</v>
      </c>
      <c r="U103" s="1">
        <f>IF(AND('Use B2019'!U41&lt;&gt;0,U41&lt;&gt;0),U41,"-")</f>
        <v>144.21321837096252</v>
      </c>
      <c r="V103" s="1">
        <f>IF(AND('Use B2019'!V41&lt;&gt;0,V41&lt;&gt;0),V41,"-")</f>
        <v>9.9744127512870033</v>
      </c>
      <c r="W103" s="1">
        <f>IF(AND('Use B2019'!W41&lt;&gt;0,W41&lt;&gt;0),W41,"-")</f>
        <v>32.577037359933541</v>
      </c>
      <c r="X103" s="1">
        <f>IF(AND('Use B2019'!X41&lt;&gt;0,X41&lt;&gt;0),X41,"-")</f>
        <v>34.397382084055309</v>
      </c>
      <c r="Y103" s="1">
        <f>IF(AND('Use B2019'!Y41&lt;&gt;0,Y41&lt;&gt;0),Y41,"-")</f>
        <v>118.41130626012529</v>
      </c>
      <c r="Z103" s="1">
        <f>IF(AND('Use B2019'!Z41&lt;&gt;0,Z41&lt;&gt;0),Z41,"-")</f>
        <v>28.684056596289089</v>
      </c>
      <c r="AA103" s="1">
        <f>IF(AND('Use B2019'!AA41&lt;&gt;0,AA41&lt;&gt;0),AA41,"-")</f>
        <v>75.641857826610917</v>
      </c>
      <c r="AB103" s="1">
        <f>IF(AND('Use B2019'!AB41&lt;&gt;0,AB41&lt;&gt;0),AB41,"-")</f>
        <v>397.33949222463974</v>
      </c>
      <c r="AC103" s="1">
        <f>IF(AND('Use B2019'!AC41&lt;&gt;0,AC41&lt;&gt;0),AC41,"-")</f>
        <v>628.20451089084372</v>
      </c>
      <c r="AD103" s="1">
        <f>IF(AND('Use B2019'!AD41&lt;&gt;0,AD41&lt;&gt;0),AD41,"-")</f>
        <v>210.71083921613365</v>
      </c>
      <c r="AE103" s="1">
        <f>IF(AND('Use B2019'!AE41&lt;&gt;0,AE41&lt;&gt;0),AE41,"-")</f>
        <v>16.933363384684728</v>
      </c>
      <c r="AF103" s="1">
        <f>IF(AND('Use B2019'!AF41&lt;&gt;0,AF41&lt;&gt;0),AF41,"-")</f>
        <v>33.509007121910351</v>
      </c>
      <c r="AG103" s="1">
        <f>IF(AND('Use B2019'!AG41&lt;&gt;0,AG41&lt;&gt;0),AG41,"-")</f>
        <v>333.71610647163823</v>
      </c>
      <c r="AH103" s="1">
        <f>IF(AND('Use B2019'!AH41&lt;&gt;0,AH41&lt;&gt;0),AH41,"-")</f>
        <v>380.62252166321582</v>
      </c>
      <c r="AI103" s="1">
        <f>IF(AND('Use B2019'!AI41&lt;&gt;0,AI41&lt;&gt;0),AI41,"-")</f>
        <v>41.337064208057328</v>
      </c>
      <c r="AJ103" s="1">
        <f>IF(AND('Use B2019'!AJ41&lt;&gt;0,AJ41&lt;&gt;0),AJ41,"-")</f>
        <v>49.773386504989681</v>
      </c>
      <c r="AK103" s="1">
        <f>IF(AND('Use B2019'!AK41&lt;&gt;0,AK41&lt;&gt;0),AK41,"-")</f>
        <v>129.65181841315143</v>
      </c>
      <c r="AL103" s="1">
        <f>IF(AND('Use B2019'!AL41&lt;&gt;0,AL41&lt;&gt;0),AL41,"-")</f>
        <v>166.9025251003915</v>
      </c>
      <c r="AM103" s="1">
        <f>IF(AND('Use B2019'!AM41&lt;&gt;0,AM41&lt;&gt;0),AM41,"-")</f>
        <v>889.1798075981593</v>
      </c>
      <c r="AN103" s="1">
        <f>IF(AND('Use B2019'!AN41&lt;&gt;0,AN41&lt;&gt;0),AN41,"-")</f>
        <v>341.21669727028865</v>
      </c>
      <c r="AO103" s="1">
        <f>IF(AND('Use B2019'!AO41&lt;&gt;0,AO41&lt;&gt;0),AO41,"-")</f>
        <v>24.949780883568277</v>
      </c>
      <c r="AP103" s="1">
        <f>IF(AND('Use B2019'!AP41&lt;&gt;0,AP41&lt;&gt;0),AP41,"-")</f>
        <v>2160.1391909728145</v>
      </c>
      <c r="AQ103" s="1">
        <f>IF(AND('Use B2019'!AQ41&lt;&gt;0,AQ41&lt;&gt;0),AQ41,"-")</f>
        <v>55</v>
      </c>
      <c r="AR103" s="1">
        <f>IF(AND('Use B2019'!AR41&lt;&gt;0,AR41&lt;&gt;0),AR41,"-")</f>
        <v>289.42267112196328</v>
      </c>
      <c r="AS103" s="1">
        <f>IF(AND('Use B2019'!AS41&lt;&gt;0,AS41&lt;&gt;0),AS41,"-")</f>
        <v>266.5714178130072</v>
      </c>
      <c r="AT103" s="1">
        <f>IF(AND('Use B2019'!AT41&lt;&gt;0,AT41&lt;&gt;0),AT41,"-")</f>
        <v>61.745131757495841</v>
      </c>
      <c r="AU103" s="1">
        <f>IF(AND('Use B2019'!AU41&lt;&gt;0,AU41&lt;&gt;0),AU41,"-")</f>
        <v>82.937530619411874</v>
      </c>
      <c r="AV103" s="1">
        <f>IF(AND('Use B2019'!AV41&lt;&gt;0,AV41&lt;&gt;0),AV41,"-")</f>
        <v>105.78498741386566</v>
      </c>
      <c r="AW103" s="1">
        <f>IF(AND('Use B2019'!AW41&lt;&gt;0,AW41&lt;&gt;0),AW41,"-")</f>
        <v>45.720774612731532</v>
      </c>
      <c r="AX103" s="1">
        <f>IF(AND('Use B2019'!AX41&lt;&gt;0,AX41&lt;&gt;0),AX41,"-")</f>
        <v>48.470464219882217</v>
      </c>
      <c r="AY103" s="1">
        <f>IF(AND('Use B2019'!AY41&lt;&gt;0,AY41&lt;&gt;0),AY41,"-")</f>
        <v>174.07855300562619</v>
      </c>
      <c r="AZ103" s="1">
        <f>IF(AND('Use B2019'!AZ41&lt;&gt;0,AZ41&lt;&gt;0),AZ41,"-")</f>
        <v>549.72349102898283</v>
      </c>
      <c r="BA103" s="1">
        <f>IF(AND('Use B2019'!BA41&lt;&gt;0,BA41&lt;&gt;0),BA41,"-")</f>
        <v>60.903134888959642</v>
      </c>
      <c r="BB103" s="1">
        <f>IF(AND('Use B2019'!BB41&lt;&gt;0,BB41&lt;&gt;0),BB41,"-")</f>
        <v>60.957187196783977</v>
      </c>
      <c r="BC103" s="1">
        <f>IF(AND('Use B2019'!BC41&lt;&gt;0,BC41&lt;&gt;0),BC41,"-")</f>
        <v>73.074742731409685</v>
      </c>
      <c r="BD103" s="1">
        <f>IF(AND('Use B2019'!BD41&lt;&gt;0,BD41&lt;&gt;0),BD41,"-")</f>
        <v>66.709450487304338</v>
      </c>
      <c r="BE103" s="1">
        <f>IF(AND('Use B2019'!BE41&lt;&gt;0,BE41&lt;&gt;0),BE41,"-")</f>
        <v>33.865478566642246</v>
      </c>
      <c r="BF103" s="1">
        <f>IF(AND('Use B2019'!BF41&lt;&gt;0,BF41&lt;&gt;0),BF41,"-")</f>
        <v>7.6253893859418262</v>
      </c>
      <c r="BG103" s="1">
        <f>IF(AND('Use B2019'!BG41&lt;&gt;0,BG41&lt;&gt;0),BG41,"-")</f>
        <v>11.242656427660883</v>
      </c>
      <c r="BH103" s="1">
        <f>IF(AND('Use B2019'!BH41&lt;&gt;0,BH41&lt;&gt;0),BH41,"-")</f>
        <v>130.09848421122786</v>
      </c>
      <c r="BI103" s="1" t="str">
        <f>IF(AND('Use B2019'!BI41&lt;&gt;0,BI41&lt;&gt;0),BI41,"-")</f>
        <v>-</v>
      </c>
      <c r="BJ103" s="1">
        <f>IF(AND('Use B2019'!BJ41&lt;&gt;0,BJ41&lt;&gt;0),BJ41,"-")</f>
        <v>9480.9999999999982</v>
      </c>
      <c r="BK103" s="1"/>
      <c r="BL103" s="1">
        <f>IF(AND('Use B2019'!BL41&lt;&gt;0,BL41&lt;&gt;0),BL41,"-")</f>
        <v>7417</v>
      </c>
      <c r="BM103" s="1" t="str">
        <f>IF(AND('Use B2019'!BM41&lt;&gt;0,BM41&lt;&gt;0),BM41,"-")</f>
        <v>-</v>
      </c>
      <c r="BN103" s="1" t="str">
        <f>IF(AND('Use B2019'!BN41&lt;&gt;0,BN41&lt;&gt;0),BN41,"-")</f>
        <v>-</v>
      </c>
      <c r="BO103" s="1" t="str">
        <f>IF(AND('Use B2019'!BO41&lt;&gt;0,BO41&lt;&gt;0),BO41,"-")</f>
        <v>-</v>
      </c>
      <c r="BP103" s="1" t="str">
        <f>IF(AND('Use B2019'!BP41&lt;&gt;0,BP41&lt;&gt;0),BP41,"-")</f>
        <v>-</v>
      </c>
      <c r="BQ103" s="1" t="str">
        <f>IF(AND('Use B2019'!BQ41&lt;&gt;0,BQ41&lt;&gt;0),BQ41,"-")</f>
        <v>-</v>
      </c>
      <c r="BR103" s="1" t="str">
        <f>IF(AND('Use B2019'!BR41&lt;&gt;0,BR41&lt;&gt;0),BR41,"-")</f>
        <v>-</v>
      </c>
      <c r="BS103" s="1" t="str">
        <f>IF(AND('Use B2019'!BS41&lt;&gt;0,BS41&lt;&gt;0),BS41,"-")</f>
        <v>-</v>
      </c>
      <c r="BT103" s="1">
        <f>IF(AND('Use B2019'!BT41&lt;&gt;0,BT41&lt;&gt;0),BT41,"-")</f>
        <v>7417</v>
      </c>
    </row>
    <row r="104" spans="1:72" ht="12.75" customHeight="1">
      <c r="A104" s="1">
        <v>38</v>
      </c>
      <c r="B104" s="1" t="s">
        <v>531</v>
      </c>
      <c r="C104" s="1">
        <f>IF(AND('Use B2019'!C42&lt;&gt;0,C42&lt;&gt;0),C42,"-")</f>
        <v>3.8001316408086505</v>
      </c>
      <c r="D104" s="1">
        <f>IF(AND('Use B2019'!D42&lt;&gt;0,D42&lt;&gt;0),D42,"-")</f>
        <v>0.20374052114865646</v>
      </c>
      <c r="E104" s="1" t="str">
        <f>IF(AND('Use B2019'!E42&lt;&gt;0,E42&lt;&gt;0),E42,"-")</f>
        <v>-</v>
      </c>
      <c r="F104" s="1">
        <f>IF(AND('Use B2019'!F42&lt;&gt;0,F42&lt;&gt;0),F42,"-")</f>
        <v>5.8283064578253829E-2</v>
      </c>
      <c r="G104" s="1">
        <f>IF(AND('Use B2019'!G42&lt;&gt;0,G42&lt;&gt;0),G42,"-")</f>
        <v>2.2758924988515221E-2</v>
      </c>
      <c r="H104" s="1">
        <f>IF(AND('Use B2019'!H42&lt;&gt;0,H42&lt;&gt;0),H42,"-")</f>
        <v>8.5523673973574264E-3</v>
      </c>
      <c r="I104" s="1">
        <f>IF(AND('Use B2019'!I42&lt;&gt;0,I42&lt;&gt;0),I42,"-")</f>
        <v>6.9578905565735637E-3</v>
      </c>
      <c r="J104" s="1">
        <f>IF(AND('Use B2019'!J42&lt;&gt;0,J42&lt;&gt;0),J42,"-")</f>
        <v>3.595039834712519</v>
      </c>
      <c r="K104" s="1">
        <f>IF(AND('Use B2019'!K42&lt;&gt;0,K42&lt;&gt;0),K42,"-")</f>
        <v>5.1000424959661268E-4</v>
      </c>
      <c r="L104" s="1">
        <f>IF(AND('Use B2019'!L42&lt;&gt;0,L42&lt;&gt;0),L42,"-")</f>
        <v>3.1523106022309372E-2</v>
      </c>
      <c r="M104" s="1">
        <f>IF(AND('Use B2019'!M42&lt;&gt;0,M42&lt;&gt;0),M42,"-")</f>
        <v>3.2241118557291941E-2</v>
      </c>
      <c r="N104" s="1">
        <f>IF(AND('Use B2019'!N42&lt;&gt;0,N42&lt;&gt;0),N42,"-")</f>
        <v>1.0900324127294057E-2</v>
      </c>
      <c r="O104" s="1">
        <f>IF(AND('Use B2019'!O42&lt;&gt;0,O42&lt;&gt;0),O42,"-")</f>
        <v>4.122466165760009E-3</v>
      </c>
      <c r="P104" s="1">
        <f>IF(AND('Use B2019'!P42&lt;&gt;0,P42&lt;&gt;0),P42,"-")</f>
        <v>1.8737955121984231</v>
      </c>
      <c r="Q104" s="1">
        <f>IF(AND('Use B2019'!Q42&lt;&gt;0,Q42&lt;&gt;0),Q42,"-")</f>
        <v>1.805610741256801</v>
      </c>
      <c r="R104" s="1">
        <f>IF(AND('Use B2019'!R42&lt;&gt;0,R42&lt;&gt;0),R42,"-")</f>
        <v>2.4126505639684444E-2</v>
      </c>
      <c r="S104" s="1">
        <f>IF(AND('Use B2019'!S42&lt;&gt;0,S42&lt;&gt;0),S42,"-")</f>
        <v>3.0289029128210875E-2</v>
      </c>
      <c r="T104" s="1">
        <f>IF(AND('Use B2019'!T42&lt;&gt;0,T42&lt;&gt;0),T42,"-")</f>
        <v>1.6920460249649105</v>
      </c>
      <c r="U104" s="1">
        <f>IF(AND('Use B2019'!U42&lt;&gt;0,U42&lt;&gt;0),U42,"-")</f>
        <v>1.3529735467207811</v>
      </c>
      <c r="V104" s="1">
        <f>IF(AND('Use B2019'!V42&lt;&gt;0,V42&lt;&gt;0),V42,"-")</f>
        <v>5.2784509248689424E-2</v>
      </c>
      <c r="W104" s="1">
        <f>IF(AND('Use B2019'!W42&lt;&gt;0,W42&lt;&gt;0),W42,"-")</f>
        <v>3.7160951688958699E-3</v>
      </c>
      <c r="X104" s="1">
        <f>IF(AND('Use B2019'!X42&lt;&gt;0,X42&lt;&gt;0),X42,"-")</f>
        <v>0.1318581823582409</v>
      </c>
      <c r="Y104" s="1">
        <f>IF(AND('Use B2019'!Y42&lt;&gt;0,Y42&lt;&gt;0),Y42,"-")</f>
        <v>15.048443351063598</v>
      </c>
      <c r="Z104" s="1">
        <f>IF(AND('Use B2019'!Z42&lt;&gt;0,Z42&lt;&gt;0),Z42,"-")</f>
        <v>9.3359925100760695</v>
      </c>
      <c r="AA104" s="1">
        <f>IF(AND('Use B2019'!AA42&lt;&gt;0,AA42&lt;&gt;0),AA42,"-")</f>
        <v>2.8880438530859038</v>
      </c>
      <c r="AB104" s="1">
        <f>IF(AND('Use B2019'!AB42&lt;&gt;0,AB42&lt;&gt;0),AB42,"-")</f>
        <v>2.9568870722447111</v>
      </c>
      <c r="AC104" s="1">
        <f>IF(AND('Use B2019'!AC42&lt;&gt;0,AC42&lt;&gt;0),AC42,"-")</f>
        <v>6.4210858037911391</v>
      </c>
      <c r="AD104" s="1">
        <f>IF(AND('Use B2019'!AD42&lt;&gt;0,AD42&lt;&gt;0),AD42,"-")</f>
        <v>18.588095150427087</v>
      </c>
      <c r="AE104" s="1">
        <f>IF(AND('Use B2019'!AE42&lt;&gt;0,AE42&lt;&gt;0),AE42,"-")</f>
        <v>17.579391551963518</v>
      </c>
      <c r="AF104" s="1" t="str">
        <f>IF(AND('Use B2019'!AF42&lt;&gt;0,AF42&lt;&gt;0),AF42,"-")</f>
        <v>-</v>
      </c>
      <c r="AG104" s="1">
        <f>IF(AND('Use B2019'!AG42&lt;&gt;0,AG42&lt;&gt;0),AG42,"-")</f>
        <v>3.0661233594016539</v>
      </c>
      <c r="AH104" s="1">
        <f>IF(AND('Use B2019'!AH42&lt;&gt;0,AH42&lt;&gt;0),AH42,"-")</f>
        <v>0.90269548430763147</v>
      </c>
      <c r="AI104" s="1">
        <f>IF(AND('Use B2019'!AI42&lt;&gt;0,AI42&lt;&gt;0),AI42,"-")</f>
        <v>1.2744354066919563E-2</v>
      </c>
      <c r="AJ104" s="1">
        <f>IF(AND('Use B2019'!AJ42&lt;&gt;0,AJ42&lt;&gt;0),AJ42,"-")</f>
        <v>2.1963615498729865E-2</v>
      </c>
      <c r="AK104" s="1">
        <f>IF(AND('Use B2019'!AK42&lt;&gt;0,AK42&lt;&gt;0),AK42,"-")</f>
        <v>5.89793453126551</v>
      </c>
      <c r="AL104" s="1">
        <f>IF(AND('Use B2019'!AL42&lt;&gt;0,AL42&lt;&gt;0),AL42,"-")</f>
        <v>20.943950097712598</v>
      </c>
      <c r="AM104" s="1" t="str">
        <f>IF(AND('Use B2019'!AM42&lt;&gt;0,AM42&lt;&gt;0),AM42,"-")</f>
        <v>-</v>
      </c>
      <c r="AN104" s="1">
        <f>IF(AND('Use B2019'!AN42&lt;&gt;0,AN42&lt;&gt;0),AN42,"-")</f>
        <v>553.83310228672917</v>
      </c>
      <c r="AO104" s="1">
        <f>IF(AND('Use B2019'!AO42&lt;&gt;0,AO42&lt;&gt;0),AO42,"-")</f>
        <v>4.4114127434430335E-2</v>
      </c>
      <c r="AP104" s="1">
        <f>IF(AND('Use B2019'!AP42&lt;&gt;0,AP42&lt;&gt;0),AP42,"-")</f>
        <v>57.88151558707802</v>
      </c>
      <c r="AQ104" s="1">
        <f>IF(AND('Use B2019'!AQ42&lt;&gt;0,AQ42&lt;&gt;0),AQ42,"-")</f>
        <v>44</v>
      </c>
      <c r="AR104" s="1">
        <f>IF(AND('Use B2019'!AR42&lt;&gt;0,AR42&lt;&gt;0),AR42,"-")</f>
        <v>3.8225464953617099</v>
      </c>
      <c r="AS104" s="1">
        <f>IF(AND('Use B2019'!AS42&lt;&gt;0,AS42&lt;&gt;0),AS42,"-")</f>
        <v>2.8144120750707464</v>
      </c>
      <c r="AT104" s="1">
        <f>IF(AND('Use B2019'!AT42&lt;&gt;0,AT42&lt;&gt;0),AT42,"-")</f>
        <v>3.2683951635014677E-4</v>
      </c>
      <c r="AU104" s="1">
        <f>IF(AND('Use B2019'!AU42&lt;&gt;0,AU42&lt;&gt;0),AU42,"-")</f>
        <v>1.4034733126951162E-2</v>
      </c>
      <c r="AV104" s="1">
        <f>IF(AND('Use B2019'!AV42&lt;&gt;0,AV42&lt;&gt;0),AV42,"-")</f>
        <v>11.79391882957859</v>
      </c>
      <c r="AW104" s="1">
        <f>IF(AND('Use B2019'!AW42&lt;&gt;0,AW42&lt;&gt;0),AW42,"-")</f>
        <v>0.99363813885486818</v>
      </c>
      <c r="AX104" s="1">
        <f>IF(AND('Use B2019'!AX42&lt;&gt;0,AX42&lt;&gt;0),AX42,"-")</f>
        <v>0.13251432752103404</v>
      </c>
      <c r="AY104" s="1">
        <f>IF(AND('Use B2019'!AY42&lt;&gt;0,AY42&lt;&gt;0),AY42,"-")</f>
        <v>0.59083350724508577</v>
      </c>
      <c r="AZ104" s="1">
        <f>IF(AND('Use B2019'!AZ42&lt;&gt;0,AZ42&lt;&gt;0),AZ42,"-")</f>
        <v>13.466501153592091</v>
      </c>
      <c r="BA104" s="1">
        <f>IF(AND('Use B2019'!BA42&lt;&gt;0,BA42&lt;&gt;0),BA42,"-")</f>
        <v>0.11822946895368514</v>
      </c>
      <c r="BB104" s="1">
        <f>IF(AND('Use B2019'!BB42&lt;&gt;0,BB42&lt;&gt;0),BB42,"-")</f>
        <v>1.3047556667040477E-2</v>
      </c>
      <c r="BC104" s="1" t="str">
        <f>IF(AND('Use B2019'!BC42&lt;&gt;0,BC42&lt;&gt;0),BC42,"-")</f>
        <v>-</v>
      </c>
      <c r="BD104" s="1">
        <f>IF(AND('Use B2019'!BD42&lt;&gt;0,BD42&lt;&gt;0),BD42,"-")</f>
        <v>2.0300781776986881E-2</v>
      </c>
      <c r="BE104" s="1">
        <f>IF(AND('Use B2019'!BE42&lt;&gt;0,BE42&lt;&gt;0),BE42,"-")</f>
        <v>1.2160639496566532E-2</v>
      </c>
      <c r="BF104" s="1">
        <f>IF(AND('Use B2019'!BF42&lt;&gt;0,BF42&lt;&gt;0),BF42,"-")</f>
        <v>2.0423207145569601E-4</v>
      </c>
      <c r="BG104" s="1">
        <f>IF(AND('Use B2019'!BG42&lt;&gt;0,BG42&lt;&gt;0),BG42,"-")</f>
        <v>1.4980144499381728E-2</v>
      </c>
      <c r="BH104" s="1">
        <f>IF(AND('Use B2019'!BH42&lt;&gt;0,BH42&lt;&gt;0),BH42,"-")</f>
        <v>2.8306930523339952E-2</v>
      </c>
      <c r="BI104" s="1" t="str">
        <f>IF(AND('Use B2019'!BI42&lt;&gt;0,BI42&lt;&gt;0),BI42,"-")</f>
        <v>-</v>
      </c>
      <c r="BJ104" s="1">
        <f>IF(AND('Use B2019'!BJ42&lt;&gt;0,BJ42&lt;&gt;0),BJ42,"-")</f>
        <v>808.00000000000011</v>
      </c>
      <c r="BK104" s="1"/>
      <c r="BL104" s="1">
        <f>IF(AND('Use B2019'!BL42&lt;&gt;0,BL42&lt;&gt;0),BL42,"-")</f>
        <v>391</v>
      </c>
      <c r="BM104" s="1" t="str">
        <f>IF(AND('Use B2019'!BM42&lt;&gt;0,BM42&lt;&gt;0),BM42,"-")</f>
        <v>-</v>
      </c>
      <c r="BN104" s="1" t="str">
        <f>IF(AND('Use B2019'!BN42&lt;&gt;0,BN42&lt;&gt;0),BN42,"-")</f>
        <v>-</v>
      </c>
      <c r="BO104" s="1" t="str">
        <f>IF(AND('Use B2019'!BO42&lt;&gt;0,BO42&lt;&gt;0),BO42,"-")</f>
        <v>-</v>
      </c>
      <c r="BP104" s="1" t="str">
        <f>IF(AND('Use B2019'!BP42&lt;&gt;0,BP42&lt;&gt;0),BP42,"-")</f>
        <v>-</v>
      </c>
      <c r="BQ104" s="1" t="str">
        <f>IF(AND('Use B2019'!BQ42&lt;&gt;0,BQ42&lt;&gt;0),BQ42,"-")</f>
        <v>-</v>
      </c>
      <c r="BR104" s="1" t="str">
        <f>IF(AND('Use B2019'!BR42&lt;&gt;0,BR42&lt;&gt;0),BR42,"-")</f>
        <v>-</v>
      </c>
      <c r="BS104" s="1" t="str">
        <f>IF(AND('Use B2019'!BS42&lt;&gt;0,BS42&lt;&gt;0),BS42,"-")</f>
        <v>-</v>
      </c>
      <c r="BT104" s="1">
        <f>IF(AND('Use B2019'!BT42&lt;&gt;0,BT42&lt;&gt;0),BT42,"-")</f>
        <v>391</v>
      </c>
    </row>
    <row r="105" spans="1:72" ht="12.75" customHeight="1">
      <c r="A105" s="1">
        <v>39</v>
      </c>
      <c r="B105" s="1" t="s">
        <v>533</v>
      </c>
      <c r="C105" s="1">
        <f>IF(AND('Use B2019'!C43&lt;&gt;0,C43&lt;&gt;0),C43,"-")</f>
        <v>16.151700728187656</v>
      </c>
      <c r="D105" s="1">
        <f>IF(AND('Use B2019'!D43&lt;&gt;0,D43&lt;&gt;0),D43,"-")</f>
        <v>4.7451838503637118</v>
      </c>
      <c r="E105" s="1">
        <f>IF(AND('Use B2019'!E43&lt;&gt;0,E43&lt;&gt;0),E43,"-")</f>
        <v>1.9877228880444313E-3</v>
      </c>
      <c r="F105" s="1">
        <f>IF(AND('Use B2019'!F43&lt;&gt;0,F43&lt;&gt;0),F43,"-")</f>
        <v>9.9636430443388662</v>
      </c>
      <c r="G105" s="1">
        <f>IF(AND('Use B2019'!G43&lt;&gt;0,G43&lt;&gt;0),G43,"-")</f>
        <v>19.082482294973524</v>
      </c>
      <c r="H105" s="1">
        <f>IF(AND('Use B2019'!H43&lt;&gt;0,H43&lt;&gt;0),H43,"-")</f>
        <v>4.92176073540125</v>
      </c>
      <c r="I105" s="1">
        <f>IF(AND('Use B2019'!I43&lt;&gt;0,I43&lt;&gt;0),I43,"-")</f>
        <v>45.550829596119407</v>
      </c>
      <c r="J105" s="1">
        <f>IF(AND('Use B2019'!J43&lt;&gt;0,J43&lt;&gt;0),J43,"-")</f>
        <v>85.332274187976097</v>
      </c>
      <c r="K105" s="1">
        <f>IF(AND('Use B2019'!K43&lt;&gt;0,K43&lt;&gt;0),K43,"-")</f>
        <v>0.11143832769194252</v>
      </c>
      <c r="L105" s="1">
        <f>IF(AND('Use B2019'!L43&lt;&gt;0,L43&lt;&gt;0),L43,"-")</f>
        <v>6.0059697938902952</v>
      </c>
      <c r="M105" s="1">
        <f>IF(AND('Use B2019'!M43&lt;&gt;0,M43&lt;&gt;0),M43,"-")</f>
        <v>20.866441671505232</v>
      </c>
      <c r="N105" s="1">
        <f>IF(AND('Use B2019'!N43&lt;&gt;0,N43&lt;&gt;0),N43,"-")</f>
        <v>7.4727243796463858</v>
      </c>
      <c r="O105" s="1">
        <f>IF(AND('Use B2019'!O43&lt;&gt;0,O43&lt;&gt;0),O43,"-")</f>
        <v>1.1198405019273086</v>
      </c>
      <c r="P105" s="1">
        <f>IF(AND('Use B2019'!P43&lt;&gt;0,P43&lt;&gt;0),P43,"-")</f>
        <v>55.098919159929906</v>
      </c>
      <c r="Q105" s="1">
        <f>IF(AND('Use B2019'!Q43&lt;&gt;0,Q43&lt;&gt;0),Q43,"-")</f>
        <v>58.443643271875523</v>
      </c>
      <c r="R105" s="1">
        <f>IF(AND('Use B2019'!R43&lt;&gt;0,R43&lt;&gt;0),R43,"-")</f>
        <v>9.7835135830554449</v>
      </c>
      <c r="S105" s="1">
        <f>IF(AND('Use B2019'!S43&lt;&gt;0,S43&lt;&gt;0),S43,"-")</f>
        <v>14.998622969836607</v>
      </c>
      <c r="T105" s="1">
        <f>IF(AND('Use B2019'!T43&lt;&gt;0,T43&lt;&gt;0),T43,"-")</f>
        <v>79.919013841170965</v>
      </c>
      <c r="U105" s="1">
        <f>IF(AND('Use B2019'!U43&lt;&gt;0,U43&lt;&gt;0),U43,"-")</f>
        <v>146.37459552299896</v>
      </c>
      <c r="V105" s="1">
        <f>IF(AND('Use B2019'!V43&lt;&gt;0,V43&lt;&gt;0),V43,"-")</f>
        <v>5.6201436932144802</v>
      </c>
      <c r="W105" s="1">
        <f>IF(AND('Use B2019'!W43&lt;&gt;0,W43&lt;&gt;0),W43,"-")</f>
        <v>23.253064610966522</v>
      </c>
      <c r="X105" s="1">
        <f>IF(AND('Use B2019'!X43&lt;&gt;0,X43&lt;&gt;0),X43,"-")</f>
        <v>17.671441497761485</v>
      </c>
      <c r="Y105" s="1">
        <f>IF(AND('Use B2019'!Y43&lt;&gt;0,Y43&lt;&gt;0),Y43,"-")</f>
        <v>34.913218403811584</v>
      </c>
      <c r="Z105" s="1">
        <f>IF(AND('Use B2019'!Z43&lt;&gt;0,Z43&lt;&gt;0),Z43,"-")</f>
        <v>12.353065590324229</v>
      </c>
      <c r="AA105" s="1">
        <f>IF(AND('Use B2019'!AA43&lt;&gt;0,AA43&lt;&gt;0),AA43,"-")</f>
        <v>3.2672822821299006</v>
      </c>
      <c r="AB105" s="1">
        <f>IF(AND('Use B2019'!AB43&lt;&gt;0,AB43&lt;&gt;0),AB43,"-")</f>
        <v>7.4304418805307089</v>
      </c>
      <c r="AC105" s="1">
        <f>IF(AND('Use B2019'!AC43&lt;&gt;0,AC43&lt;&gt;0),AC43,"-")</f>
        <v>61.554711611549685</v>
      </c>
      <c r="AD105" s="1">
        <f>IF(AND('Use B2019'!AD43&lt;&gt;0,AD43&lt;&gt;0),AD43,"-")</f>
        <v>2.6537691954469964</v>
      </c>
      <c r="AE105" s="1">
        <f>IF(AND('Use B2019'!AE43&lt;&gt;0,AE43&lt;&gt;0),AE43,"-")</f>
        <v>11.755745719679362</v>
      </c>
      <c r="AF105" s="1" t="str">
        <f>IF(AND('Use B2019'!AF43&lt;&gt;0,AF43&lt;&gt;0),AF43,"-")</f>
        <v>-</v>
      </c>
      <c r="AG105" s="1">
        <f>IF(AND('Use B2019'!AG43&lt;&gt;0,AG43&lt;&gt;0),AG43,"-")</f>
        <v>13.855052566681382</v>
      </c>
      <c r="AH105" s="1">
        <f>IF(AND('Use B2019'!AH43&lt;&gt;0,AH43&lt;&gt;0),AH43,"-")</f>
        <v>2.5644369487125624</v>
      </c>
      <c r="AI105" s="1">
        <f>IF(AND('Use B2019'!AI43&lt;&gt;0,AI43&lt;&gt;0),AI43,"-")</f>
        <v>4.2083538156546918E-2</v>
      </c>
      <c r="AJ105" s="1">
        <f>IF(AND('Use B2019'!AJ43&lt;&gt;0,AJ43&lt;&gt;0),AJ43,"-")</f>
        <v>1.4642410332486578E-2</v>
      </c>
      <c r="AK105" s="1">
        <f>IF(AND('Use B2019'!AK43&lt;&gt;0,AK43&lt;&gt;0),AK43,"-")</f>
        <v>58.160816556831016</v>
      </c>
      <c r="AL105" s="1">
        <f>IF(AND('Use B2019'!AL43&lt;&gt;0,AL43&lt;&gt;0),AL43,"-")</f>
        <v>17.050103117335162</v>
      </c>
      <c r="AM105" s="1">
        <f>IF(AND('Use B2019'!AM43&lt;&gt;0,AM43&lt;&gt;0),AM43,"-")</f>
        <v>113.87046533829434</v>
      </c>
      <c r="AN105" s="1">
        <f>IF(AND('Use B2019'!AN43&lt;&gt;0,AN43&lt;&gt;0),AN43,"-")</f>
        <v>313.67750600164521</v>
      </c>
      <c r="AO105" s="1">
        <f>IF(AND('Use B2019'!AO43&lt;&gt;0,AO43&lt;&gt;0),AO43,"-")</f>
        <v>15.767821585025885</v>
      </c>
      <c r="AP105" s="1">
        <f>IF(AND('Use B2019'!AP43&lt;&gt;0,AP43&lt;&gt;0),AP43,"-")</f>
        <v>70.513557958690484</v>
      </c>
      <c r="AQ105" s="1">
        <f>IF(AND('Use B2019'!AQ43&lt;&gt;0,AQ43&lt;&gt;0),AQ43,"-")</f>
        <v>14</v>
      </c>
      <c r="AR105" s="1">
        <f>IF(AND('Use B2019'!AR43&lt;&gt;0,AR43&lt;&gt;0),AR43,"-")</f>
        <v>15.930413592222056</v>
      </c>
      <c r="AS105" s="1">
        <f>IF(AND('Use B2019'!AS43&lt;&gt;0,AS43&lt;&gt;0),AS43,"-")</f>
        <v>41.591755468972067</v>
      </c>
      <c r="AT105" s="1">
        <f>IF(AND('Use B2019'!AT43&lt;&gt;0,AT43&lt;&gt;0),AT43,"-")</f>
        <v>1.9338404331122911</v>
      </c>
      <c r="AU105" s="1">
        <f>IF(AND('Use B2019'!AU43&lt;&gt;0,AU43&lt;&gt;0),AU43,"-")</f>
        <v>0.13839206487778</v>
      </c>
      <c r="AV105" s="1">
        <f>IF(AND('Use B2019'!AV43&lt;&gt;0,AV43&lt;&gt;0),AV43,"-")</f>
        <v>11.81853483544835</v>
      </c>
      <c r="AW105" s="1">
        <f>IF(AND('Use B2019'!AW43&lt;&gt;0,AW43&lt;&gt;0),AW43,"-")</f>
        <v>1.2399985590841105</v>
      </c>
      <c r="AX105" s="1">
        <f>IF(AND('Use B2019'!AX43&lt;&gt;0,AX43&lt;&gt;0),AX43,"-")</f>
        <v>18.975542570273937</v>
      </c>
      <c r="AY105" s="1">
        <f>IF(AND('Use B2019'!AY43&lt;&gt;0,AY43&lt;&gt;0),AY43,"-")</f>
        <v>2.1974960171943612</v>
      </c>
      <c r="AZ105" s="1">
        <f>IF(AND('Use B2019'!AZ43&lt;&gt;0,AZ43&lt;&gt;0),AZ43,"-")</f>
        <v>7.6900117632600032E-2</v>
      </c>
      <c r="BA105" s="1">
        <f>IF(AND('Use B2019'!BA43&lt;&gt;0,BA43&lt;&gt;0),BA43,"-")</f>
        <v>0.17530186016302268</v>
      </c>
      <c r="BB105" s="1">
        <f>IF(AND('Use B2019'!BB43&lt;&gt;0,BB43&lt;&gt;0),BB43,"-")</f>
        <v>8.2218296112970268E-3</v>
      </c>
      <c r="BC105" s="1">
        <f>IF(AND('Use B2019'!BC43&lt;&gt;0,BC43&lt;&gt;0),BC43,"-")</f>
        <v>8.1976172259263305E-3</v>
      </c>
      <c r="BD105" s="1">
        <f>IF(AND('Use B2019'!BD43&lt;&gt;0,BD43&lt;&gt;0),BD43,"-")</f>
        <v>1.6970470282135792E-2</v>
      </c>
      <c r="BE105" s="1">
        <f>IF(AND('Use B2019'!BE43&lt;&gt;0,BE43&lt;&gt;0),BE43,"-")</f>
        <v>2.7589376853098604E-3</v>
      </c>
      <c r="BF105" s="1" t="str">
        <f>IF(AND('Use B2019'!BF43&lt;&gt;0,BF43&lt;&gt;0),BF43,"-")</f>
        <v>-</v>
      </c>
      <c r="BG105" s="1">
        <f>IF(AND('Use B2019'!BG43&lt;&gt;0,BG43&lt;&gt;0),BG43,"-")</f>
        <v>1.8785286204348173</v>
      </c>
      <c r="BH105" s="1">
        <f>IF(AND('Use B2019'!BH43&lt;&gt;0,BH43&lt;&gt;0),BH43,"-")</f>
        <v>7.3191314882806849E-2</v>
      </c>
      <c r="BI105" s="1" t="str">
        <f>IF(AND('Use B2019'!BI43&lt;&gt;0,BI43&lt;&gt;0),BI43,"-")</f>
        <v>-</v>
      </c>
      <c r="BJ105" s="1">
        <f>IF(AND('Use B2019'!BJ43&lt;&gt;0,BJ43&lt;&gt;0),BJ43,"-")</f>
        <v>1482</v>
      </c>
      <c r="BK105" s="1"/>
      <c r="BL105" s="1">
        <f>IF(AND('Use B2019'!BL43&lt;&gt;0,BL43&lt;&gt;0),BL43,"-")</f>
        <v>129</v>
      </c>
      <c r="BM105" s="1" t="str">
        <f>IF(AND('Use B2019'!BM43&lt;&gt;0,BM43&lt;&gt;0),BM43,"-")</f>
        <v>-</v>
      </c>
      <c r="BN105" s="1" t="str">
        <f>IF(AND('Use B2019'!BN43&lt;&gt;0,BN43&lt;&gt;0),BN43,"-")</f>
        <v>-</v>
      </c>
      <c r="BO105" s="1" t="str">
        <f>IF(AND('Use B2019'!BO43&lt;&gt;0,BO43&lt;&gt;0),BO43,"-")</f>
        <v>-</v>
      </c>
      <c r="BP105" s="1" t="str">
        <f>IF(AND('Use B2019'!BP43&lt;&gt;0,BP43&lt;&gt;0),BP43,"-")</f>
        <v>-</v>
      </c>
      <c r="BQ105" s="1" t="str">
        <f>IF(AND('Use B2019'!BQ43&lt;&gt;0,BQ43&lt;&gt;0),BQ43,"-")</f>
        <v>-</v>
      </c>
      <c r="BR105" s="1" t="str">
        <f>IF(AND('Use B2019'!BR43&lt;&gt;0,BR43&lt;&gt;0),BR43,"-")</f>
        <v>-</v>
      </c>
      <c r="BS105" s="1" t="str">
        <f>IF(AND('Use B2019'!BS43&lt;&gt;0,BS43&lt;&gt;0),BS43,"-")</f>
        <v>-</v>
      </c>
      <c r="BT105" s="1">
        <f>IF(AND('Use B2019'!BT43&lt;&gt;0,BT43&lt;&gt;0),BT43,"-")</f>
        <v>129</v>
      </c>
    </row>
    <row r="106" spans="1:72" ht="12.75" customHeight="1">
      <c r="A106" s="1">
        <v>40</v>
      </c>
      <c r="B106" s="1" t="s">
        <v>535</v>
      </c>
      <c r="C106" s="1" t="str">
        <f>IF(AND('Use B2019'!C44&lt;&gt;0,C44&lt;&gt;0),C44,"-")</f>
        <v>-</v>
      </c>
      <c r="D106" s="1" t="str">
        <f>IF(AND('Use B2019'!D44&lt;&gt;0,D44&lt;&gt;0),D44,"-")</f>
        <v>-</v>
      </c>
      <c r="E106" s="1" t="str">
        <f>IF(AND('Use B2019'!E44&lt;&gt;0,E44&lt;&gt;0),E44,"-")</f>
        <v>-</v>
      </c>
      <c r="F106" s="1" t="str">
        <f>IF(AND('Use B2019'!F44&lt;&gt;0,F44&lt;&gt;0),F44,"-")</f>
        <v>-</v>
      </c>
      <c r="G106" s="1" t="str">
        <f>IF(AND('Use B2019'!G44&lt;&gt;0,G44&lt;&gt;0),G44,"-")</f>
        <v>-</v>
      </c>
      <c r="H106" s="1" t="str">
        <f>IF(AND('Use B2019'!H44&lt;&gt;0,H44&lt;&gt;0),H44,"-")</f>
        <v>-</v>
      </c>
      <c r="I106" s="1" t="str">
        <f>IF(AND('Use B2019'!I44&lt;&gt;0,I44&lt;&gt;0),I44,"-")</f>
        <v>-</v>
      </c>
      <c r="J106" s="1" t="str">
        <f>IF(AND('Use B2019'!J44&lt;&gt;0,J44&lt;&gt;0),J44,"-")</f>
        <v>-</v>
      </c>
      <c r="K106" s="1" t="str">
        <f>IF(AND('Use B2019'!K44&lt;&gt;0,K44&lt;&gt;0),K44,"-")</f>
        <v>-</v>
      </c>
      <c r="L106" s="1" t="str">
        <f>IF(AND('Use B2019'!L44&lt;&gt;0,L44&lt;&gt;0),L44,"-")</f>
        <v>-</v>
      </c>
      <c r="M106" s="1" t="str">
        <f>IF(AND('Use B2019'!M44&lt;&gt;0,M44&lt;&gt;0),M44,"-")</f>
        <v>-</v>
      </c>
      <c r="N106" s="1" t="str">
        <f>IF(AND('Use B2019'!N44&lt;&gt;0,N44&lt;&gt;0),N44,"-")</f>
        <v>-</v>
      </c>
      <c r="O106" s="1" t="str">
        <f>IF(AND('Use B2019'!O44&lt;&gt;0,O44&lt;&gt;0),O44,"-")</f>
        <v>-</v>
      </c>
      <c r="P106" s="1" t="str">
        <f>IF(AND('Use B2019'!P44&lt;&gt;0,P44&lt;&gt;0),P44,"-")</f>
        <v>-</v>
      </c>
      <c r="Q106" s="1" t="str">
        <f>IF(AND('Use B2019'!Q44&lt;&gt;0,Q44&lt;&gt;0),Q44,"-")</f>
        <v>-</v>
      </c>
      <c r="R106" s="1" t="str">
        <f>IF(AND('Use B2019'!R44&lt;&gt;0,R44&lt;&gt;0),R44,"-")</f>
        <v>-</v>
      </c>
      <c r="S106" s="1" t="str">
        <f>IF(AND('Use B2019'!S44&lt;&gt;0,S44&lt;&gt;0),S44,"-")</f>
        <v>-</v>
      </c>
      <c r="T106" s="1" t="str">
        <f>IF(AND('Use B2019'!T44&lt;&gt;0,T44&lt;&gt;0),T44,"-")</f>
        <v>-</v>
      </c>
      <c r="U106" s="1" t="str">
        <f>IF(AND('Use B2019'!U44&lt;&gt;0,U44&lt;&gt;0),U44,"-")</f>
        <v>-</v>
      </c>
      <c r="V106" s="1" t="str">
        <f>IF(AND('Use B2019'!V44&lt;&gt;0,V44&lt;&gt;0),V44,"-")</f>
        <v>-</v>
      </c>
      <c r="W106" s="1" t="str">
        <f>IF(AND('Use B2019'!W44&lt;&gt;0,W44&lt;&gt;0),W44,"-")</f>
        <v>-</v>
      </c>
      <c r="X106" s="1" t="str">
        <f>IF(AND('Use B2019'!X44&lt;&gt;0,X44&lt;&gt;0),X44,"-")</f>
        <v>-</v>
      </c>
      <c r="Y106" s="1" t="str">
        <f>IF(AND('Use B2019'!Y44&lt;&gt;0,Y44&lt;&gt;0),Y44,"-")</f>
        <v>-</v>
      </c>
      <c r="Z106" s="1" t="str">
        <f>IF(AND('Use B2019'!Z44&lt;&gt;0,Z44&lt;&gt;0),Z44,"-")</f>
        <v>-</v>
      </c>
      <c r="AA106" s="1" t="str">
        <f>IF(AND('Use B2019'!AA44&lt;&gt;0,AA44&lt;&gt;0),AA44,"-")</f>
        <v>-</v>
      </c>
      <c r="AB106" s="1" t="str">
        <f>IF(AND('Use B2019'!AB44&lt;&gt;0,AB44&lt;&gt;0),AB44,"-")</f>
        <v>-</v>
      </c>
      <c r="AC106" s="1" t="str">
        <f>IF(AND('Use B2019'!AC44&lt;&gt;0,AC44&lt;&gt;0),AC44,"-")</f>
        <v>-</v>
      </c>
      <c r="AD106" s="1" t="str">
        <f>IF(AND('Use B2019'!AD44&lt;&gt;0,AD44&lt;&gt;0),AD44,"-")</f>
        <v>-</v>
      </c>
      <c r="AE106" s="1" t="str">
        <f>IF(AND('Use B2019'!AE44&lt;&gt;0,AE44&lt;&gt;0),AE44,"-")</f>
        <v>-</v>
      </c>
      <c r="AF106" s="1" t="str">
        <f>IF(AND('Use B2019'!AF44&lt;&gt;0,AF44&lt;&gt;0),AF44,"-")</f>
        <v>-</v>
      </c>
      <c r="AG106" s="1" t="str">
        <f>IF(AND('Use B2019'!AG44&lt;&gt;0,AG44&lt;&gt;0),AG44,"-")</f>
        <v>-</v>
      </c>
      <c r="AH106" s="1" t="str">
        <f>IF(AND('Use B2019'!AH44&lt;&gt;0,AH44&lt;&gt;0),AH44,"-")</f>
        <v>-</v>
      </c>
      <c r="AI106" s="1" t="str">
        <f>IF(AND('Use B2019'!AI44&lt;&gt;0,AI44&lt;&gt;0),AI44,"-")</f>
        <v>-</v>
      </c>
      <c r="AJ106" s="1" t="str">
        <f>IF(AND('Use B2019'!AJ44&lt;&gt;0,AJ44&lt;&gt;0),AJ44,"-")</f>
        <v>-</v>
      </c>
      <c r="AK106" s="1" t="str">
        <f>IF(AND('Use B2019'!AK44&lt;&gt;0,AK44&lt;&gt;0),AK44,"-")</f>
        <v>-</v>
      </c>
      <c r="AL106" s="1" t="str">
        <f>IF(AND('Use B2019'!AL44&lt;&gt;0,AL44&lt;&gt;0),AL44,"-")</f>
        <v>-</v>
      </c>
      <c r="AM106" s="1" t="str">
        <f>IF(AND('Use B2019'!AM44&lt;&gt;0,AM44&lt;&gt;0),AM44,"-")</f>
        <v>-</v>
      </c>
      <c r="AN106" s="1" t="str">
        <f>IF(AND('Use B2019'!AN44&lt;&gt;0,AN44&lt;&gt;0),AN44,"-")</f>
        <v>-</v>
      </c>
      <c r="AO106" s="1" t="str">
        <f>IF(AND('Use B2019'!AO44&lt;&gt;0,AO44&lt;&gt;0),AO44,"-")</f>
        <v>-</v>
      </c>
      <c r="AP106" s="1" t="str">
        <f>IF(AND('Use B2019'!AP44&lt;&gt;0,AP44&lt;&gt;0),AP44,"-")</f>
        <v>-</v>
      </c>
      <c r="AQ106" s="1" t="str">
        <f>IF(AND('Use B2019'!AQ44&lt;&gt;0,AQ44&lt;&gt;0),AQ44,"-")</f>
        <v>-</v>
      </c>
      <c r="AR106" s="1" t="str">
        <f>IF(AND('Use B2019'!AR44&lt;&gt;0,AR44&lt;&gt;0),AR44,"-")</f>
        <v>-</v>
      </c>
      <c r="AS106" s="1" t="str">
        <f>IF(AND('Use B2019'!AS44&lt;&gt;0,AS44&lt;&gt;0),AS44,"-")</f>
        <v>-</v>
      </c>
      <c r="AT106" s="1" t="str">
        <f>IF(AND('Use B2019'!AT44&lt;&gt;0,AT44&lt;&gt;0),AT44,"-")</f>
        <v>-</v>
      </c>
      <c r="AU106" s="1" t="str">
        <f>IF(AND('Use B2019'!AU44&lt;&gt;0,AU44&lt;&gt;0),AU44,"-")</f>
        <v>-</v>
      </c>
      <c r="AV106" s="1" t="str">
        <f>IF(AND('Use B2019'!AV44&lt;&gt;0,AV44&lt;&gt;0),AV44,"-")</f>
        <v>-</v>
      </c>
      <c r="AW106" s="1" t="str">
        <f>IF(AND('Use B2019'!AW44&lt;&gt;0,AW44&lt;&gt;0),AW44,"-")</f>
        <v>-</v>
      </c>
      <c r="AX106" s="1" t="str">
        <f>IF(AND('Use B2019'!AX44&lt;&gt;0,AX44&lt;&gt;0),AX44,"-")</f>
        <v>-</v>
      </c>
      <c r="AY106" s="1" t="str">
        <f>IF(AND('Use B2019'!AY44&lt;&gt;0,AY44&lt;&gt;0),AY44,"-")</f>
        <v>-</v>
      </c>
      <c r="AZ106" s="1" t="str">
        <f>IF(AND('Use B2019'!AZ44&lt;&gt;0,AZ44&lt;&gt;0),AZ44,"-")</f>
        <v>-</v>
      </c>
      <c r="BA106" s="1" t="str">
        <f>IF(AND('Use B2019'!BA44&lt;&gt;0,BA44&lt;&gt;0),BA44,"-")</f>
        <v>-</v>
      </c>
      <c r="BB106" s="1" t="str">
        <f>IF(AND('Use B2019'!BB44&lt;&gt;0,BB44&lt;&gt;0),BB44,"-")</f>
        <v>-</v>
      </c>
      <c r="BC106" s="1" t="str">
        <f>IF(AND('Use B2019'!BC44&lt;&gt;0,BC44&lt;&gt;0),BC44,"-")</f>
        <v>-</v>
      </c>
      <c r="BD106" s="1" t="str">
        <f>IF(AND('Use B2019'!BD44&lt;&gt;0,BD44&lt;&gt;0),BD44,"-")</f>
        <v>-</v>
      </c>
      <c r="BE106" s="1" t="str">
        <f>IF(AND('Use B2019'!BE44&lt;&gt;0,BE44&lt;&gt;0),BE44,"-")</f>
        <v>-</v>
      </c>
      <c r="BF106" s="1" t="str">
        <f>IF(AND('Use B2019'!BF44&lt;&gt;0,BF44&lt;&gt;0),BF44,"-")</f>
        <v>-</v>
      </c>
      <c r="BG106" s="1" t="str">
        <f>IF(AND('Use B2019'!BG44&lt;&gt;0,BG44&lt;&gt;0),BG44,"-")</f>
        <v>-</v>
      </c>
      <c r="BH106" s="1" t="str">
        <f>IF(AND('Use B2019'!BH44&lt;&gt;0,BH44&lt;&gt;0),BH44,"-")</f>
        <v>-</v>
      </c>
      <c r="BI106" s="1" t="str">
        <f>IF(AND('Use B2019'!BI44&lt;&gt;0,BI44&lt;&gt;0),BI44,"-")</f>
        <v>-</v>
      </c>
      <c r="BJ106" s="1" t="str">
        <f>IF(AND('Use B2019'!BJ44&lt;&gt;0,BJ44&lt;&gt;0),BJ44,"-")</f>
        <v>-</v>
      </c>
      <c r="BK106" s="1"/>
      <c r="BL106" s="1" t="str">
        <f>IF(AND('Use B2019'!BL44&lt;&gt;0,BL44&lt;&gt;0),BL44,"-")</f>
        <v>-</v>
      </c>
      <c r="BM106" s="1" t="str">
        <f>IF(AND('Use B2019'!BM44&lt;&gt;0,BM44&lt;&gt;0),BM44,"-")</f>
        <v>-</v>
      </c>
      <c r="BN106" s="1" t="str">
        <f>IF(AND('Use B2019'!BN44&lt;&gt;0,BN44&lt;&gt;0),BN44,"-")</f>
        <v>-</v>
      </c>
      <c r="BO106" s="1" t="str">
        <f>IF(AND('Use B2019'!BO44&lt;&gt;0,BO44&lt;&gt;0),BO44,"-")</f>
        <v>-</v>
      </c>
      <c r="BP106" s="1" t="str">
        <f>IF(AND('Use B2019'!BP44&lt;&gt;0,BP44&lt;&gt;0),BP44,"-")</f>
        <v>-</v>
      </c>
      <c r="BQ106" s="1" t="str">
        <f>IF(AND('Use B2019'!BQ44&lt;&gt;0,BQ44&lt;&gt;0),BQ44,"-")</f>
        <v>-</v>
      </c>
      <c r="BR106" s="1" t="str">
        <f>IF(AND('Use B2019'!BR44&lt;&gt;0,BR44&lt;&gt;0),BR44,"-")</f>
        <v>-</v>
      </c>
      <c r="BS106" s="1" t="str">
        <f>IF(AND('Use B2019'!BS44&lt;&gt;0,BS44&lt;&gt;0),BS44,"-")</f>
        <v>-</v>
      </c>
      <c r="BT106" s="1" t="str">
        <f>IF(AND('Use B2019'!BT44&lt;&gt;0,BT44&lt;&gt;0),BT44,"-")</f>
        <v>-</v>
      </c>
    </row>
    <row r="107" spans="1:72" ht="12.75" customHeight="1">
      <c r="A107" s="1">
        <v>41</v>
      </c>
      <c r="B107" s="1" t="s">
        <v>537</v>
      </c>
      <c r="C107" s="1" t="str">
        <f>IF(AND('Use B2019'!C45&lt;&gt;0,C45&lt;&gt;0),C45,"-")</f>
        <v>-</v>
      </c>
      <c r="D107" s="1" t="str">
        <f>IF(AND('Use B2019'!D45&lt;&gt;0,D45&lt;&gt;0),D45,"-")</f>
        <v>-</v>
      </c>
      <c r="E107" s="1" t="str">
        <f>IF(AND('Use B2019'!E45&lt;&gt;0,E45&lt;&gt;0),E45,"-")</f>
        <v>-</v>
      </c>
      <c r="F107" s="1" t="str">
        <f>IF(AND('Use B2019'!F45&lt;&gt;0,F45&lt;&gt;0),F45,"-")</f>
        <v>-</v>
      </c>
      <c r="G107" s="1" t="str">
        <f>IF(AND('Use B2019'!G45&lt;&gt;0,G45&lt;&gt;0),G45,"-")</f>
        <v>-</v>
      </c>
      <c r="H107" s="1" t="str">
        <f>IF(AND('Use B2019'!H45&lt;&gt;0,H45&lt;&gt;0),H45,"-")</f>
        <v>-</v>
      </c>
      <c r="I107" s="1" t="str">
        <f>IF(AND('Use B2019'!I45&lt;&gt;0,I45&lt;&gt;0),I45,"-")</f>
        <v>-</v>
      </c>
      <c r="J107" s="1" t="str">
        <f>IF(AND('Use B2019'!J45&lt;&gt;0,J45&lt;&gt;0),J45,"-")</f>
        <v>-</v>
      </c>
      <c r="K107" s="1" t="str">
        <f>IF(AND('Use B2019'!K45&lt;&gt;0,K45&lt;&gt;0),K45,"-")</f>
        <v>-</v>
      </c>
      <c r="L107" s="1" t="str">
        <f>IF(AND('Use B2019'!L45&lt;&gt;0,L45&lt;&gt;0),L45,"-")</f>
        <v>-</v>
      </c>
      <c r="M107" s="1" t="str">
        <f>IF(AND('Use B2019'!M45&lt;&gt;0,M45&lt;&gt;0),M45,"-")</f>
        <v>-</v>
      </c>
      <c r="N107" s="1" t="str">
        <f>IF(AND('Use B2019'!N45&lt;&gt;0,N45&lt;&gt;0),N45,"-")</f>
        <v>-</v>
      </c>
      <c r="O107" s="1" t="str">
        <f>IF(AND('Use B2019'!O45&lt;&gt;0,O45&lt;&gt;0),O45,"-")</f>
        <v>-</v>
      </c>
      <c r="P107" s="1" t="str">
        <f>IF(AND('Use B2019'!P45&lt;&gt;0,P45&lt;&gt;0),P45,"-")</f>
        <v>-</v>
      </c>
      <c r="Q107" s="1" t="str">
        <f>IF(AND('Use B2019'!Q45&lt;&gt;0,Q45&lt;&gt;0),Q45,"-")</f>
        <v>-</v>
      </c>
      <c r="R107" s="1" t="str">
        <f>IF(AND('Use B2019'!R45&lt;&gt;0,R45&lt;&gt;0),R45,"-")</f>
        <v>-</v>
      </c>
      <c r="S107" s="1" t="str">
        <f>IF(AND('Use B2019'!S45&lt;&gt;0,S45&lt;&gt;0),S45,"-")</f>
        <v>-</v>
      </c>
      <c r="T107" s="1" t="str">
        <f>IF(AND('Use B2019'!T45&lt;&gt;0,T45&lt;&gt;0),T45,"-")</f>
        <v>-</v>
      </c>
      <c r="U107" s="1" t="str">
        <f>IF(AND('Use B2019'!U45&lt;&gt;0,U45&lt;&gt;0),U45,"-")</f>
        <v>-</v>
      </c>
      <c r="V107" s="1" t="str">
        <f>IF(AND('Use B2019'!V45&lt;&gt;0,V45&lt;&gt;0),V45,"-")</f>
        <v>-</v>
      </c>
      <c r="W107" s="1" t="str">
        <f>IF(AND('Use B2019'!W45&lt;&gt;0,W45&lt;&gt;0),W45,"-")</f>
        <v>-</v>
      </c>
      <c r="X107" s="1" t="str">
        <f>IF(AND('Use B2019'!X45&lt;&gt;0,X45&lt;&gt;0),X45,"-")</f>
        <v>-</v>
      </c>
      <c r="Y107" s="1" t="str">
        <f>IF(AND('Use B2019'!Y45&lt;&gt;0,Y45&lt;&gt;0),Y45,"-")</f>
        <v>-</v>
      </c>
      <c r="Z107" s="1" t="str">
        <f>IF(AND('Use B2019'!Z45&lt;&gt;0,Z45&lt;&gt;0),Z45,"-")</f>
        <v>-</v>
      </c>
      <c r="AA107" s="1" t="str">
        <f>IF(AND('Use B2019'!AA45&lt;&gt;0,AA45&lt;&gt;0),AA45,"-")</f>
        <v>-</v>
      </c>
      <c r="AB107" s="1" t="str">
        <f>IF(AND('Use B2019'!AB45&lt;&gt;0,AB45&lt;&gt;0),AB45,"-")</f>
        <v>-</v>
      </c>
      <c r="AC107" s="1" t="str">
        <f>IF(AND('Use B2019'!AC45&lt;&gt;0,AC45&lt;&gt;0),AC45,"-")</f>
        <v>-</v>
      </c>
      <c r="AD107" s="1" t="str">
        <f>IF(AND('Use B2019'!AD45&lt;&gt;0,AD45&lt;&gt;0),AD45,"-")</f>
        <v>-</v>
      </c>
      <c r="AE107" s="1" t="str">
        <f>IF(AND('Use B2019'!AE45&lt;&gt;0,AE45&lt;&gt;0),AE45,"-")</f>
        <v>-</v>
      </c>
      <c r="AF107" s="1" t="str">
        <f>IF(AND('Use B2019'!AF45&lt;&gt;0,AF45&lt;&gt;0),AF45,"-")</f>
        <v>-</v>
      </c>
      <c r="AG107" s="1" t="str">
        <f>IF(AND('Use B2019'!AG45&lt;&gt;0,AG45&lt;&gt;0),AG45,"-")</f>
        <v>-</v>
      </c>
      <c r="AH107" s="1" t="str">
        <f>IF(AND('Use B2019'!AH45&lt;&gt;0,AH45&lt;&gt;0),AH45,"-")</f>
        <v>-</v>
      </c>
      <c r="AI107" s="1" t="str">
        <f>IF(AND('Use B2019'!AI45&lt;&gt;0,AI45&lt;&gt;0),AI45,"-")</f>
        <v>-</v>
      </c>
      <c r="AJ107" s="1" t="str">
        <f>IF(AND('Use B2019'!AJ45&lt;&gt;0,AJ45&lt;&gt;0),AJ45,"-")</f>
        <v>-</v>
      </c>
      <c r="AK107" s="1" t="str">
        <f>IF(AND('Use B2019'!AK45&lt;&gt;0,AK45&lt;&gt;0),AK45,"-")</f>
        <v>-</v>
      </c>
      <c r="AL107" s="1" t="str">
        <f>IF(AND('Use B2019'!AL45&lt;&gt;0,AL45&lt;&gt;0),AL45,"-")</f>
        <v>-</v>
      </c>
      <c r="AM107" s="1" t="str">
        <f>IF(AND('Use B2019'!AM45&lt;&gt;0,AM45&lt;&gt;0),AM45,"-")</f>
        <v>-</v>
      </c>
      <c r="AN107" s="1" t="str">
        <f>IF(AND('Use B2019'!AN45&lt;&gt;0,AN45&lt;&gt;0),AN45,"-")</f>
        <v>-</v>
      </c>
      <c r="AO107" s="1" t="str">
        <f>IF(AND('Use B2019'!AO45&lt;&gt;0,AO45&lt;&gt;0),AO45,"-")</f>
        <v>-</v>
      </c>
      <c r="AP107" s="1" t="str">
        <f>IF(AND('Use B2019'!AP45&lt;&gt;0,AP45&lt;&gt;0),AP45,"-")</f>
        <v>-</v>
      </c>
      <c r="AQ107" s="1" t="str">
        <f>IF(AND('Use B2019'!AQ45&lt;&gt;0,AQ45&lt;&gt;0),AQ45,"-")</f>
        <v>-</v>
      </c>
      <c r="AR107" s="1" t="str">
        <f>IF(AND('Use B2019'!AR45&lt;&gt;0,AR45&lt;&gt;0),AR45,"-")</f>
        <v>-</v>
      </c>
      <c r="AS107" s="1" t="str">
        <f>IF(AND('Use B2019'!AS45&lt;&gt;0,AS45&lt;&gt;0),AS45,"-")</f>
        <v>-</v>
      </c>
      <c r="AT107" s="1" t="str">
        <f>IF(AND('Use B2019'!AT45&lt;&gt;0,AT45&lt;&gt;0),AT45,"-")</f>
        <v>-</v>
      </c>
      <c r="AU107" s="1" t="str">
        <f>IF(AND('Use B2019'!AU45&lt;&gt;0,AU45&lt;&gt;0),AU45,"-")</f>
        <v>-</v>
      </c>
      <c r="AV107" s="1" t="str">
        <f>IF(AND('Use B2019'!AV45&lt;&gt;0,AV45&lt;&gt;0),AV45,"-")</f>
        <v>-</v>
      </c>
      <c r="AW107" s="1" t="str">
        <f>IF(AND('Use B2019'!AW45&lt;&gt;0,AW45&lt;&gt;0),AW45,"-")</f>
        <v>-</v>
      </c>
      <c r="AX107" s="1" t="str">
        <f>IF(AND('Use B2019'!AX45&lt;&gt;0,AX45&lt;&gt;0),AX45,"-")</f>
        <v>-</v>
      </c>
      <c r="AY107" s="1" t="str">
        <f>IF(AND('Use B2019'!AY45&lt;&gt;0,AY45&lt;&gt;0),AY45,"-")</f>
        <v>-</v>
      </c>
      <c r="AZ107" s="1" t="str">
        <f>IF(AND('Use B2019'!AZ45&lt;&gt;0,AZ45&lt;&gt;0),AZ45,"-")</f>
        <v>-</v>
      </c>
      <c r="BA107" s="1" t="str">
        <f>IF(AND('Use B2019'!BA45&lt;&gt;0,BA45&lt;&gt;0),BA45,"-")</f>
        <v>-</v>
      </c>
      <c r="BB107" s="1" t="str">
        <f>IF(AND('Use B2019'!BB45&lt;&gt;0,BB45&lt;&gt;0),BB45,"-")</f>
        <v>-</v>
      </c>
      <c r="BC107" s="1" t="str">
        <f>IF(AND('Use B2019'!BC45&lt;&gt;0,BC45&lt;&gt;0),BC45,"-")</f>
        <v>-</v>
      </c>
      <c r="BD107" s="1" t="str">
        <f>IF(AND('Use B2019'!BD45&lt;&gt;0,BD45&lt;&gt;0),BD45,"-")</f>
        <v>-</v>
      </c>
      <c r="BE107" s="1" t="str">
        <f>IF(AND('Use B2019'!BE45&lt;&gt;0,BE45&lt;&gt;0),BE45,"-")</f>
        <v>-</v>
      </c>
      <c r="BF107" s="1" t="str">
        <f>IF(AND('Use B2019'!BF45&lt;&gt;0,BF45&lt;&gt;0),BF45,"-")</f>
        <v>-</v>
      </c>
      <c r="BG107" s="1" t="str">
        <f>IF(AND('Use B2019'!BG45&lt;&gt;0,BG45&lt;&gt;0),BG45,"-")</f>
        <v>-</v>
      </c>
      <c r="BH107" s="1" t="str">
        <f>IF(AND('Use B2019'!BH45&lt;&gt;0,BH45&lt;&gt;0),BH45,"-")</f>
        <v>-</v>
      </c>
      <c r="BI107" s="1" t="str">
        <f>IF(AND('Use B2019'!BI45&lt;&gt;0,BI45&lt;&gt;0),BI45,"-")</f>
        <v>-</v>
      </c>
      <c r="BJ107" s="1" t="str">
        <f>IF(AND('Use B2019'!BJ45&lt;&gt;0,BJ45&lt;&gt;0),BJ45,"-")</f>
        <v>-</v>
      </c>
      <c r="BK107" s="1"/>
      <c r="BL107" s="1" t="str">
        <f>IF(AND('Use B2019'!BL45&lt;&gt;0,BL45&lt;&gt;0),BL45,"-")</f>
        <v>-</v>
      </c>
      <c r="BM107" s="1" t="str">
        <f>IF(AND('Use B2019'!BM45&lt;&gt;0,BM45&lt;&gt;0),BM45,"-")</f>
        <v>-</v>
      </c>
      <c r="BN107" s="1" t="str">
        <f>IF(AND('Use B2019'!BN45&lt;&gt;0,BN45&lt;&gt;0),BN45,"-")</f>
        <v>-</v>
      </c>
      <c r="BO107" s="1" t="str">
        <f>IF(AND('Use B2019'!BO45&lt;&gt;0,BO45&lt;&gt;0),BO45,"-")</f>
        <v>-</v>
      </c>
      <c r="BP107" s="1" t="str">
        <f>IF(AND('Use B2019'!BP45&lt;&gt;0,BP45&lt;&gt;0),BP45,"-")</f>
        <v>-</v>
      </c>
      <c r="BQ107" s="1" t="str">
        <f>IF(AND('Use B2019'!BQ45&lt;&gt;0,BQ45&lt;&gt;0),BQ45,"-")</f>
        <v>-</v>
      </c>
      <c r="BR107" s="1" t="str">
        <f>IF(AND('Use B2019'!BR45&lt;&gt;0,BR45&lt;&gt;0),BR45,"-")</f>
        <v>-</v>
      </c>
      <c r="BS107" s="1" t="str">
        <f>IF(AND('Use B2019'!BS45&lt;&gt;0,BS45&lt;&gt;0),BS45,"-")</f>
        <v>-</v>
      </c>
      <c r="BT107" s="1" t="str">
        <f>IF(AND('Use B2019'!BT45&lt;&gt;0,BT45&lt;&gt;0),BT45,"-")</f>
        <v>-</v>
      </c>
    </row>
    <row r="108" spans="1:72" ht="12.75" customHeight="1">
      <c r="A108" s="1">
        <v>42</v>
      </c>
      <c r="B108" s="1" t="s">
        <v>671</v>
      </c>
      <c r="C108" s="1">
        <f>IF(AND('Use B2019'!C46&lt;&gt;0,C46&lt;&gt;0),C46,"-")</f>
        <v>107.49189693339355</v>
      </c>
      <c r="D108" s="1">
        <f>IF(AND('Use B2019'!D46&lt;&gt;0,D46&lt;&gt;0),D46,"-")</f>
        <v>83.517378117116579</v>
      </c>
      <c r="E108" s="1">
        <f>IF(AND('Use B2019'!E46&lt;&gt;0,E46&lt;&gt;0),E46,"-")</f>
        <v>0.13715287927506575</v>
      </c>
      <c r="F108" s="1">
        <f>IF(AND('Use B2019'!F46&lt;&gt;0,F46&lt;&gt;0),F46,"-")</f>
        <v>80.402510222684441</v>
      </c>
      <c r="G108" s="1">
        <f>IF(AND('Use B2019'!G46&lt;&gt;0,G46&lt;&gt;0),G46,"-")</f>
        <v>1140.789654987228</v>
      </c>
      <c r="H108" s="1">
        <f>IF(AND('Use B2019'!H46&lt;&gt;0,H46&lt;&gt;0),H46,"-")</f>
        <v>45.617833257408741</v>
      </c>
      <c r="I108" s="1">
        <f>IF(AND('Use B2019'!I46&lt;&gt;0,I46&lt;&gt;0),I46,"-")</f>
        <v>308.63798204311024</v>
      </c>
      <c r="J108" s="1">
        <f>IF(AND('Use B2019'!J46&lt;&gt;0,J46&lt;&gt;0),J46,"-")</f>
        <v>319.82480379863995</v>
      </c>
      <c r="K108" s="1">
        <f>IF(AND('Use B2019'!K46&lt;&gt;0,K46&lt;&gt;0),K46,"-")</f>
        <v>2.2024845254178933</v>
      </c>
      <c r="L108" s="1">
        <f>IF(AND('Use B2019'!L46&lt;&gt;0,L46&lt;&gt;0),L46,"-")</f>
        <v>81.544953126769414</v>
      </c>
      <c r="M108" s="1">
        <f>IF(AND('Use B2019'!M46&lt;&gt;0,M46&lt;&gt;0),M46,"-")</f>
        <v>787.20743412615911</v>
      </c>
      <c r="N108" s="1">
        <f>IF(AND('Use B2019'!N46&lt;&gt;0,N46&lt;&gt;0),N46,"-")</f>
        <v>284.67693717211591</v>
      </c>
      <c r="O108" s="1">
        <f>IF(AND('Use B2019'!O46&lt;&gt;0,O46&lt;&gt;0),O46,"-")</f>
        <v>164.30084749932968</v>
      </c>
      <c r="P108" s="1">
        <f>IF(AND('Use B2019'!P46&lt;&gt;0,P46&lt;&gt;0),P46,"-")</f>
        <v>291.95239382579268</v>
      </c>
      <c r="Q108" s="1">
        <f>IF(AND('Use B2019'!Q46&lt;&gt;0,Q46&lt;&gt;0),Q46,"-")</f>
        <v>1218.5749656982141</v>
      </c>
      <c r="R108" s="1">
        <f>IF(AND('Use B2019'!R46&lt;&gt;0,R46&lt;&gt;0),R46,"-")</f>
        <v>233.95571880959048</v>
      </c>
      <c r="S108" s="1">
        <f>IF(AND('Use B2019'!S46&lt;&gt;0,S46&lt;&gt;0),S46,"-")</f>
        <v>411.47725163214551</v>
      </c>
      <c r="T108" s="1">
        <f>IF(AND('Use B2019'!T46&lt;&gt;0,T46&lt;&gt;0),T46,"-")</f>
        <v>1725.3180725071625</v>
      </c>
      <c r="U108" s="1">
        <f>IF(AND('Use B2019'!U46&lt;&gt;0,U46&lt;&gt;0),U46,"-")</f>
        <v>1341.0563109843208</v>
      </c>
      <c r="V108" s="1">
        <f>IF(AND('Use B2019'!V46&lt;&gt;0,V46&lt;&gt;0),V46,"-")</f>
        <v>136.37128967905917</v>
      </c>
      <c r="W108" s="1">
        <f>IF(AND('Use B2019'!W46&lt;&gt;0,W46&lt;&gt;0),W46,"-")</f>
        <v>490.10772963839912</v>
      </c>
      <c r="X108" s="1">
        <f>IF(AND('Use B2019'!X46&lt;&gt;0,X46&lt;&gt;0),X46,"-")</f>
        <v>194.35748745173069</v>
      </c>
      <c r="Y108" s="1">
        <f>IF(AND('Use B2019'!Y46&lt;&gt;0,Y46&lt;&gt;0),Y46,"-")</f>
        <v>1302.7198543361142</v>
      </c>
      <c r="Z108" s="1">
        <f>IF(AND('Use B2019'!Z46&lt;&gt;0,Z46&lt;&gt;0),Z46,"-")</f>
        <v>187.30418467624227</v>
      </c>
      <c r="AA108" s="1">
        <f>IF(AND('Use B2019'!AA46&lt;&gt;0,AA46&lt;&gt;0),AA46,"-")</f>
        <v>780.90491458931285</v>
      </c>
      <c r="AB108" s="1">
        <f>IF(AND('Use B2019'!AB46&lt;&gt;0,AB46&lt;&gt;0),AB46,"-")</f>
        <v>874.33114939564462</v>
      </c>
      <c r="AC108" s="1">
        <f>IF(AND('Use B2019'!AC46&lt;&gt;0,AC46&lt;&gt;0),AC46,"-")</f>
        <v>6727.6173598180258</v>
      </c>
      <c r="AD108" s="1">
        <f>IF(AND('Use B2019'!AD46&lt;&gt;0,AD46&lt;&gt;0),AD46,"-")</f>
        <v>797.31179717231225</v>
      </c>
      <c r="AE108" s="1">
        <f>IF(AND('Use B2019'!AE46&lt;&gt;0,AE46&lt;&gt;0),AE46,"-")</f>
        <v>172.14683037957974</v>
      </c>
      <c r="AF108" s="1">
        <f>IF(AND('Use B2019'!AF46&lt;&gt;0,AF46&lt;&gt;0),AF46,"-")</f>
        <v>234.56304985337243</v>
      </c>
      <c r="AG108" s="1">
        <f>IF(AND('Use B2019'!AG46&lt;&gt;0,AG46&lt;&gt;0),AG46,"-")</f>
        <v>1038.5773207190921</v>
      </c>
      <c r="AH108" s="1">
        <f>IF(AND('Use B2019'!AH46&lt;&gt;0,AH46&lt;&gt;0),AH46,"-")</f>
        <v>657.73628321164688</v>
      </c>
      <c r="AI108" s="1">
        <f>IF(AND('Use B2019'!AI46&lt;&gt;0,AI46&lt;&gt;0),AI46,"-")</f>
        <v>779.5333038711367</v>
      </c>
      <c r="AJ108" s="1">
        <f>IF(AND('Use B2019'!AJ46&lt;&gt;0,AJ46&lt;&gt;0),AJ46,"-")</f>
        <v>263.20148498797573</v>
      </c>
      <c r="AK108" s="1">
        <f>IF(AND('Use B2019'!AK46&lt;&gt;0,AK46&lt;&gt;0),AK46,"-")</f>
        <v>1450.7355884517508</v>
      </c>
      <c r="AL108" s="1">
        <f>IF(AND('Use B2019'!AL46&lt;&gt;0,AL46&lt;&gt;0),AL46,"-")</f>
        <v>5679.7079856252712</v>
      </c>
      <c r="AM108" s="1">
        <f>IF(AND('Use B2019'!AM46&lt;&gt;0,AM46&lt;&gt;0),AM46,"-")</f>
        <v>1801.1337082639773</v>
      </c>
      <c r="AN108" s="1">
        <f>IF(AND('Use B2019'!AN46&lt;&gt;0,AN46&lt;&gt;0),AN46,"-")</f>
        <v>169.0701286087731</v>
      </c>
      <c r="AO108" s="1">
        <f>IF(AND('Use B2019'!AO46&lt;&gt;0,AO46&lt;&gt;0),AO46,"-")</f>
        <v>124.0039658657071</v>
      </c>
      <c r="AP108" s="1">
        <f>IF(AND('Use B2019'!AP46&lt;&gt;0,AP46&lt;&gt;0),AP46,"-")</f>
        <v>1492.0919550433246</v>
      </c>
      <c r="AQ108" s="1" t="str">
        <f>IF(AND('Use B2019'!AQ46&lt;&gt;0,AQ46&lt;&gt;0),AQ46,"-")</f>
        <v>-</v>
      </c>
      <c r="AR108" s="1">
        <f>IF(AND('Use B2019'!AR46&lt;&gt;0,AR46&lt;&gt;0),AR46,"-")</f>
        <v>6508.9098496651995</v>
      </c>
      <c r="AS108" s="1">
        <f>IF(AND('Use B2019'!AS46&lt;&gt;0,AS46&lt;&gt;0),AS46,"-")</f>
        <v>3161.0208056711945</v>
      </c>
      <c r="AT108" s="1">
        <f>IF(AND('Use B2019'!AT46&lt;&gt;0,AT46&lt;&gt;0),AT46,"-")</f>
        <v>1287.962655073251</v>
      </c>
      <c r="AU108" s="1">
        <f>IF(AND('Use B2019'!AU46&lt;&gt;0,AU46&lt;&gt;0),AU46,"-")</f>
        <v>1243.1177641607185</v>
      </c>
      <c r="AV108" s="1">
        <f>IF(AND('Use B2019'!AV46&lt;&gt;0,AV46&lt;&gt;0),AV46,"-")</f>
        <v>1880.6603648734902</v>
      </c>
      <c r="AW108" s="1">
        <f>IF(AND('Use B2019'!AW46&lt;&gt;0,AW46&lt;&gt;0),AW46,"-")</f>
        <v>993.90084396725865</v>
      </c>
      <c r="AX108" s="1">
        <f>IF(AND('Use B2019'!AX46&lt;&gt;0,AX46&lt;&gt;0),AX46,"-")</f>
        <v>375.89561577686908</v>
      </c>
      <c r="AY108" s="1">
        <f>IF(AND('Use B2019'!AY46&lt;&gt;0,AY46&lt;&gt;0),AY46,"-")</f>
        <v>2123.7344374547088</v>
      </c>
      <c r="AZ108" s="1">
        <f>IF(AND('Use B2019'!AZ46&lt;&gt;0,AZ46&lt;&gt;0),AZ46,"-")</f>
        <v>1912.2693498458721</v>
      </c>
      <c r="BA108" s="1">
        <f>IF(AND('Use B2019'!BA46&lt;&gt;0,BA46&lt;&gt;0),BA46,"-")</f>
        <v>471.91804098344744</v>
      </c>
      <c r="BB108" s="1">
        <f>IF(AND('Use B2019'!BB46&lt;&gt;0,BB46&lt;&gt;0),BB46,"-")</f>
        <v>785.86609577936326</v>
      </c>
      <c r="BC108" s="1">
        <f>IF(AND('Use B2019'!BC46&lt;&gt;0,BC46&lt;&gt;0),BC46,"-")</f>
        <v>197.18185780204431</v>
      </c>
      <c r="BD108" s="1">
        <f>IF(AND('Use B2019'!BD46&lt;&gt;0,BD46&lt;&gt;0),BD46,"-")</f>
        <v>215.71676842888053</v>
      </c>
      <c r="BE108" s="1">
        <f>IF(AND('Use B2019'!BE46&lt;&gt;0,BE46&lt;&gt;0),BE46,"-")</f>
        <v>288.89000362253449</v>
      </c>
      <c r="BF108" s="1">
        <f>IF(AND('Use B2019'!BF46&lt;&gt;0,BF46&lt;&gt;0),BF46,"-")</f>
        <v>488.93076703715695</v>
      </c>
      <c r="BG108" s="1">
        <f>IF(AND('Use B2019'!BG46&lt;&gt;0,BG46&lt;&gt;0),BG46,"-")</f>
        <v>64.140299978795412</v>
      </c>
      <c r="BH108" s="1">
        <f>IF(AND('Use B2019'!BH46&lt;&gt;0,BH46&lt;&gt;0),BH46,"-")</f>
        <v>68.670526094893077</v>
      </c>
      <c r="BI108" s="1" t="str">
        <f>IF(AND('Use B2019'!BI46&lt;&gt;0,BI46&lt;&gt;0),BI46,"-")</f>
        <v>-</v>
      </c>
      <c r="BJ108" s="1">
        <f>IF(AND('Use B2019'!BJ46&lt;&gt;0,BJ46&lt;&gt;0),BJ46,"-")</f>
        <v>56051</v>
      </c>
      <c r="BK108" s="1"/>
      <c r="BL108" s="1" t="str">
        <f>IF(AND('Use B2019'!BL46&lt;&gt;0,BL46&lt;&gt;0),BL46,"-")</f>
        <v>-</v>
      </c>
      <c r="BM108" s="1" t="str">
        <f>IF(AND('Use B2019'!BM46&lt;&gt;0,BM46&lt;&gt;0),BM46,"-")</f>
        <v>-</v>
      </c>
      <c r="BN108" s="1" t="str">
        <f>IF(AND('Use B2019'!BN46&lt;&gt;0,BN46&lt;&gt;0),BN46,"-")</f>
        <v>-</v>
      </c>
      <c r="BO108" s="1" t="str">
        <f>IF(AND('Use B2019'!BO46&lt;&gt;0,BO46&lt;&gt;0),BO46,"-")</f>
        <v>-</v>
      </c>
      <c r="BP108" s="1" t="str">
        <f>IF(AND('Use B2019'!BP46&lt;&gt;0,BP46&lt;&gt;0),BP46,"-")</f>
        <v>-</v>
      </c>
      <c r="BQ108" s="1" t="str">
        <f>IF(AND('Use B2019'!BQ46&lt;&gt;0,BQ46&lt;&gt;0),BQ46,"-")</f>
        <v>-</v>
      </c>
      <c r="BR108" s="1" t="str">
        <f>IF(AND('Use B2019'!BR46&lt;&gt;0,BR46&lt;&gt;0),BR46,"-")</f>
        <v>-</v>
      </c>
      <c r="BS108" s="1" t="str">
        <f>IF(AND('Use B2019'!BS46&lt;&gt;0,BS46&lt;&gt;0),BS46,"-")</f>
        <v>-</v>
      </c>
      <c r="BT108" s="1" t="str">
        <f>IF(AND('Use B2019'!BT46&lt;&gt;0,BT46&lt;&gt;0),BT46,"-")</f>
        <v>-</v>
      </c>
    </row>
    <row r="109" spans="1:72" ht="12.75" customHeight="1">
      <c r="A109" s="1">
        <v>43</v>
      </c>
      <c r="B109" s="1" t="s">
        <v>672</v>
      </c>
      <c r="C109" s="1">
        <f>IF(AND('Use B2019'!C47&lt;&gt;0,C47&lt;&gt;0),C47,"-")</f>
        <v>3.8097542122950605</v>
      </c>
      <c r="D109" s="1">
        <f>IF(AND('Use B2019'!D47&lt;&gt;0,D47&lt;&gt;0),D47,"-")</f>
        <v>6.8084415051012765</v>
      </c>
      <c r="E109" s="1" t="str">
        <f>IF(AND('Use B2019'!E47&lt;&gt;0,E47&lt;&gt;0),E47,"-")</f>
        <v>-</v>
      </c>
      <c r="F109" s="1">
        <f>IF(AND('Use B2019'!F47&lt;&gt;0,F47&lt;&gt;0),F47,"-")</f>
        <v>171.90363461067767</v>
      </c>
      <c r="G109" s="1">
        <f>IF(AND('Use B2019'!G47&lt;&gt;0,G47&lt;&gt;0),G47,"-")</f>
        <v>20.802783805013895</v>
      </c>
      <c r="H109" s="1">
        <f>IF(AND('Use B2019'!H47&lt;&gt;0,H47&lt;&gt;0),H47,"-")</f>
        <v>4.8949640017495915</v>
      </c>
      <c r="I109" s="1">
        <f>IF(AND('Use B2019'!I47&lt;&gt;0,I47&lt;&gt;0),I47,"-")</f>
        <v>15.894031282116766</v>
      </c>
      <c r="J109" s="1">
        <f>IF(AND('Use B2019'!J47&lt;&gt;0,J47&lt;&gt;0),J47,"-")</f>
        <v>24.211262881123307</v>
      </c>
      <c r="K109" s="1">
        <f>IF(AND('Use B2019'!K47&lt;&gt;0,K47&lt;&gt;0),K47,"-")</f>
        <v>5.4089669584504279</v>
      </c>
      <c r="L109" s="1">
        <f>IF(AND('Use B2019'!L47&lt;&gt;0,L47&lt;&gt;0),L47,"-")</f>
        <v>4.655160868902545</v>
      </c>
      <c r="M109" s="1">
        <f>IF(AND('Use B2019'!M47&lt;&gt;0,M47&lt;&gt;0),M47,"-")</f>
        <v>52.567732241048724</v>
      </c>
      <c r="N109" s="1">
        <f>IF(AND('Use B2019'!N47&lt;&gt;0,N47&lt;&gt;0),N47,"-")</f>
        <v>23.183913641902723</v>
      </c>
      <c r="O109" s="1">
        <f>IF(AND('Use B2019'!O47&lt;&gt;0,O47&lt;&gt;0),O47,"-")</f>
        <v>27.45025188395865</v>
      </c>
      <c r="P109" s="1">
        <f>IF(AND('Use B2019'!P47&lt;&gt;0,P47&lt;&gt;0),P47,"-")</f>
        <v>19.83413934712916</v>
      </c>
      <c r="Q109" s="1">
        <f>IF(AND('Use B2019'!Q47&lt;&gt;0,Q47&lt;&gt;0),Q47,"-")</f>
        <v>61.41951539872808</v>
      </c>
      <c r="R109" s="1">
        <f>IF(AND('Use B2019'!R47&lt;&gt;0,R47&lt;&gt;0),R47,"-")</f>
        <v>21.860306833408149</v>
      </c>
      <c r="S109" s="1">
        <f>IF(AND('Use B2019'!S47&lt;&gt;0,S47&lt;&gt;0),S47,"-")</f>
        <v>22.917745941317481</v>
      </c>
      <c r="T109" s="1">
        <f>IF(AND('Use B2019'!T47&lt;&gt;0,T47&lt;&gt;0),T47,"-")</f>
        <v>55.847387435777165</v>
      </c>
      <c r="U109" s="1">
        <f>IF(AND('Use B2019'!U47&lt;&gt;0,U47&lt;&gt;0),U47,"-")</f>
        <v>153.22536041671532</v>
      </c>
      <c r="V109" s="1">
        <f>IF(AND('Use B2019'!V47&lt;&gt;0,V47&lt;&gt;0),V47,"-")</f>
        <v>6.907305508292084</v>
      </c>
      <c r="W109" s="1">
        <f>IF(AND('Use B2019'!W47&lt;&gt;0,W47&lt;&gt;0),W47,"-")</f>
        <v>16.867953790007117</v>
      </c>
      <c r="X109" s="1">
        <f>IF(AND('Use B2019'!X47&lt;&gt;0,X47&lt;&gt;0),X47,"-")</f>
        <v>35.084337944179531</v>
      </c>
      <c r="Y109" s="1">
        <f>IF(AND('Use B2019'!Y47&lt;&gt;0,Y47&lt;&gt;0),Y47,"-")</f>
        <v>38.498869712414276</v>
      </c>
      <c r="Z109" s="1">
        <f>IF(AND('Use B2019'!Z47&lt;&gt;0,Z47&lt;&gt;0),Z47,"-")</f>
        <v>6.3630127504364822</v>
      </c>
      <c r="AA109" s="1">
        <f>IF(AND('Use B2019'!AA47&lt;&gt;0,AA47&lt;&gt;0),AA47,"-")</f>
        <v>58.405765417576433</v>
      </c>
      <c r="AB109" s="1">
        <f>IF(AND('Use B2019'!AB47&lt;&gt;0,AB47&lt;&gt;0),AB47,"-")</f>
        <v>16330.468750223412</v>
      </c>
      <c r="AC109" s="1">
        <f>IF(AND('Use B2019'!AC47&lt;&gt;0,AC47&lt;&gt;0),AC47,"-")</f>
        <v>452.35687469243726</v>
      </c>
      <c r="AD109" s="1">
        <f>IF(AND('Use B2019'!AD47&lt;&gt;0,AD47&lt;&gt;0),AD47,"-")</f>
        <v>70.33721010135298</v>
      </c>
      <c r="AE109" s="1">
        <f>IF(AND('Use B2019'!AE47&lt;&gt;0,AE47&lt;&gt;0),AE47,"-")</f>
        <v>7.6766714174161432</v>
      </c>
      <c r="AF109" s="1">
        <f>IF(AND('Use B2019'!AF47&lt;&gt;0,AF47&lt;&gt;0),AF47,"-")</f>
        <v>167.54503560955175</v>
      </c>
      <c r="AG109" s="1">
        <f>IF(AND('Use B2019'!AG47&lt;&gt;0,AG47&lt;&gt;0),AG47,"-")</f>
        <v>134.96475711395718</v>
      </c>
      <c r="AH109" s="1">
        <f>IF(AND('Use B2019'!AH47&lt;&gt;0,AH47&lt;&gt;0),AH47,"-")</f>
        <v>8.4787490425293335</v>
      </c>
      <c r="AI109" s="1">
        <f>IF(AND('Use B2019'!AI47&lt;&gt;0,AI47&lt;&gt;0),AI47,"-")</f>
        <v>43.925704842589404</v>
      </c>
      <c r="AJ109" s="1">
        <f>IF(AND('Use B2019'!AJ47&lt;&gt;0,AJ47&lt;&gt;0),AJ47,"-")</f>
        <v>3.2358692660721271</v>
      </c>
      <c r="AK109" s="1">
        <f>IF(AND('Use B2019'!AK47&lt;&gt;0,AK47&lt;&gt;0),AK47,"-")</f>
        <v>125.43201741052491</v>
      </c>
      <c r="AL109" s="1">
        <f>IF(AND('Use B2019'!AL47&lt;&gt;0,AL47&lt;&gt;0),AL47,"-")</f>
        <v>184.79679952425468</v>
      </c>
      <c r="AM109" s="1">
        <f>IF(AND('Use B2019'!AM47&lt;&gt;0,AM47&lt;&gt;0),AM47,"-")</f>
        <v>13.862491432488007</v>
      </c>
      <c r="AN109" s="1">
        <f>IF(AND('Use B2019'!AN47&lt;&gt;0,AN47&lt;&gt;0),AN47,"-")</f>
        <v>9.1572808506515972</v>
      </c>
      <c r="AO109" s="1">
        <f>IF(AND('Use B2019'!AO47&lt;&gt;0,AO47&lt;&gt;0),AO47,"-")</f>
        <v>1.4734312437673041</v>
      </c>
      <c r="AP109" s="1">
        <f>IF(AND('Use B2019'!AP47&lt;&gt;0,AP47&lt;&gt;0),AP47,"-")</f>
        <v>109.28692531542663</v>
      </c>
      <c r="AQ109" s="1" t="str">
        <f>IF(AND('Use B2019'!AQ47&lt;&gt;0,AQ47&lt;&gt;0),AQ47,"-")</f>
        <v>-</v>
      </c>
      <c r="AR109" s="1">
        <f>IF(AND('Use B2019'!AR47&lt;&gt;0,AR47&lt;&gt;0),AR47,"-")</f>
        <v>96.72094358248836</v>
      </c>
      <c r="AS109" s="1">
        <f>IF(AND('Use B2019'!AS47&lt;&gt;0,AS47&lt;&gt;0),AS47,"-")</f>
        <v>5357.8216984494184</v>
      </c>
      <c r="AT109" s="1">
        <f>IF(AND('Use B2019'!AT47&lt;&gt;0,AT47&lt;&gt;0),AT47,"-")</f>
        <v>12.10805617362379</v>
      </c>
      <c r="AU109" s="1">
        <f>IF(AND('Use B2019'!AU47&lt;&gt;0,AU47&lt;&gt;0),AU47,"-")</f>
        <v>59.005195920463258</v>
      </c>
      <c r="AV109" s="1">
        <f>IF(AND('Use B2019'!AV47&lt;&gt;0,AV47&lt;&gt;0),AV47,"-")</f>
        <v>109.99906509190015</v>
      </c>
      <c r="AW109" s="1">
        <f>IF(AND('Use B2019'!AW47&lt;&gt;0,AW47&lt;&gt;0),AW47,"-")</f>
        <v>38.09482125804611</v>
      </c>
      <c r="AX109" s="1">
        <f>IF(AND('Use B2019'!AX47&lt;&gt;0,AX47&lt;&gt;0),AX47,"-")</f>
        <v>2.9973881106680285</v>
      </c>
      <c r="AY109" s="1">
        <f>IF(AND('Use B2019'!AY47&lt;&gt;0,AY47&lt;&gt;0),AY47,"-")</f>
        <v>49.803498128304852</v>
      </c>
      <c r="AZ109" s="1">
        <f>IF(AND('Use B2019'!AZ47&lt;&gt;0,AZ47&lt;&gt;0),AZ47,"-")</f>
        <v>172.97292463376465</v>
      </c>
      <c r="BA109" s="1">
        <f>IF(AND('Use B2019'!BA47&lt;&gt;0,BA47&lt;&gt;0),BA47,"-")</f>
        <v>49.87005234912187</v>
      </c>
      <c r="BB109" s="1">
        <f>IF(AND('Use B2019'!BB47&lt;&gt;0,BB47&lt;&gt;0),BB47,"-")</f>
        <v>68.83602205125591</v>
      </c>
      <c r="BC109" s="1">
        <f>IF(AND('Use B2019'!BC47&lt;&gt;0,BC47&lt;&gt;0),BC47,"-")</f>
        <v>20.250047859820206</v>
      </c>
      <c r="BD109" s="1">
        <f>IF(AND('Use B2019'!BD47&lt;&gt;0,BD47&lt;&gt;0),BD47,"-")</f>
        <v>17.933549973712083</v>
      </c>
      <c r="BE109" s="1">
        <f>IF(AND('Use B2019'!BE47&lt;&gt;0,BE47&lt;&gt;0),BE47,"-")</f>
        <v>10.406820407129976</v>
      </c>
      <c r="BF109" s="1">
        <f>IF(AND('Use B2019'!BF47&lt;&gt;0,BF47&lt;&gt;0),BF47,"-")</f>
        <v>12.373954796814125</v>
      </c>
      <c r="BG109" s="1">
        <f>IF(AND('Use B2019'!BG47&lt;&gt;0,BG47&lt;&gt;0),BG47,"-")</f>
        <v>1.6855569631745591</v>
      </c>
      <c r="BH109" s="1">
        <f>IF(AND('Use B2019'!BH47&lt;&gt;0,BH47&lt;&gt;0),BH47,"-")</f>
        <v>2.2992377755414024</v>
      </c>
      <c r="BI109" s="1" t="str">
        <f>IF(AND('Use B2019'!BI47&lt;&gt;0,BI47&lt;&gt;0),BI47,"-")</f>
        <v>-</v>
      </c>
      <c r="BJ109" s="1">
        <f>IF(AND('Use B2019'!BJ47&lt;&gt;0,BJ47&lt;&gt;0),BJ47,"-")</f>
        <v>24604.999999999989</v>
      </c>
      <c r="BK109" s="1"/>
      <c r="BL109" s="1" t="str">
        <f>IF(AND('Use B2019'!BL47&lt;&gt;0,BL47&lt;&gt;0),BL47,"-")</f>
        <v>-</v>
      </c>
      <c r="BM109" s="1" t="str">
        <f>IF(AND('Use B2019'!BM47&lt;&gt;0,BM47&lt;&gt;0),BM47,"-")</f>
        <v>-</v>
      </c>
      <c r="BN109" s="1">
        <f>IF(AND('Use B2019'!BN47&lt;&gt;0,BN47&lt;&gt;0),BN47,"-")</f>
        <v>24</v>
      </c>
      <c r="BO109" s="1">
        <f>IF(AND('Use B2019'!BO47&lt;&gt;0,BO47&lt;&gt;0),BO47,"-")</f>
        <v>19536</v>
      </c>
      <c r="BP109" s="1">
        <f>IF(AND('Use B2019'!BP47&lt;&gt;0,BP47&lt;&gt;0),BP47,"-")</f>
        <v>326</v>
      </c>
      <c r="BQ109" s="1" t="str">
        <f>IF(AND('Use B2019'!BQ47&lt;&gt;0,BQ47&lt;&gt;0),BQ47,"-")</f>
        <v>-</v>
      </c>
      <c r="BR109" s="1" t="str">
        <f>IF(AND('Use B2019'!BR47&lt;&gt;0,BR47&lt;&gt;0),BR47,"-")</f>
        <v>-</v>
      </c>
      <c r="BS109" s="1">
        <f>IF(AND('Use B2019'!BS47&lt;&gt;0,BS47&lt;&gt;0),BS47,"-")</f>
        <v>3935</v>
      </c>
      <c r="BT109" s="1">
        <f>IF(AND('Use B2019'!BT47&lt;&gt;0,BT47&lt;&gt;0),BT47,"-")</f>
        <v>23821</v>
      </c>
    </row>
    <row r="110" spans="1:72" ht="12.75" customHeight="1">
      <c r="A110" s="1">
        <v>44</v>
      </c>
      <c r="B110" s="1" t="s">
        <v>545</v>
      </c>
      <c r="C110" s="1">
        <f>IF(AND('Use B2019'!C48&lt;&gt;0,C48&lt;&gt;0),C48,"-")</f>
        <v>0.14679644411001697</v>
      </c>
      <c r="D110" s="1">
        <f>IF(AND('Use B2019'!D48&lt;&gt;0,D48&lt;&gt;0),D48,"-")</f>
        <v>23.837264614938977</v>
      </c>
      <c r="E110" s="1">
        <f>IF(AND('Use B2019'!E48&lt;&gt;0,E48&lt;&gt;0),E48,"-")</f>
        <v>9.3422975738088276E-2</v>
      </c>
      <c r="F110" s="1">
        <f>IF(AND('Use B2019'!F48&lt;&gt;0,F48&lt;&gt;0),F48,"-")</f>
        <v>44.247995336558063</v>
      </c>
      <c r="G110" s="1">
        <f>IF(AND('Use B2019'!G48&lt;&gt;0,G48&lt;&gt;0),G48,"-")</f>
        <v>1466.1641472266626</v>
      </c>
      <c r="H110" s="1">
        <f>IF(AND('Use B2019'!H48&lt;&gt;0,H48&lt;&gt;0),H48,"-")</f>
        <v>14.549151129107816</v>
      </c>
      <c r="I110" s="1">
        <f>IF(AND('Use B2019'!I48&lt;&gt;0,I48&lt;&gt;0),I48,"-")</f>
        <v>64.194297276215053</v>
      </c>
      <c r="J110" s="1">
        <f>IF(AND('Use B2019'!J48&lt;&gt;0,J48&lt;&gt;0),J48,"-")</f>
        <v>182.89690761146684</v>
      </c>
      <c r="K110" s="1">
        <f>IF(AND('Use B2019'!K48&lt;&gt;0,K48&lt;&gt;0),K48,"-")</f>
        <v>48.738916885980359</v>
      </c>
      <c r="L110" s="1">
        <f>IF(AND('Use B2019'!L48&lt;&gt;0,L48&lt;&gt;0),L48,"-")</f>
        <v>21.132984642881791</v>
      </c>
      <c r="M110" s="1">
        <f>IF(AND('Use B2019'!M48&lt;&gt;0,M48&lt;&gt;0),M48,"-")</f>
        <v>1157.6752415825622</v>
      </c>
      <c r="N110" s="1">
        <f>IF(AND('Use B2019'!N48&lt;&gt;0,N48&lt;&gt;0),N48,"-")</f>
        <v>118.81820249839531</v>
      </c>
      <c r="O110" s="1">
        <f>IF(AND('Use B2019'!O48&lt;&gt;0,O48&lt;&gt;0),O48,"-")</f>
        <v>78.50321612426869</v>
      </c>
      <c r="P110" s="1">
        <f>IF(AND('Use B2019'!P48&lt;&gt;0,P48&lt;&gt;0),P48,"-")</f>
        <v>61.473599962702949</v>
      </c>
      <c r="Q110" s="1">
        <f>IF(AND('Use B2019'!Q48&lt;&gt;0,Q48&lt;&gt;0),Q48,"-")</f>
        <v>311.10490759413312</v>
      </c>
      <c r="R110" s="1">
        <f>IF(AND('Use B2019'!R48&lt;&gt;0,R48&lt;&gt;0),R48,"-")</f>
        <v>47.285914569351185</v>
      </c>
      <c r="S110" s="1">
        <f>IF(AND('Use B2019'!S48&lt;&gt;0,S48&lt;&gt;0),S48,"-")</f>
        <v>85.081568416124043</v>
      </c>
      <c r="T110" s="1">
        <f>IF(AND('Use B2019'!T48&lt;&gt;0,T48&lt;&gt;0),T48,"-")</f>
        <v>360.52402687213021</v>
      </c>
      <c r="U110" s="1">
        <f>IF(AND('Use B2019'!U48&lt;&gt;0,U48&lt;&gt;0),U48,"-")</f>
        <v>620.92417214523425</v>
      </c>
      <c r="V110" s="1">
        <f>IF(AND('Use B2019'!V48&lt;&gt;0,V48&lt;&gt;0),V48,"-")</f>
        <v>31.348801483560202</v>
      </c>
      <c r="W110" s="1">
        <f>IF(AND('Use B2019'!W48&lt;&gt;0,W48&lt;&gt;0),W48,"-")</f>
        <v>85.313963150401591</v>
      </c>
      <c r="X110" s="1">
        <f>IF(AND('Use B2019'!X48&lt;&gt;0,X48&lt;&gt;0),X48,"-")</f>
        <v>86.260409404741083</v>
      </c>
      <c r="Y110" s="1">
        <f>IF(AND('Use B2019'!Y48&lt;&gt;0,Y48&lt;&gt;0),Y48,"-")</f>
        <v>164.58392818815264</v>
      </c>
      <c r="Z110" s="1">
        <f>IF(AND('Use B2019'!Z48&lt;&gt;0,Z48&lt;&gt;0),Z48,"-")</f>
        <v>36.043960854041316</v>
      </c>
      <c r="AA110" s="1">
        <f>IF(AND('Use B2019'!AA48&lt;&gt;0,AA48&lt;&gt;0),AA48,"-")</f>
        <v>137.33717042160481</v>
      </c>
      <c r="AB110" s="1">
        <f>IF(AND('Use B2019'!AB48&lt;&gt;0,AB48&lt;&gt;0),AB48,"-")</f>
        <v>251.73477122233504</v>
      </c>
      <c r="AC110" s="1">
        <f>IF(AND('Use B2019'!AC48&lt;&gt;0,AC48&lt;&gt;0),AC48,"-")</f>
        <v>2470.8667567426969</v>
      </c>
      <c r="AD110" s="1">
        <f>IF(AND('Use B2019'!AD48&lt;&gt;0,AD48&lt;&gt;0),AD48,"-")</f>
        <v>198.5327180861199</v>
      </c>
      <c r="AE110" s="1">
        <f>IF(AND('Use B2019'!AE48&lt;&gt;0,AE48&lt;&gt;0),AE48,"-")</f>
        <v>62.080881908247214</v>
      </c>
      <c r="AF110" s="1">
        <f>IF(AND('Use B2019'!AF48&lt;&gt;0,AF48&lt;&gt;0),AF48,"-")</f>
        <v>29.785784108364755</v>
      </c>
      <c r="AG110" s="1">
        <f>IF(AND('Use B2019'!AG48&lt;&gt;0,AG48&lt;&gt;0),AG48,"-")</f>
        <v>315.38127348228858</v>
      </c>
      <c r="AH110" s="1">
        <f>IF(AND('Use B2019'!AH48&lt;&gt;0,AH48&lt;&gt;0),AH48,"-")</f>
        <v>465.84280927689565</v>
      </c>
      <c r="AI110" s="1">
        <f>IF(AND('Use B2019'!AI48&lt;&gt;0,AI48&lt;&gt;0),AI48,"-")</f>
        <v>530.13158387237547</v>
      </c>
      <c r="AJ110" s="1">
        <f>IF(AND('Use B2019'!AJ48&lt;&gt;0,AJ48&lt;&gt;0),AJ48,"-")</f>
        <v>162.89999186337008</v>
      </c>
      <c r="AK110" s="1">
        <f>IF(AND('Use B2019'!AK48&lt;&gt;0,AK48&lt;&gt;0),AK48,"-")</f>
        <v>498.31731197741652</v>
      </c>
      <c r="AL110" s="1">
        <f>IF(AND('Use B2019'!AL48&lt;&gt;0,AL48&lt;&gt;0),AL48,"-")</f>
        <v>658.05660359019498</v>
      </c>
      <c r="AM110" s="1">
        <f>IF(AND('Use B2019'!AM48&lt;&gt;0,AM48&lt;&gt;0),AM48,"-")</f>
        <v>210.90790536571038</v>
      </c>
      <c r="AN110" s="1">
        <f>IF(AND('Use B2019'!AN48&lt;&gt;0,AN48&lt;&gt;0),AN48,"-")</f>
        <v>54.770159944397271</v>
      </c>
      <c r="AO110" s="1">
        <f>IF(AND('Use B2019'!AO48&lt;&gt;0,AO48&lt;&gt;0),AO48,"-")</f>
        <v>69.032304746967597</v>
      </c>
      <c r="AP110" s="1">
        <f>IF(AND('Use B2019'!AP48&lt;&gt;0,AP48&lt;&gt;0),AP48,"-")</f>
        <v>629.58604223882094</v>
      </c>
      <c r="AQ110" s="1" t="str">
        <f>IF(AND('Use B2019'!AQ48&lt;&gt;0,AQ48&lt;&gt;0),AQ48,"-")</f>
        <v>-</v>
      </c>
      <c r="AR110" s="1">
        <f>IF(AND('Use B2019'!AR48&lt;&gt;0,AR48&lt;&gt;0),AR48,"-")</f>
        <v>594.82406687985679</v>
      </c>
      <c r="AS110" s="1">
        <f>IF(AND('Use B2019'!AS48&lt;&gt;0,AS48&lt;&gt;0),AS48,"-")</f>
        <v>795.76120790330913</v>
      </c>
      <c r="AT110" s="1">
        <f>IF(AND('Use B2019'!AT48&lt;&gt;0,AT48&lt;&gt;0),AT48,"-")</f>
        <v>1042.2790487957195</v>
      </c>
      <c r="AU110" s="1">
        <f>IF(AND('Use B2019'!AU48&lt;&gt;0,AU48&lt;&gt;0),AU48,"-")</f>
        <v>476.36369533654585</v>
      </c>
      <c r="AV110" s="1">
        <f>IF(AND('Use B2019'!AV48&lt;&gt;0,AV48&lt;&gt;0),AV48,"-")</f>
        <v>863.81241429931868</v>
      </c>
      <c r="AW110" s="1">
        <f>IF(AND('Use B2019'!AW48&lt;&gt;0,AW48&lt;&gt;0),AW48,"-")</f>
        <v>75.979507185651428</v>
      </c>
      <c r="AX110" s="1">
        <f>IF(AND('Use B2019'!AX48&lt;&gt;0,AX48&lt;&gt;0),AX48,"-")</f>
        <v>64.044249876473401</v>
      </c>
      <c r="AY110" s="1">
        <f>IF(AND('Use B2019'!AY48&lt;&gt;0,AY48&lt;&gt;0),AY48,"-")</f>
        <v>214.310649156133</v>
      </c>
      <c r="AZ110" s="1">
        <f>IF(AND('Use B2019'!AZ48&lt;&gt;0,AZ48&lt;&gt;0),AZ48,"-")</f>
        <v>415.58148401503701</v>
      </c>
      <c r="BA110" s="1">
        <f>IF(AND('Use B2019'!BA48&lt;&gt;0,BA48&lt;&gt;0),BA48,"-")</f>
        <v>161.38992472469874</v>
      </c>
      <c r="BB110" s="1">
        <f>IF(AND('Use B2019'!BB48&lt;&gt;0,BB48&lt;&gt;0),BB48,"-")</f>
        <v>353.22145299840355</v>
      </c>
      <c r="BC110" s="1">
        <f>IF(AND('Use B2019'!BC48&lt;&gt;0,BC48&lt;&gt;0),BC48,"-")</f>
        <v>59.358905079220591</v>
      </c>
      <c r="BD110" s="1">
        <f>IF(AND('Use B2019'!BD48&lt;&gt;0,BD48&lt;&gt;0),BD48,"-")</f>
        <v>231.46489214606379</v>
      </c>
      <c r="BE110" s="1">
        <f>IF(AND('Use B2019'!BE48&lt;&gt;0,BE48&lt;&gt;0),BE48,"-")</f>
        <v>174.69897886488712</v>
      </c>
      <c r="BF110" s="1">
        <f>IF(AND('Use B2019'!BF48&lt;&gt;0,BF48&lt;&gt;0),BF48,"-")</f>
        <v>183.58018909443791</v>
      </c>
      <c r="BG110" s="1">
        <f>IF(AND('Use B2019'!BG48&lt;&gt;0,BG48&lt;&gt;0),BG48,"-")</f>
        <v>14.189842818772467</v>
      </c>
      <c r="BH110" s="1">
        <f>IF(AND('Use B2019'!BH48&lt;&gt;0,BH48&lt;&gt;0),BH48,"-")</f>
        <v>205.93162498820612</v>
      </c>
      <c r="BI110" s="1" t="str">
        <f>IF(AND('Use B2019'!BI48&lt;&gt;0,BI48&lt;&gt;0),BI48,"-")</f>
        <v>-</v>
      </c>
      <c r="BJ110" s="1">
        <f>IF(AND('Use B2019'!BJ48&lt;&gt;0,BJ48&lt;&gt;0),BJ48,"-")</f>
        <v>17783.000000000007</v>
      </c>
      <c r="BK110" s="1"/>
      <c r="BL110" s="1" t="str">
        <f>IF(AND('Use B2019'!BL48&lt;&gt;0,BL48&lt;&gt;0),BL48,"-")</f>
        <v>-</v>
      </c>
      <c r="BM110" s="1" t="str">
        <f>IF(AND('Use B2019'!BM48&lt;&gt;0,BM48&lt;&gt;0),BM48,"-")</f>
        <v>-</v>
      </c>
      <c r="BN110" s="1" t="str">
        <f>IF(AND('Use B2019'!BN48&lt;&gt;0,BN48&lt;&gt;0),BN48,"-")</f>
        <v>-</v>
      </c>
      <c r="BO110" s="1" t="str">
        <f>IF(AND('Use B2019'!BO48&lt;&gt;0,BO48&lt;&gt;0),BO48,"-")</f>
        <v>-</v>
      </c>
      <c r="BP110" s="1" t="str">
        <f>IF(AND('Use B2019'!BP48&lt;&gt;0,BP48&lt;&gt;0),BP48,"-")</f>
        <v>-</v>
      </c>
      <c r="BQ110" s="1" t="str">
        <f>IF(AND('Use B2019'!BQ48&lt;&gt;0,BQ48&lt;&gt;0),BQ48,"-")</f>
        <v>-</v>
      </c>
      <c r="BR110" s="1" t="str">
        <f>IF(AND('Use B2019'!BR48&lt;&gt;0,BR48&lt;&gt;0),BR48,"-")</f>
        <v>-</v>
      </c>
      <c r="BS110" s="1" t="str">
        <f>IF(AND('Use B2019'!BS48&lt;&gt;0,BS48&lt;&gt;0),BS48,"-")</f>
        <v>-</v>
      </c>
      <c r="BT110" s="1" t="str">
        <f>IF(AND('Use B2019'!BT48&lt;&gt;0,BT48&lt;&gt;0),BT48,"-")</f>
        <v>-</v>
      </c>
    </row>
    <row r="111" spans="1:72" ht="12.75" customHeight="1">
      <c r="A111" s="1">
        <v>45</v>
      </c>
      <c r="B111" s="1" t="s">
        <v>673</v>
      </c>
      <c r="C111" s="1">
        <f>IF(AND('Use B2019'!C49&lt;&gt;0,C49&lt;&gt;0),C49,"-")</f>
        <v>3.5031726501141211E-2</v>
      </c>
      <c r="D111" s="1">
        <f>IF(AND('Use B2019'!D49&lt;&gt;0,D49&lt;&gt;0),D49,"-")</f>
        <v>7.3168520196207911</v>
      </c>
      <c r="E111" s="1">
        <f>IF(AND('Use B2019'!E49&lt;&gt;0,E49&lt;&gt;0),E49,"-")</f>
        <v>1.5901783104355451E-2</v>
      </c>
      <c r="F111" s="1">
        <f>IF(AND('Use B2019'!F49&lt;&gt;0,F49&lt;&gt;0),F49,"-")</f>
        <v>17.813802185629648</v>
      </c>
      <c r="G111" s="1">
        <f>IF(AND('Use B2019'!G49&lt;&gt;0,G49&lt;&gt;0),G49,"-")</f>
        <v>118.41051734847591</v>
      </c>
      <c r="H111" s="1">
        <f>IF(AND('Use B2019'!H49&lt;&gt;0,H49&lt;&gt;0),H49,"-")</f>
        <v>9.0448542131436689</v>
      </c>
      <c r="I111" s="1">
        <f>IF(AND('Use B2019'!I49&lt;&gt;0,I49&lt;&gt;0),I49,"-")</f>
        <v>16.567798216494143</v>
      </c>
      <c r="J111" s="1">
        <f>IF(AND('Use B2019'!J49&lt;&gt;0,J49&lt;&gt;0),J49,"-")</f>
        <v>83.490458676431402</v>
      </c>
      <c r="K111" s="1">
        <f>IF(AND('Use B2019'!K49&lt;&gt;0,K49&lt;&gt;0),K49,"-")</f>
        <v>20.788241317636512</v>
      </c>
      <c r="L111" s="1">
        <f>IF(AND('Use B2019'!L49&lt;&gt;0,L49&lt;&gt;0),L49,"-")</f>
        <v>5.1569332178659257</v>
      </c>
      <c r="M111" s="1">
        <f>IF(AND('Use B2019'!M49&lt;&gt;0,M49&lt;&gt;0),M49,"-")</f>
        <v>203.77515097327301</v>
      </c>
      <c r="N111" s="1">
        <f>IF(AND('Use B2019'!N49&lt;&gt;0,N49&lt;&gt;0),N49,"-")</f>
        <v>73.411149129548079</v>
      </c>
      <c r="O111" s="1">
        <f>IF(AND('Use B2019'!O49&lt;&gt;0,O49&lt;&gt;0),O49,"-")</f>
        <v>30.007695434948381</v>
      </c>
      <c r="P111" s="1">
        <f>IF(AND('Use B2019'!P49&lt;&gt;0,P49&lt;&gt;0),P49,"-")</f>
        <v>18.205274333066352</v>
      </c>
      <c r="Q111" s="1">
        <f>IF(AND('Use B2019'!Q49&lt;&gt;0,Q49&lt;&gt;0),Q49,"-")</f>
        <v>114.82963511999088</v>
      </c>
      <c r="R111" s="1">
        <f>IF(AND('Use B2019'!R49&lt;&gt;0,R49&lt;&gt;0),R49,"-")</f>
        <v>21.990679439029254</v>
      </c>
      <c r="S111" s="1">
        <f>IF(AND('Use B2019'!S49&lt;&gt;0,S49&lt;&gt;0),S49,"-")</f>
        <v>42.057051017847797</v>
      </c>
      <c r="T111" s="1">
        <f>IF(AND('Use B2019'!T49&lt;&gt;0,T49&lt;&gt;0),T49,"-")</f>
        <v>179.70295339069884</v>
      </c>
      <c r="U111" s="1">
        <f>IF(AND('Use B2019'!U49&lt;&gt;0,U49&lt;&gt;0),U49,"-")</f>
        <v>323.34776813893194</v>
      </c>
      <c r="V111" s="1">
        <f>IF(AND('Use B2019'!V49&lt;&gt;0,V49&lt;&gt;0),V49,"-")</f>
        <v>14.452672221600816</v>
      </c>
      <c r="W111" s="1">
        <f>IF(AND('Use B2019'!W49&lt;&gt;0,W49&lt;&gt;0),W49,"-")</f>
        <v>36.168801104974854</v>
      </c>
      <c r="X111" s="1">
        <f>IF(AND('Use B2019'!X49&lt;&gt;0,X49&lt;&gt;0),X49,"-")</f>
        <v>29.191435164462245</v>
      </c>
      <c r="Y111" s="1">
        <f>IF(AND('Use B2019'!Y49&lt;&gt;0,Y49&lt;&gt;0),Y49,"-")</f>
        <v>100.1581974553005</v>
      </c>
      <c r="Z111" s="1">
        <f>IF(AND('Use B2019'!Z49&lt;&gt;0,Z49&lt;&gt;0),Z49,"-")</f>
        <v>12.14180577253852</v>
      </c>
      <c r="AA111" s="1">
        <f>IF(AND('Use B2019'!AA49&lt;&gt;0,AA49&lt;&gt;0),AA49,"-")</f>
        <v>76.711878297106523</v>
      </c>
      <c r="AB111" s="1">
        <f>IF(AND('Use B2019'!AB49&lt;&gt;0,AB49&lt;&gt;0),AB49,"-")</f>
        <v>113.45876927758306</v>
      </c>
      <c r="AC111" s="1">
        <f>IF(AND('Use B2019'!AC49&lt;&gt;0,AC49&lt;&gt;0),AC49,"-")</f>
        <v>902.76665748208586</v>
      </c>
      <c r="AD111" s="1">
        <f>IF(AND('Use B2019'!AD49&lt;&gt;0,AD49&lt;&gt;0),AD49,"-")</f>
        <v>61.961433541717518</v>
      </c>
      <c r="AE111" s="1">
        <f>IF(AND('Use B2019'!AE49&lt;&gt;0,AE49&lt;&gt;0),AE49,"-")</f>
        <v>27.023073269423573</v>
      </c>
      <c r="AF111" s="1">
        <f>IF(AND('Use B2019'!AF49&lt;&gt;0,AF49&lt;&gt;0),AF49,"-")</f>
        <v>149.85972629521018</v>
      </c>
      <c r="AG111" s="1">
        <f>IF(AND('Use B2019'!AG49&lt;&gt;0,AG49&lt;&gt;0),AG49,"-")</f>
        <v>149.34420864752235</v>
      </c>
      <c r="AH111" s="1">
        <f>IF(AND('Use B2019'!AH49&lt;&gt;0,AH49&lt;&gt;0),AH49,"-")</f>
        <v>55.417801521096024</v>
      </c>
      <c r="AI111" s="1">
        <f>IF(AND('Use B2019'!AI49&lt;&gt;0,AI49&lt;&gt;0),AI49,"-")</f>
        <v>102.86652527947571</v>
      </c>
      <c r="AJ111" s="1">
        <f>IF(AND('Use B2019'!AJ49&lt;&gt;0,AJ49&lt;&gt;0),AJ49,"-")</f>
        <v>31.38445614475431</v>
      </c>
      <c r="AK111" s="1">
        <f>IF(AND('Use B2019'!AK49&lt;&gt;0,AK49&lt;&gt;0),AK49,"-")</f>
        <v>526.23318446180281</v>
      </c>
      <c r="AL111" s="1">
        <f>IF(AND('Use B2019'!AL49&lt;&gt;0,AL49&lt;&gt;0),AL49,"-")</f>
        <v>385.47784525725797</v>
      </c>
      <c r="AM111" s="1">
        <f>IF(AND('Use B2019'!AM49&lt;&gt;0,AM49&lt;&gt;0),AM49,"-")</f>
        <v>191.10434617644179</v>
      </c>
      <c r="AN111" s="1">
        <f>IF(AND('Use B2019'!AN49&lt;&gt;0,AN49&lt;&gt;0),AN49,"-")</f>
        <v>14.608546182361831</v>
      </c>
      <c r="AO111" s="1">
        <f>IF(AND('Use B2019'!AO49&lt;&gt;0,AO49&lt;&gt;0),AO49,"-")</f>
        <v>21.199470462676771</v>
      </c>
      <c r="AP111" s="1">
        <f>IF(AND('Use B2019'!AP49&lt;&gt;0,AP49&lt;&gt;0),AP49,"-")</f>
        <v>128.91504279404012</v>
      </c>
      <c r="AQ111" s="1" t="str">
        <f>IF(AND('Use B2019'!AQ49&lt;&gt;0,AQ49&lt;&gt;0),AQ49,"-")</f>
        <v>-</v>
      </c>
      <c r="AR111" s="1">
        <f>IF(AND('Use B2019'!AR49&lt;&gt;0,AR49&lt;&gt;0),AR49,"-")</f>
        <v>342.86740235979488</v>
      </c>
      <c r="AS111" s="1">
        <f>IF(AND('Use B2019'!AS49&lt;&gt;0,AS49&lt;&gt;0),AS49,"-")</f>
        <v>546.80019147704559</v>
      </c>
      <c r="AT111" s="1">
        <f>IF(AND('Use B2019'!AT49&lt;&gt;0,AT49&lt;&gt;0),AT49,"-")</f>
        <v>248.37396872937123</v>
      </c>
      <c r="AU111" s="1">
        <f>IF(AND('Use B2019'!AU49&lt;&gt;0,AU49&lt;&gt;0),AU49,"-")</f>
        <v>375.25333018733778</v>
      </c>
      <c r="AV111" s="1">
        <f>IF(AND('Use B2019'!AV49&lt;&gt;0,AV49&lt;&gt;0),AV49,"-")</f>
        <v>298.75116901097618</v>
      </c>
      <c r="AW111" s="1">
        <f>IF(AND('Use B2019'!AW49&lt;&gt;0,AW49&lt;&gt;0),AW49,"-")</f>
        <v>285.31118079602868</v>
      </c>
      <c r="AX111" s="1">
        <f>IF(AND('Use B2019'!AX49&lt;&gt;0,AX49&lt;&gt;0),AX49,"-")</f>
        <v>7.0675025881904272</v>
      </c>
      <c r="AY111" s="1">
        <f>IF(AND('Use B2019'!AY49&lt;&gt;0,AY49&lt;&gt;0),AY49,"-")</f>
        <v>582.66868000636009</v>
      </c>
      <c r="AZ111" s="1">
        <f>IF(AND('Use B2019'!AZ49&lt;&gt;0,AZ49&lt;&gt;0),AZ49,"-")</f>
        <v>245.68743167419257</v>
      </c>
      <c r="BA111" s="1">
        <f>IF(AND('Use B2019'!BA49&lt;&gt;0,BA49&lt;&gt;0),BA49,"-")</f>
        <v>100.15680134334072</v>
      </c>
      <c r="BB111" s="1">
        <f>IF(AND('Use B2019'!BB49&lt;&gt;0,BB49&lt;&gt;0),BB49,"-")</f>
        <v>92.012035061035277</v>
      </c>
      <c r="BC111" s="1">
        <f>IF(AND('Use B2019'!BC49&lt;&gt;0,BC49&lt;&gt;0),BC49,"-")</f>
        <v>72.080632598392441</v>
      </c>
      <c r="BD111" s="1">
        <f>IF(AND('Use B2019'!BD49&lt;&gt;0,BD49&lt;&gt;0),BD49,"-")</f>
        <v>51.974720912486077</v>
      </c>
      <c r="BE111" s="1">
        <f>IF(AND('Use B2019'!BE49&lt;&gt;0,BE49&lt;&gt;0),BE49,"-")</f>
        <v>32.256712329141251</v>
      </c>
      <c r="BF111" s="1">
        <f>IF(AND('Use B2019'!BF49&lt;&gt;0,BF49&lt;&gt;0),BF49,"-")</f>
        <v>39.012046407610036</v>
      </c>
      <c r="BG111" s="1">
        <f>IF(AND('Use B2019'!BG49&lt;&gt;0,BG49&lt;&gt;0),BG49,"-")</f>
        <v>9.0800650537229792</v>
      </c>
      <c r="BH111" s="1">
        <f>IF(AND('Use B2019'!BH49&lt;&gt;0,BH49&lt;&gt;0),BH49,"-")</f>
        <v>19.232504973302056</v>
      </c>
      <c r="BI111" s="1" t="str">
        <f>IF(AND('Use B2019'!BI49&lt;&gt;0,BI49&lt;&gt;0),BI49,"-")</f>
        <v>-</v>
      </c>
      <c r="BJ111" s="1">
        <f>IF(AND('Use B2019'!BJ49&lt;&gt;0,BJ49&lt;&gt;0),BJ49,"-")</f>
        <v>7764.9999999999991</v>
      </c>
      <c r="BK111" s="1"/>
      <c r="BL111" s="1">
        <f>IF(AND('Use B2019'!BL49&lt;&gt;0,BL49&lt;&gt;0),BL49,"-")</f>
        <v>94</v>
      </c>
      <c r="BM111" s="1" t="str">
        <f>IF(AND('Use B2019'!BM49&lt;&gt;0,BM49&lt;&gt;0),BM49,"-")</f>
        <v>-</v>
      </c>
      <c r="BN111" s="1" t="str">
        <f>IF(AND('Use B2019'!BN49&lt;&gt;0,BN49&lt;&gt;0),BN49,"-")</f>
        <v>-</v>
      </c>
      <c r="BO111" s="1" t="str">
        <f>IF(AND('Use B2019'!BO49&lt;&gt;0,BO49&lt;&gt;0),BO49,"-")</f>
        <v>-</v>
      </c>
      <c r="BP111" s="1" t="str">
        <f>IF(AND('Use B2019'!BP49&lt;&gt;0,BP49&lt;&gt;0),BP49,"-")</f>
        <v>-</v>
      </c>
      <c r="BQ111" s="1" t="str">
        <f>IF(AND('Use B2019'!BQ49&lt;&gt;0,BQ49&lt;&gt;0),BQ49,"-")</f>
        <v>-</v>
      </c>
      <c r="BR111" s="1" t="str">
        <f>IF(AND('Use B2019'!BR49&lt;&gt;0,BR49&lt;&gt;0),BR49,"-")</f>
        <v>-</v>
      </c>
      <c r="BS111" s="1" t="str">
        <f>IF(AND('Use B2019'!BS49&lt;&gt;0,BS49&lt;&gt;0),BS49,"-")</f>
        <v>-</v>
      </c>
      <c r="BT111" s="1">
        <f>IF(AND('Use B2019'!BT49&lt;&gt;0,BT49&lt;&gt;0),BT49,"-")</f>
        <v>94</v>
      </c>
    </row>
    <row r="112" spans="1:72" ht="12.75" customHeight="1">
      <c r="A112" s="1">
        <v>46</v>
      </c>
      <c r="B112" s="1" t="s">
        <v>550</v>
      </c>
      <c r="C112" s="1">
        <f>IF(AND('Use B2019'!C50&lt;&gt;0,C50&lt;&gt;0),C50,"-")</f>
        <v>23.282242109153778</v>
      </c>
      <c r="D112" s="1">
        <f>IF(AND('Use B2019'!D50&lt;&gt;0,D50&lt;&gt;0),D50,"-")</f>
        <v>8.20597974757694</v>
      </c>
      <c r="E112" s="1">
        <f>IF(AND('Use B2019'!E50&lt;&gt;0,E50&lt;&gt;0),E50,"-")</f>
        <v>1.1926337328266588E-2</v>
      </c>
      <c r="F112" s="1">
        <f>IF(AND('Use B2019'!F50&lt;&gt;0,F50&lt;&gt;0),F50,"-")</f>
        <v>36.791413309801555</v>
      </c>
      <c r="G112" s="1">
        <f>IF(AND('Use B2019'!G50&lt;&gt;0,G50&lt;&gt;0),G50,"-")</f>
        <v>337.78006727555697</v>
      </c>
      <c r="H112" s="1">
        <f>IF(AND('Use B2019'!H50&lt;&gt;0,H50&lt;&gt;0),H50,"-")</f>
        <v>12.753170307419818</v>
      </c>
      <c r="I112" s="1">
        <f>IF(AND('Use B2019'!I50&lt;&gt;0,I50&lt;&gt;0),I50,"-")</f>
        <v>79.037732793157687</v>
      </c>
      <c r="J112" s="1">
        <f>IF(AND('Use B2019'!J50&lt;&gt;0,J50&lt;&gt;0),J50,"-")</f>
        <v>91.01353714294325</v>
      </c>
      <c r="K112" s="1">
        <f>IF(AND('Use B2019'!K50&lt;&gt;0,K50&lt;&gt;0),K50,"-")</f>
        <v>50.767168540589388</v>
      </c>
      <c r="L112" s="1">
        <f>IF(AND('Use B2019'!L50&lt;&gt;0,L50&lt;&gt;0),L50,"-")</f>
        <v>3.9075103049721545</v>
      </c>
      <c r="M112" s="1">
        <f>IF(AND('Use B2019'!M50&lt;&gt;0,M50&lt;&gt;0),M50,"-")</f>
        <v>4501.4246154753</v>
      </c>
      <c r="N112" s="1">
        <f>IF(AND('Use B2019'!N50&lt;&gt;0,N50&lt;&gt;0),N50,"-")</f>
        <v>42.888014476286735</v>
      </c>
      <c r="O112" s="1">
        <f>IF(AND('Use B2019'!O50&lt;&gt;0,O50&lt;&gt;0),O50,"-")</f>
        <v>134.5542527447831</v>
      </c>
      <c r="P112" s="1">
        <f>IF(AND('Use B2019'!P50&lt;&gt;0,P50&lt;&gt;0),P50,"-")</f>
        <v>694.38075168082787</v>
      </c>
      <c r="Q112" s="1">
        <f>IF(AND('Use B2019'!Q50&lt;&gt;0,Q50&lt;&gt;0),Q50,"-")</f>
        <v>324.53088796543352</v>
      </c>
      <c r="R112" s="1">
        <f>IF(AND('Use B2019'!R50&lt;&gt;0,R50&lt;&gt;0),R50,"-")</f>
        <v>45.559364472181514</v>
      </c>
      <c r="S112" s="1">
        <f>IF(AND('Use B2019'!S50&lt;&gt;0,S50&lt;&gt;0),S50,"-")</f>
        <v>387.63294692109264</v>
      </c>
      <c r="T112" s="1">
        <f>IF(AND('Use B2019'!T50&lt;&gt;0,T50&lt;&gt;0),T50,"-")</f>
        <v>773.87430081291734</v>
      </c>
      <c r="U112" s="1">
        <f>IF(AND('Use B2019'!U50&lt;&gt;0,U50&lt;&gt;0),U50,"-")</f>
        <v>455.60210187210095</v>
      </c>
      <c r="V112" s="1">
        <f>IF(AND('Use B2019'!V50&lt;&gt;0,V50&lt;&gt;0),V50,"-")</f>
        <v>19.291579104127152</v>
      </c>
      <c r="W112" s="1">
        <f>IF(AND('Use B2019'!W50&lt;&gt;0,W50&lt;&gt;0),W50,"-")</f>
        <v>30.024389282161238</v>
      </c>
      <c r="X112" s="1">
        <f>IF(AND('Use B2019'!X50&lt;&gt;0,X50&lt;&gt;0),X50,"-")</f>
        <v>192.40215504812943</v>
      </c>
      <c r="Y112" s="1">
        <f>IF(AND('Use B2019'!Y50&lt;&gt;0,Y50&lt;&gt;0),Y50,"-")</f>
        <v>40.393281647043409</v>
      </c>
      <c r="Z112" s="1">
        <f>IF(AND('Use B2019'!Z50&lt;&gt;0,Z50&lt;&gt;0),Z50,"-")</f>
        <v>227.0043894913907</v>
      </c>
      <c r="AA112" s="1">
        <f>IF(AND('Use B2019'!AA50&lt;&gt;0,AA50&lt;&gt;0),AA50,"-")</f>
        <v>219.04663366808018</v>
      </c>
      <c r="AB112" s="1">
        <f>IF(AND('Use B2019'!AB50&lt;&gt;0,AB50&lt;&gt;0),AB50,"-")</f>
        <v>750.33018300273261</v>
      </c>
      <c r="AC112" s="1">
        <f>IF(AND('Use B2019'!AC50&lt;&gt;0,AC50&lt;&gt;0),AC50,"-")</f>
        <v>7082.630468514998</v>
      </c>
      <c r="AD112" s="1">
        <f>IF(AND('Use B2019'!AD50&lt;&gt;0,AD50&lt;&gt;0),AD50,"-")</f>
        <v>1597.2733997627081</v>
      </c>
      <c r="AE112" s="1">
        <f>IF(AND('Use B2019'!AE50&lt;&gt;0,AE50&lt;&gt;0),AE50,"-")</f>
        <v>39.120096702835113</v>
      </c>
      <c r="AF112" s="1">
        <f>IF(AND('Use B2019'!AF50&lt;&gt;0,AF50&lt;&gt;0),AF50,"-")</f>
        <v>2286.9897360703812</v>
      </c>
      <c r="AG112" s="1">
        <f>IF(AND('Use B2019'!AG50&lt;&gt;0,AG50&lt;&gt;0),AG50,"-")</f>
        <v>1071.2674776809117</v>
      </c>
      <c r="AH112" s="1">
        <f>IF(AND('Use B2019'!AH50&lt;&gt;0,AH50&lt;&gt;0),AH50,"-")</f>
        <v>2140.9259559343027</v>
      </c>
      <c r="AI112" s="1">
        <f>IF(AND('Use B2019'!AI50&lt;&gt;0,AI50&lt;&gt;0),AI50,"-")</f>
        <v>1673.7284333046741</v>
      </c>
      <c r="AJ112" s="1">
        <f>IF(AND('Use B2019'!AJ50&lt;&gt;0,AJ50&lt;&gt;0),AJ50,"-")</f>
        <v>2223.2375682224906</v>
      </c>
      <c r="AK112" s="1">
        <f>IF(AND('Use B2019'!AK50&lt;&gt;0,AK50&lt;&gt;0),AK50,"-")</f>
        <v>503.01379485788414</v>
      </c>
      <c r="AL112" s="1">
        <f>IF(AND('Use B2019'!AL50&lt;&gt;0,AL50&lt;&gt;0),AL50,"-")</f>
        <v>5047.8120580578016</v>
      </c>
      <c r="AM112" s="1">
        <f>IF(AND('Use B2019'!AM50&lt;&gt;0,AM50&lt;&gt;0),AM50,"-")</f>
        <v>71.292813081366887</v>
      </c>
      <c r="AN112" s="1">
        <f>IF(AND('Use B2019'!AN50&lt;&gt;0,AN50&lt;&gt;0),AN50,"-")</f>
        <v>10.932463426393195</v>
      </c>
      <c r="AO112" s="1">
        <f>IF(AND('Use B2019'!AO50&lt;&gt;0,AO50&lt;&gt;0),AO50,"-")</f>
        <v>56.20256159890409</v>
      </c>
      <c r="AP112" s="1">
        <f>IF(AND('Use B2019'!AP50&lt;&gt;0,AP50&lt;&gt;0),AP50,"-")</f>
        <v>301.94927646773289</v>
      </c>
      <c r="AQ112" s="1" t="str">
        <f>IF(AND('Use B2019'!AQ50&lt;&gt;0,AQ50&lt;&gt;0),AQ50,"-")</f>
        <v>-</v>
      </c>
      <c r="AR112" s="1">
        <f>IF(AND('Use B2019'!AR50&lt;&gt;0,AR50&lt;&gt;0),AR50,"-")</f>
        <v>1109.6704761285077</v>
      </c>
      <c r="AS112" s="1">
        <f>IF(AND('Use B2019'!AS50&lt;&gt;0,AS50&lt;&gt;0),AS50,"-")</f>
        <v>1762.655276724854</v>
      </c>
      <c r="AT112" s="1">
        <f>IF(AND('Use B2019'!AT50&lt;&gt;0,AT50&lt;&gt;0),AT50,"-")</f>
        <v>179.57402414299025</v>
      </c>
      <c r="AU112" s="1">
        <f>IF(AND('Use B2019'!AU50&lt;&gt;0,AU50&lt;&gt;0),AU50,"-")</f>
        <v>115.09381448705749</v>
      </c>
      <c r="AV112" s="1">
        <f>IF(AND('Use B2019'!AV50&lt;&gt;0,AV50&lt;&gt;0),AV50,"-")</f>
        <v>4349.2993567369776</v>
      </c>
      <c r="AW112" s="1">
        <f>IF(AND('Use B2019'!AW50&lt;&gt;0,AW50&lt;&gt;0),AW50,"-")</f>
        <v>132.40579139664035</v>
      </c>
      <c r="AX112" s="1">
        <f>IF(AND('Use B2019'!AX50&lt;&gt;0,AX50&lt;&gt;0),AX50,"-")</f>
        <v>37.982732767912282</v>
      </c>
      <c r="AY112" s="1">
        <f>IF(AND('Use B2019'!AY50&lt;&gt;0,AY50&lt;&gt;0),AY50,"-")</f>
        <v>179.51189511272969</v>
      </c>
      <c r="AZ112" s="1">
        <f>IF(AND('Use B2019'!AZ50&lt;&gt;0,AZ50&lt;&gt;0),AZ50,"-")</f>
        <v>194.97532715295355</v>
      </c>
      <c r="BA112" s="1">
        <f>IF(AND('Use B2019'!BA50&lt;&gt;0,BA50&lt;&gt;0),BA50,"-")</f>
        <v>190.9577195345565</v>
      </c>
      <c r="BB112" s="1">
        <f>IF(AND('Use B2019'!BB50&lt;&gt;0,BB50&lt;&gt;0),BB50,"-")</f>
        <v>84.349970628388718</v>
      </c>
      <c r="BC112" s="1">
        <f>IF(AND('Use B2019'!BC50&lt;&gt;0,BC50&lt;&gt;0),BC50,"-")</f>
        <v>100.0912047171725</v>
      </c>
      <c r="BD112" s="1">
        <f>IF(AND('Use B2019'!BD50&lt;&gt;0,BD50&lt;&gt;0),BD50,"-")</f>
        <v>371.65354778906772</v>
      </c>
      <c r="BE112" s="1">
        <f>IF(AND('Use B2019'!BE50&lt;&gt;0,BE50&lt;&gt;0),BE50,"-")</f>
        <v>207.20561270128121</v>
      </c>
      <c r="BF112" s="1">
        <f>IF(AND('Use B2019'!BF50&lt;&gt;0,BF50&lt;&gt;0),BF50,"-")</f>
        <v>33.316769558168353</v>
      </c>
      <c r="BG112" s="1">
        <f>IF(AND('Use B2019'!BG50&lt;&gt;0,BG50&lt;&gt;0),BG50,"-")</f>
        <v>54.431350721019541</v>
      </c>
      <c r="BH112" s="1">
        <f>IF(AND('Use B2019'!BH50&lt;&gt;0,BH50&lt;&gt;0),BH50,"-")</f>
        <v>130.95843048324744</v>
      </c>
      <c r="BI112" s="1" t="str">
        <f>IF(AND('Use B2019'!BI50&lt;&gt;0,BI50&lt;&gt;0),BI50,"-")</f>
        <v>-</v>
      </c>
      <c r="BJ112" s="1">
        <f>IF(AND('Use B2019'!BJ50&lt;&gt;0,BJ50&lt;&gt;0),BJ50,"-")</f>
        <v>42823</v>
      </c>
      <c r="BK112" s="1"/>
      <c r="BL112" s="1">
        <f>IF(AND('Use B2019'!BL50&lt;&gt;0,BL50&lt;&gt;0),BL50,"-")</f>
        <v>10</v>
      </c>
      <c r="BM112" s="1" t="str">
        <f>IF(AND('Use B2019'!BM50&lt;&gt;0,BM50&lt;&gt;0),BM50,"-")</f>
        <v>-</v>
      </c>
      <c r="BN112" s="1" t="str">
        <f>IF(AND('Use B2019'!BN50&lt;&gt;0,BN50&lt;&gt;0),BN50,"-")</f>
        <v>-</v>
      </c>
      <c r="BO112" s="1" t="str">
        <f>IF(AND('Use B2019'!BO50&lt;&gt;0,BO50&lt;&gt;0),BO50,"-")</f>
        <v>-</v>
      </c>
      <c r="BP112" s="1" t="str">
        <f>IF(AND('Use B2019'!BP50&lt;&gt;0,BP50&lt;&gt;0),BP50,"-")</f>
        <v>-</v>
      </c>
      <c r="BQ112" s="1" t="str">
        <f>IF(AND('Use B2019'!BQ50&lt;&gt;0,BQ50&lt;&gt;0),BQ50,"-")</f>
        <v>-</v>
      </c>
      <c r="BR112" s="1" t="str">
        <f>IF(AND('Use B2019'!BR50&lt;&gt;0,BR50&lt;&gt;0),BR50,"-")</f>
        <v>-</v>
      </c>
      <c r="BS112" s="1" t="str">
        <f>IF(AND('Use B2019'!BS50&lt;&gt;0,BS50&lt;&gt;0),BS50,"-")</f>
        <v>-</v>
      </c>
      <c r="BT112" s="1">
        <f>IF(AND('Use B2019'!BT50&lt;&gt;0,BT50&lt;&gt;0),BT50,"-")</f>
        <v>10</v>
      </c>
    </row>
    <row r="113" spans="1:72" ht="12.75" customHeight="1">
      <c r="A113" s="1">
        <v>47</v>
      </c>
      <c r="B113" s="1" t="s">
        <v>552</v>
      </c>
      <c r="C113" s="1" t="str">
        <f>IF(AND('Use B2019'!C51&lt;&gt;0,C51&lt;&gt;0),C51,"-")</f>
        <v>-</v>
      </c>
      <c r="D113" s="1" t="str">
        <f>IF(AND('Use B2019'!D51&lt;&gt;0,D51&lt;&gt;0),D51,"-")</f>
        <v>-</v>
      </c>
      <c r="E113" s="1" t="str">
        <f>IF(AND('Use B2019'!E51&lt;&gt;0,E51&lt;&gt;0),E51,"-")</f>
        <v>-</v>
      </c>
      <c r="F113" s="1" t="str">
        <f>IF(AND('Use B2019'!F51&lt;&gt;0,F51&lt;&gt;0),F51,"-")</f>
        <v>-</v>
      </c>
      <c r="G113" s="1" t="str">
        <f>IF(AND('Use B2019'!G51&lt;&gt;0,G51&lt;&gt;0),G51,"-")</f>
        <v>-</v>
      </c>
      <c r="H113" s="1" t="str">
        <f>IF(AND('Use B2019'!H51&lt;&gt;0,H51&lt;&gt;0),H51,"-")</f>
        <v>-</v>
      </c>
      <c r="I113" s="1" t="str">
        <f>IF(AND('Use B2019'!I51&lt;&gt;0,I51&lt;&gt;0),I51,"-")</f>
        <v>-</v>
      </c>
      <c r="J113" s="1" t="str">
        <f>IF(AND('Use B2019'!J51&lt;&gt;0,J51&lt;&gt;0),J51,"-")</f>
        <v>-</v>
      </c>
      <c r="K113" s="1" t="str">
        <f>IF(AND('Use B2019'!K51&lt;&gt;0,K51&lt;&gt;0),K51,"-")</f>
        <v>-</v>
      </c>
      <c r="L113" s="1" t="str">
        <f>IF(AND('Use B2019'!L51&lt;&gt;0,L51&lt;&gt;0),L51,"-")</f>
        <v>-</v>
      </c>
      <c r="M113" s="1" t="str">
        <f>IF(AND('Use B2019'!M51&lt;&gt;0,M51&lt;&gt;0),M51,"-")</f>
        <v>-</v>
      </c>
      <c r="N113" s="1" t="str">
        <f>IF(AND('Use B2019'!N51&lt;&gt;0,N51&lt;&gt;0),N51,"-")</f>
        <v>-</v>
      </c>
      <c r="O113" s="1" t="str">
        <f>IF(AND('Use B2019'!O51&lt;&gt;0,O51&lt;&gt;0),O51,"-")</f>
        <v>-</v>
      </c>
      <c r="P113" s="1" t="str">
        <f>IF(AND('Use B2019'!P51&lt;&gt;0,P51&lt;&gt;0),P51,"-")</f>
        <v>-</v>
      </c>
      <c r="Q113" s="1" t="str">
        <f>IF(AND('Use B2019'!Q51&lt;&gt;0,Q51&lt;&gt;0),Q51,"-")</f>
        <v>-</v>
      </c>
      <c r="R113" s="1" t="str">
        <f>IF(AND('Use B2019'!R51&lt;&gt;0,R51&lt;&gt;0),R51,"-")</f>
        <v>-</v>
      </c>
      <c r="S113" s="1" t="str">
        <f>IF(AND('Use B2019'!S51&lt;&gt;0,S51&lt;&gt;0),S51,"-")</f>
        <v>-</v>
      </c>
      <c r="T113" s="1" t="str">
        <f>IF(AND('Use B2019'!T51&lt;&gt;0,T51&lt;&gt;0),T51,"-")</f>
        <v>-</v>
      </c>
      <c r="U113" s="1" t="str">
        <f>IF(AND('Use B2019'!U51&lt;&gt;0,U51&lt;&gt;0),U51,"-")</f>
        <v>-</v>
      </c>
      <c r="V113" s="1" t="str">
        <f>IF(AND('Use B2019'!V51&lt;&gt;0,V51&lt;&gt;0),V51,"-")</f>
        <v>-</v>
      </c>
      <c r="W113" s="1" t="str">
        <f>IF(AND('Use B2019'!W51&lt;&gt;0,W51&lt;&gt;0),W51,"-")</f>
        <v>-</v>
      </c>
      <c r="X113" s="1" t="str">
        <f>IF(AND('Use B2019'!X51&lt;&gt;0,X51&lt;&gt;0),X51,"-")</f>
        <v>-</v>
      </c>
      <c r="Y113" s="1" t="str">
        <f>IF(AND('Use B2019'!Y51&lt;&gt;0,Y51&lt;&gt;0),Y51,"-")</f>
        <v>-</v>
      </c>
      <c r="Z113" s="1" t="str">
        <f>IF(AND('Use B2019'!Z51&lt;&gt;0,Z51&lt;&gt;0),Z51,"-")</f>
        <v>-</v>
      </c>
      <c r="AA113" s="1" t="str">
        <f>IF(AND('Use B2019'!AA51&lt;&gt;0,AA51&lt;&gt;0),AA51,"-")</f>
        <v>-</v>
      </c>
      <c r="AB113" s="1" t="str">
        <f>IF(AND('Use B2019'!AB51&lt;&gt;0,AB51&lt;&gt;0),AB51,"-")</f>
        <v>-</v>
      </c>
      <c r="AC113" s="1" t="str">
        <f>IF(AND('Use B2019'!AC51&lt;&gt;0,AC51&lt;&gt;0),AC51,"-")</f>
        <v>-</v>
      </c>
      <c r="AD113" s="1" t="str">
        <f>IF(AND('Use B2019'!AD51&lt;&gt;0,AD51&lt;&gt;0),AD51,"-")</f>
        <v>-</v>
      </c>
      <c r="AE113" s="1" t="str">
        <f>IF(AND('Use B2019'!AE51&lt;&gt;0,AE51&lt;&gt;0),AE51,"-")</f>
        <v>-</v>
      </c>
      <c r="AF113" s="1" t="str">
        <f>IF(AND('Use B2019'!AF51&lt;&gt;0,AF51&lt;&gt;0),AF51,"-")</f>
        <v>-</v>
      </c>
      <c r="AG113" s="1" t="str">
        <f>IF(AND('Use B2019'!AG51&lt;&gt;0,AG51&lt;&gt;0),AG51,"-")</f>
        <v>-</v>
      </c>
      <c r="AH113" s="1" t="str">
        <f>IF(AND('Use B2019'!AH51&lt;&gt;0,AH51&lt;&gt;0),AH51,"-")</f>
        <v>-</v>
      </c>
      <c r="AI113" s="1" t="str">
        <f>IF(AND('Use B2019'!AI51&lt;&gt;0,AI51&lt;&gt;0),AI51,"-")</f>
        <v>-</v>
      </c>
      <c r="AJ113" s="1" t="str">
        <f>IF(AND('Use B2019'!AJ51&lt;&gt;0,AJ51&lt;&gt;0),AJ51,"-")</f>
        <v>-</v>
      </c>
      <c r="AK113" s="1" t="str">
        <f>IF(AND('Use B2019'!AK51&lt;&gt;0,AK51&lt;&gt;0),AK51,"-")</f>
        <v>-</v>
      </c>
      <c r="AL113" s="1" t="str">
        <f>IF(AND('Use B2019'!AL51&lt;&gt;0,AL51&lt;&gt;0),AL51,"-")</f>
        <v>-</v>
      </c>
      <c r="AM113" s="1" t="str">
        <f>IF(AND('Use B2019'!AM51&lt;&gt;0,AM51&lt;&gt;0),AM51,"-")</f>
        <v>-</v>
      </c>
      <c r="AN113" s="1" t="str">
        <f>IF(AND('Use B2019'!AN51&lt;&gt;0,AN51&lt;&gt;0),AN51,"-")</f>
        <v>-</v>
      </c>
      <c r="AO113" s="1" t="str">
        <f>IF(AND('Use B2019'!AO51&lt;&gt;0,AO51&lt;&gt;0),AO51,"-")</f>
        <v>-</v>
      </c>
      <c r="AP113" s="1" t="str">
        <f>IF(AND('Use B2019'!AP51&lt;&gt;0,AP51&lt;&gt;0),AP51,"-")</f>
        <v>-</v>
      </c>
      <c r="AQ113" s="1" t="str">
        <f>IF(AND('Use B2019'!AQ51&lt;&gt;0,AQ51&lt;&gt;0),AQ51,"-")</f>
        <v>-</v>
      </c>
      <c r="AR113" s="1" t="str">
        <f>IF(AND('Use B2019'!AR51&lt;&gt;0,AR51&lt;&gt;0),AR51,"-")</f>
        <v>-</v>
      </c>
      <c r="AS113" s="1" t="str">
        <f>IF(AND('Use B2019'!AS51&lt;&gt;0,AS51&lt;&gt;0),AS51,"-")</f>
        <v>-</v>
      </c>
      <c r="AT113" s="1" t="str">
        <f>IF(AND('Use B2019'!AT51&lt;&gt;0,AT51&lt;&gt;0),AT51,"-")</f>
        <v>-</v>
      </c>
      <c r="AU113" s="1" t="str">
        <f>IF(AND('Use B2019'!AU51&lt;&gt;0,AU51&lt;&gt;0),AU51,"-")</f>
        <v>-</v>
      </c>
      <c r="AV113" s="1" t="str">
        <f>IF(AND('Use B2019'!AV51&lt;&gt;0,AV51&lt;&gt;0),AV51,"-")</f>
        <v>-</v>
      </c>
      <c r="AW113" s="1" t="str">
        <f>IF(AND('Use B2019'!AW51&lt;&gt;0,AW51&lt;&gt;0),AW51,"-")</f>
        <v>-</v>
      </c>
      <c r="AX113" s="1" t="str">
        <f>IF(AND('Use B2019'!AX51&lt;&gt;0,AX51&lt;&gt;0),AX51,"-")</f>
        <v>-</v>
      </c>
      <c r="AY113" s="1" t="str">
        <f>IF(AND('Use B2019'!AY51&lt;&gt;0,AY51&lt;&gt;0),AY51,"-")</f>
        <v>-</v>
      </c>
      <c r="AZ113" s="1" t="str">
        <f>IF(AND('Use B2019'!AZ51&lt;&gt;0,AZ51&lt;&gt;0),AZ51,"-")</f>
        <v>-</v>
      </c>
      <c r="BA113" s="1" t="str">
        <f>IF(AND('Use B2019'!BA51&lt;&gt;0,BA51&lt;&gt;0),BA51,"-")</f>
        <v>-</v>
      </c>
      <c r="BB113" s="1" t="str">
        <f>IF(AND('Use B2019'!BB51&lt;&gt;0,BB51&lt;&gt;0),BB51,"-")</f>
        <v>-</v>
      </c>
      <c r="BC113" s="1" t="str">
        <f>IF(AND('Use B2019'!BC51&lt;&gt;0,BC51&lt;&gt;0),BC51,"-")</f>
        <v>-</v>
      </c>
      <c r="BD113" s="1" t="str">
        <f>IF(AND('Use B2019'!BD51&lt;&gt;0,BD51&lt;&gt;0),BD51,"-")</f>
        <v>-</v>
      </c>
      <c r="BE113" s="1" t="str">
        <f>IF(AND('Use B2019'!BE51&lt;&gt;0,BE51&lt;&gt;0),BE51,"-")</f>
        <v>-</v>
      </c>
      <c r="BF113" s="1" t="str">
        <f>IF(AND('Use B2019'!BF51&lt;&gt;0,BF51&lt;&gt;0),BF51,"-")</f>
        <v>-</v>
      </c>
      <c r="BG113" s="1" t="str">
        <f>IF(AND('Use B2019'!BG51&lt;&gt;0,BG51&lt;&gt;0),BG51,"-")</f>
        <v>-</v>
      </c>
      <c r="BH113" s="1" t="str">
        <f>IF(AND('Use B2019'!BH51&lt;&gt;0,BH51&lt;&gt;0),BH51,"-")</f>
        <v>-</v>
      </c>
      <c r="BI113" s="1" t="str">
        <f>IF(AND('Use B2019'!BI51&lt;&gt;0,BI51&lt;&gt;0),BI51,"-")</f>
        <v>-</v>
      </c>
      <c r="BJ113" s="1" t="str">
        <f>IF(AND('Use B2019'!BJ51&lt;&gt;0,BJ51&lt;&gt;0),BJ51,"-")</f>
        <v>-</v>
      </c>
      <c r="BK113" s="1"/>
      <c r="BL113" s="1" t="str">
        <f>IF(AND('Use B2019'!BL51&lt;&gt;0,BL51&lt;&gt;0),BL51,"-")</f>
        <v>-</v>
      </c>
      <c r="BM113" s="1" t="str">
        <f>IF(AND('Use B2019'!BM51&lt;&gt;0,BM51&lt;&gt;0),BM51,"-")</f>
        <v>-</v>
      </c>
      <c r="BN113" s="1" t="str">
        <f>IF(AND('Use B2019'!BN51&lt;&gt;0,BN51&lt;&gt;0),BN51,"-")</f>
        <v>-</v>
      </c>
      <c r="BO113" s="1" t="str">
        <f>IF(AND('Use B2019'!BO51&lt;&gt;0,BO51&lt;&gt;0),BO51,"-")</f>
        <v>-</v>
      </c>
      <c r="BP113" s="1" t="str">
        <f>IF(AND('Use B2019'!BP51&lt;&gt;0,BP51&lt;&gt;0),BP51,"-")</f>
        <v>-</v>
      </c>
      <c r="BQ113" s="1" t="str">
        <f>IF(AND('Use B2019'!BQ51&lt;&gt;0,BQ51&lt;&gt;0),BQ51,"-")</f>
        <v>-</v>
      </c>
      <c r="BR113" s="1" t="str">
        <f>IF(AND('Use B2019'!BR51&lt;&gt;0,BR51&lt;&gt;0),BR51,"-")</f>
        <v>-</v>
      </c>
      <c r="BS113" s="1" t="str">
        <f>IF(AND('Use B2019'!BS51&lt;&gt;0,BS51&lt;&gt;0),BS51,"-")</f>
        <v>-</v>
      </c>
      <c r="BT113" s="1" t="str">
        <f>IF(AND('Use B2019'!BT51&lt;&gt;0,BT51&lt;&gt;0),BT51,"-")</f>
        <v>-</v>
      </c>
    </row>
    <row r="114" spans="1:72" ht="12.75" customHeight="1">
      <c r="A114" s="1">
        <v>48</v>
      </c>
      <c r="B114" s="1" t="s">
        <v>554</v>
      </c>
      <c r="C114" s="1" t="str">
        <f>IF(AND('Use B2019'!C52&lt;&gt;0,C52&lt;&gt;0),C52,"-")</f>
        <v>-</v>
      </c>
      <c r="D114" s="1" t="str">
        <f>IF(AND('Use B2019'!D52&lt;&gt;0,D52&lt;&gt;0),D52,"-")</f>
        <v>-</v>
      </c>
      <c r="E114" s="1" t="str">
        <f>IF(AND('Use B2019'!E52&lt;&gt;0,E52&lt;&gt;0),E52,"-")</f>
        <v>-</v>
      </c>
      <c r="F114" s="1" t="str">
        <f>IF(AND('Use B2019'!F52&lt;&gt;0,F52&lt;&gt;0),F52,"-")</f>
        <v>-</v>
      </c>
      <c r="G114" s="1" t="str">
        <f>IF(AND('Use B2019'!G52&lt;&gt;0,G52&lt;&gt;0),G52,"-")</f>
        <v>-</v>
      </c>
      <c r="H114" s="1" t="str">
        <f>IF(AND('Use B2019'!H52&lt;&gt;0,H52&lt;&gt;0),H52,"-")</f>
        <v>-</v>
      </c>
      <c r="I114" s="1" t="str">
        <f>IF(AND('Use B2019'!I52&lt;&gt;0,I52&lt;&gt;0),I52,"-")</f>
        <v>-</v>
      </c>
      <c r="J114" s="1" t="str">
        <f>IF(AND('Use B2019'!J52&lt;&gt;0,J52&lt;&gt;0),J52,"-")</f>
        <v>-</v>
      </c>
      <c r="K114" s="1" t="str">
        <f>IF(AND('Use B2019'!K52&lt;&gt;0,K52&lt;&gt;0),K52,"-")</f>
        <v>-</v>
      </c>
      <c r="L114" s="1" t="str">
        <f>IF(AND('Use B2019'!L52&lt;&gt;0,L52&lt;&gt;0),L52,"-")</f>
        <v>-</v>
      </c>
      <c r="M114" s="1" t="str">
        <f>IF(AND('Use B2019'!M52&lt;&gt;0,M52&lt;&gt;0),M52,"-")</f>
        <v>-</v>
      </c>
      <c r="N114" s="1" t="str">
        <f>IF(AND('Use B2019'!N52&lt;&gt;0,N52&lt;&gt;0),N52,"-")</f>
        <v>-</v>
      </c>
      <c r="O114" s="1" t="str">
        <f>IF(AND('Use B2019'!O52&lt;&gt;0,O52&lt;&gt;0),O52,"-")</f>
        <v>-</v>
      </c>
      <c r="P114" s="1" t="str">
        <f>IF(AND('Use B2019'!P52&lt;&gt;0,P52&lt;&gt;0),P52,"-")</f>
        <v>-</v>
      </c>
      <c r="Q114" s="1" t="str">
        <f>IF(AND('Use B2019'!Q52&lt;&gt;0,Q52&lt;&gt;0),Q52,"-")</f>
        <v>-</v>
      </c>
      <c r="R114" s="1" t="str">
        <f>IF(AND('Use B2019'!R52&lt;&gt;0,R52&lt;&gt;0),R52,"-")</f>
        <v>-</v>
      </c>
      <c r="S114" s="1" t="str">
        <f>IF(AND('Use B2019'!S52&lt;&gt;0,S52&lt;&gt;0),S52,"-")</f>
        <v>-</v>
      </c>
      <c r="T114" s="1" t="str">
        <f>IF(AND('Use B2019'!T52&lt;&gt;0,T52&lt;&gt;0),T52,"-")</f>
        <v>-</v>
      </c>
      <c r="U114" s="1" t="str">
        <f>IF(AND('Use B2019'!U52&lt;&gt;0,U52&lt;&gt;0),U52,"-")</f>
        <v>-</v>
      </c>
      <c r="V114" s="1" t="str">
        <f>IF(AND('Use B2019'!V52&lt;&gt;0,V52&lt;&gt;0),V52,"-")</f>
        <v>-</v>
      </c>
      <c r="W114" s="1" t="str">
        <f>IF(AND('Use B2019'!W52&lt;&gt;0,W52&lt;&gt;0),W52,"-")</f>
        <v>-</v>
      </c>
      <c r="X114" s="1" t="str">
        <f>IF(AND('Use B2019'!X52&lt;&gt;0,X52&lt;&gt;0),X52,"-")</f>
        <v>-</v>
      </c>
      <c r="Y114" s="1" t="str">
        <f>IF(AND('Use B2019'!Y52&lt;&gt;0,Y52&lt;&gt;0),Y52,"-")</f>
        <v>-</v>
      </c>
      <c r="Z114" s="1" t="str">
        <f>IF(AND('Use B2019'!Z52&lt;&gt;0,Z52&lt;&gt;0),Z52,"-")</f>
        <v>-</v>
      </c>
      <c r="AA114" s="1" t="str">
        <f>IF(AND('Use B2019'!AA52&lt;&gt;0,AA52&lt;&gt;0),AA52,"-")</f>
        <v>-</v>
      </c>
      <c r="AB114" s="1" t="str">
        <f>IF(AND('Use B2019'!AB52&lt;&gt;0,AB52&lt;&gt;0),AB52,"-")</f>
        <v>-</v>
      </c>
      <c r="AC114" s="1" t="str">
        <f>IF(AND('Use B2019'!AC52&lt;&gt;0,AC52&lt;&gt;0),AC52,"-")</f>
        <v>-</v>
      </c>
      <c r="AD114" s="1" t="str">
        <f>IF(AND('Use B2019'!AD52&lt;&gt;0,AD52&lt;&gt;0),AD52,"-")</f>
        <v>-</v>
      </c>
      <c r="AE114" s="1" t="str">
        <f>IF(AND('Use B2019'!AE52&lt;&gt;0,AE52&lt;&gt;0),AE52,"-")</f>
        <v>-</v>
      </c>
      <c r="AF114" s="1" t="str">
        <f>IF(AND('Use B2019'!AF52&lt;&gt;0,AF52&lt;&gt;0),AF52,"-")</f>
        <v>-</v>
      </c>
      <c r="AG114" s="1" t="str">
        <f>IF(AND('Use B2019'!AG52&lt;&gt;0,AG52&lt;&gt;0),AG52,"-")</f>
        <v>-</v>
      </c>
      <c r="AH114" s="1" t="str">
        <f>IF(AND('Use B2019'!AH52&lt;&gt;0,AH52&lt;&gt;0),AH52,"-")</f>
        <v>-</v>
      </c>
      <c r="AI114" s="1" t="str">
        <f>IF(AND('Use B2019'!AI52&lt;&gt;0,AI52&lt;&gt;0),AI52,"-")</f>
        <v>-</v>
      </c>
      <c r="AJ114" s="1" t="str">
        <f>IF(AND('Use B2019'!AJ52&lt;&gt;0,AJ52&lt;&gt;0),AJ52,"-")</f>
        <v>-</v>
      </c>
      <c r="AK114" s="1" t="str">
        <f>IF(AND('Use B2019'!AK52&lt;&gt;0,AK52&lt;&gt;0),AK52,"-")</f>
        <v>-</v>
      </c>
      <c r="AL114" s="1" t="str">
        <f>IF(AND('Use B2019'!AL52&lt;&gt;0,AL52&lt;&gt;0),AL52,"-")</f>
        <v>-</v>
      </c>
      <c r="AM114" s="1" t="str">
        <f>IF(AND('Use B2019'!AM52&lt;&gt;0,AM52&lt;&gt;0),AM52,"-")</f>
        <v>-</v>
      </c>
      <c r="AN114" s="1" t="str">
        <f>IF(AND('Use B2019'!AN52&lt;&gt;0,AN52&lt;&gt;0),AN52,"-")</f>
        <v>-</v>
      </c>
      <c r="AO114" s="1" t="str">
        <f>IF(AND('Use B2019'!AO52&lt;&gt;0,AO52&lt;&gt;0),AO52,"-")</f>
        <v>-</v>
      </c>
      <c r="AP114" s="1" t="str">
        <f>IF(AND('Use B2019'!AP52&lt;&gt;0,AP52&lt;&gt;0),AP52,"-")</f>
        <v>-</v>
      </c>
      <c r="AQ114" s="1" t="str">
        <f>IF(AND('Use B2019'!AQ52&lt;&gt;0,AQ52&lt;&gt;0),AQ52,"-")</f>
        <v>-</v>
      </c>
      <c r="AR114" s="1" t="str">
        <f>IF(AND('Use B2019'!AR52&lt;&gt;0,AR52&lt;&gt;0),AR52,"-")</f>
        <v>-</v>
      </c>
      <c r="AS114" s="1" t="str">
        <f>IF(AND('Use B2019'!AS52&lt;&gt;0,AS52&lt;&gt;0),AS52,"-")</f>
        <v>-</v>
      </c>
      <c r="AT114" s="1" t="str">
        <f>IF(AND('Use B2019'!AT52&lt;&gt;0,AT52&lt;&gt;0),AT52,"-")</f>
        <v>-</v>
      </c>
      <c r="AU114" s="1" t="str">
        <f>IF(AND('Use B2019'!AU52&lt;&gt;0,AU52&lt;&gt;0),AU52,"-")</f>
        <v>-</v>
      </c>
      <c r="AV114" s="1" t="str">
        <f>IF(AND('Use B2019'!AV52&lt;&gt;0,AV52&lt;&gt;0),AV52,"-")</f>
        <v>-</v>
      </c>
      <c r="AW114" s="1" t="str">
        <f>IF(AND('Use B2019'!AW52&lt;&gt;0,AW52&lt;&gt;0),AW52,"-")</f>
        <v>-</v>
      </c>
      <c r="AX114" s="1" t="str">
        <f>IF(AND('Use B2019'!AX52&lt;&gt;0,AX52&lt;&gt;0),AX52,"-")</f>
        <v>-</v>
      </c>
      <c r="AY114" s="1" t="str">
        <f>IF(AND('Use B2019'!AY52&lt;&gt;0,AY52&lt;&gt;0),AY52,"-")</f>
        <v>-</v>
      </c>
      <c r="AZ114" s="1" t="str">
        <f>IF(AND('Use B2019'!AZ52&lt;&gt;0,AZ52&lt;&gt;0),AZ52,"-")</f>
        <v>-</v>
      </c>
      <c r="BA114" s="1" t="str">
        <f>IF(AND('Use B2019'!BA52&lt;&gt;0,BA52&lt;&gt;0),BA52,"-")</f>
        <v>-</v>
      </c>
      <c r="BB114" s="1" t="str">
        <f>IF(AND('Use B2019'!BB52&lt;&gt;0,BB52&lt;&gt;0),BB52,"-")</f>
        <v>-</v>
      </c>
      <c r="BC114" s="1" t="str">
        <f>IF(AND('Use B2019'!BC52&lt;&gt;0,BC52&lt;&gt;0),BC52,"-")</f>
        <v>-</v>
      </c>
      <c r="BD114" s="1" t="str">
        <f>IF(AND('Use B2019'!BD52&lt;&gt;0,BD52&lt;&gt;0),BD52,"-")</f>
        <v>-</v>
      </c>
      <c r="BE114" s="1" t="str">
        <f>IF(AND('Use B2019'!BE52&lt;&gt;0,BE52&lt;&gt;0),BE52,"-")</f>
        <v>-</v>
      </c>
      <c r="BF114" s="1" t="str">
        <f>IF(AND('Use B2019'!BF52&lt;&gt;0,BF52&lt;&gt;0),BF52,"-")</f>
        <v>-</v>
      </c>
      <c r="BG114" s="1" t="str">
        <f>IF(AND('Use B2019'!BG52&lt;&gt;0,BG52&lt;&gt;0),BG52,"-")</f>
        <v>-</v>
      </c>
      <c r="BH114" s="1" t="str">
        <f>IF(AND('Use B2019'!BH52&lt;&gt;0,BH52&lt;&gt;0),BH52,"-")</f>
        <v>-</v>
      </c>
      <c r="BI114" s="1" t="str">
        <f>IF(AND('Use B2019'!BI52&lt;&gt;0,BI52&lt;&gt;0),BI52,"-")</f>
        <v>-</v>
      </c>
      <c r="BJ114" s="1" t="str">
        <f>IF(AND('Use B2019'!BJ52&lt;&gt;0,BJ52&lt;&gt;0),BJ52,"-")</f>
        <v>-</v>
      </c>
      <c r="BK114" s="1"/>
      <c r="BL114" s="1" t="str">
        <f>IF(AND('Use B2019'!BL52&lt;&gt;0,BL52&lt;&gt;0),BL52,"-")</f>
        <v>-</v>
      </c>
      <c r="BM114" s="1" t="str">
        <f>IF(AND('Use B2019'!BM52&lt;&gt;0,BM52&lt;&gt;0),BM52,"-")</f>
        <v>-</v>
      </c>
      <c r="BN114" s="1" t="str">
        <f>IF(AND('Use B2019'!BN52&lt;&gt;0,BN52&lt;&gt;0),BN52,"-")</f>
        <v>-</v>
      </c>
      <c r="BO114" s="1" t="str">
        <f>IF(AND('Use B2019'!BO52&lt;&gt;0,BO52&lt;&gt;0),BO52,"-")</f>
        <v>-</v>
      </c>
      <c r="BP114" s="1" t="str">
        <f>IF(AND('Use B2019'!BP52&lt;&gt;0,BP52&lt;&gt;0),BP52,"-")</f>
        <v>-</v>
      </c>
      <c r="BQ114" s="1" t="str">
        <f>IF(AND('Use B2019'!BQ52&lt;&gt;0,BQ52&lt;&gt;0),BQ52,"-")</f>
        <v>-</v>
      </c>
      <c r="BR114" s="1" t="str">
        <f>IF(AND('Use B2019'!BR52&lt;&gt;0,BR52&lt;&gt;0),BR52,"-")</f>
        <v>-</v>
      </c>
      <c r="BS114" s="1" t="str">
        <f>IF(AND('Use B2019'!BS52&lt;&gt;0,BS52&lt;&gt;0),BS52,"-")</f>
        <v>-</v>
      </c>
      <c r="BT114" s="1" t="str">
        <f>IF(AND('Use B2019'!BT52&lt;&gt;0,BT52&lt;&gt;0),BT52,"-")</f>
        <v>-</v>
      </c>
    </row>
    <row r="115" spans="1:72" ht="12.75" customHeight="1">
      <c r="A115" s="1">
        <v>49</v>
      </c>
      <c r="B115" s="1" t="s">
        <v>674</v>
      </c>
      <c r="C115" s="1">
        <f>IF(AND('Use B2019'!C53&lt;&gt;0,C53&lt;&gt;0),C53,"-")</f>
        <v>3.5796371541097584E-2</v>
      </c>
      <c r="D115" s="1">
        <f>IF(AND('Use B2019'!D53&lt;&gt;0,D53&lt;&gt;0),D53,"-")</f>
        <v>2.8111040004968153</v>
      </c>
      <c r="E115" s="1">
        <f>IF(AND('Use B2019'!E53&lt;&gt;0,E53&lt;&gt;0),E53,"-")</f>
        <v>1.1926337328266588E-2</v>
      </c>
      <c r="F115" s="1">
        <f>IF(AND('Use B2019'!F53&lt;&gt;0,F53&lt;&gt;0),F53,"-")</f>
        <v>24.311526902351435</v>
      </c>
      <c r="G115" s="1">
        <f>IF(AND('Use B2019'!G53&lt;&gt;0,G53&lt;&gt;0),G53,"-")</f>
        <v>124.10802497538101</v>
      </c>
      <c r="H115" s="1">
        <f>IF(AND('Use B2019'!H53&lt;&gt;0,H53&lt;&gt;0),H53,"-")</f>
        <v>8.1542441677521005</v>
      </c>
      <c r="I115" s="1">
        <f>IF(AND('Use B2019'!I53&lt;&gt;0,I53&lt;&gt;0),I53,"-")</f>
        <v>44.60362764875822</v>
      </c>
      <c r="J115" s="1">
        <f>IF(AND('Use B2019'!J53&lt;&gt;0,J53&lt;&gt;0),J53,"-")</f>
        <v>65.371582861865463</v>
      </c>
      <c r="K115" s="1">
        <f>IF(AND('Use B2019'!K53&lt;&gt;0,K53&lt;&gt;0),K53,"-")</f>
        <v>24.257407514896165</v>
      </c>
      <c r="L115" s="1">
        <f>IF(AND('Use B2019'!L53&lt;&gt;0,L53&lt;&gt;0),L53,"-")</f>
        <v>7.1726954119962008</v>
      </c>
      <c r="M115" s="1">
        <f>IF(AND('Use B2019'!M53&lt;&gt;0,M53&lt;&gt;0),M53,"-")</f>
        <v>244.92477165577364</v>
      </c>
      <c r="N115" s="1">
        <f>IF(AND('Use B2019'!N53&lt;&gt;0,N53&lt;&gt;0),N53,"-")</f>
        <v>79.48111336037185</v>
      </c>
      <c r="O115" s="1">
        <f>IF(AND('Use B2019'!O53&lt;&gt;0,O53&lt;&gt;0),O53,"-")</f>
        <v>38.62021054858819</v>
      </c>
      <c r="P115" s="1">
        <f>IF(AND('Use B2019'!P53&lt;&gt;0,P53&lt;&gt;0),P53,"-")</f>
        <v>14.733487063237069</v>
      </c>
      <c r="Q115" s="1">
        <f>IF(AND('Use B2019'!Q53&lt;&gt;0,Q53&lt;&gt;0),Q53,"-")</f>
        <v>134.89928121559416</v>
      </c>
      <c r="R115" s="1">
        <f>IF(AND('Use B2019'!R53&lt;&gt;0,R53&lt;&gt;0),R53,"-")</f>
        <v>37.204599349453886</v>
      </c>
      <c r="S115" s="1">
        <f>IF(AND('Use B2019'!S53&lt;&gt;0,S53&lt;&gt;0),S53,"-")</f>
        <v>48.995391740085836</v>
      </c>
      <c r="T115" s="1">
        <f>IF(AND('Use B2019'!T53&lt;&gt;0,T53&lt;&gt;0),T53,"-")</f>
        <v>211.86167188714396</v>
      </c>
      <c r="U115" s="1">
        <f>IF(AND('Use B2019'!U53&lt;&gt;0,U53&lt;&gt;0),U53,"-")</f>
        <v>349.79835022383571</v>
      </c>
      <c r="V115" s="1">
        <f>IF(AND('Use B2019'!V53&lt;&gt;0,V53&lt;&gt;0),V53,"-")</f>
        <v>16.700564578692603</v>
      </c>
      <c r="W115" s="1">
        <f>IF(AND('Use B2019'!W53&lt;&gt;0,W53&lt;&gt;0),W53,"-")</f>
        <v>39.621894214659399</v>
      </c>
      <c r="X115" s="1">
        <f>IF(AND('Use B2019'!X53&lt;&gt;0,X53&lt;&gt;0),X53,"-")</f>
        <v>46.042774171360442</v>
      </c>
      <c r="Y115" s="1">
        <f>IF(AND('Use B2019'!Y53&lt;&gt;0,Y53&lt;&gt;0),Y53,"-")</f>
        <v>87.163961166632816</v>
      </c>
      <c r="Z115" s="1">
        <f>IF(AND('Use B2019'!Z53&lt;&gt;0,Z53&lt;&gt;0),Z53,"-")</f>
        <v>13.064084445512556</v>
      </c>
      <c r="AA115" s="1">
        <f>IF(AND('Use B2019'!AA53&lt;&gt;0,AA53&lt;&gt;0),AA53,"-")</f>
        <v>90.005848064077824</v>
      </c>
      <c r="AB115" s="1">
        <f>IF(AND('Use B2019'!AB53&lt;&gt;0,AB53&lt;&gt;0),AB53,"-")</f>
        <v>120.22639260880882</v>
      </c>
      <c r="AC115" s="1">
        <f>IF(AND('Use B2019'!AC53&lt;&gt;0,AC53&lt;&gt;0),AC53,"-")</f>
        <v>964.54619226923751</v>
      </c>
      <c r="AD115" s="1">
        <f>IF(AND('Use B2019'!AD53&lt;&gt;0,AD53&lt;&gt;0),AD53,"-")</f>
        <v>70.207586028998151</v>
      </c>
      <c r="AE115" s="1">
        <f>IF(AND('Use B2019'!AE53&lt;&gt;0,AE53&lt;&gt;0),AE53,"-")</f>
        <v>8.3787965097523731</v>
      </c>
      <c r="AF115" s="1">
        <f>IF(AND('Use B2019'!AF53&lt;&gt;0,AF53&lt;&gt;0),AF53,"-")</f>
        <v>82.841712051389479</v>
      </c>
      <c r="AG115" s="1">
        <f>IF(AND('Use B2019'!AG53&lt;&gt;0,AG53&lt;&gt;0),AG53,"-")</f>
        <v>75.678033400802008</v>
      </c>
      <c r="AH115" s="1">
        <f>IF(AND('Use B2019'!AH53&lt;&gt;0,AH53&lt;&gt;0),AH53,"-")</f>
        <v>62.608740208843578</v>
      </c>
      <c r="AI115" s="1">
        <f>IF(AND('Use B2019'!AI53&lt;&gt;0,AI53&lt;&gt;0),AI53,"-")</f>
        <v>167.57981638999269</v>
      </c>
      <c r="AJ115" s="1">
        <f>IF(AND('Use B2019'!AJ53&lt;&gt;0,AJ53&lt;&gt;0),AJ53,"-")</f>
        <v>15.265605037803901</v>
      </c>
      <c r="AK115" s="1">
        <f>IF(AND('Use B2019'!AK53&lt;&gt;0,AK53&lt;&gt;0),AK53,"-")</f>
        <v>511.0417372822921</v>
      </c>
      <c r="AL115" s="1">
        <f>IF(AND('Use B2019'!AL53&lt;&gt;0,AL53&lt;&gt;0),AL53,"-")</f>
        <v>450.34541530732213</v>
      </c>
      <c r="AM115" s="1">
        <f>IF(AND('Use B2019'!AM53&lt;&gt;0,AM53&lt;&gt;0),AM53,"-")</f>
        <v>194.07488005483208</v>
      </c>
      <c r="AN115" s="1">
        <f>IF(AND('Use B2019'!AN53&lt;&gt;0,AN53&lt;&gt;0),AN53,"-")</f>
        <v>19.050992536161733</v>
      </c>
      <c r="AO115" s="1">
        <f>IF(AND('Use B2019'!AO53&lt;&gt;0,AO53&lt;&gt;0),AO53,"-")</f>
        <v>23.076565359926448</v>
      </c>
      <c r="AP115" s="1">
        <f>IF(AND('Use B2019'!AP53&lt;&gt;0,AP53&lt;&gt;0),AP53,"-")</f>
        <v>137.68950478435877</v>
      </c>
      <c r="AQ115" s="1" t="str">
        <f>IF(AND('Use B2019'!AQ53&lt;&gt;0,AQ53&lt;&gt;0),AQ53,"-")</f>
        <v>-</v>
      </c>
      <c r="AR115" s="1">
        <f>IF(AND('Use B2019'!AR53&lt;&gt;0,AR53&lt;&gt;0),AR53,"-")</f>
        <v>631.83494795727768</v>
      </c>
      <c r="AS115" s="1">
        <f>IF(AND('Use B2019'!AS53&lt;&gt;0,AS53&lt;&gt;0),AS53,"-")</f>
        <v>582.86847578520701</v>
      </c>
      <c r="AT115" s="1">
        <f>IF(AND('Use B2019'!AT53&lt;&gt;0,AT53&lt;&gt;0),AT53,"-")</f>
        <v>282.13059793790887</v>
      </c>
      <c r="AU115" s="1">
        <f>IF(AND('Use B2019'!AU53&lt;&gt;0,AU53&lt;&gt;0),AU53,"-")</f>
        <v>407.36197078365888</v>
      </c>
      <c r="AV115" s="1">
        <f>IF(AND('Use B2019'!AV53&lt;&gt;0,AV53&lt;&gt;0),AV53,"-")</f>
        <v>272.02869648393857</v>
      </c>
      <c r="AW115" s="1">
        <f>IF(AND('Use B2019'!AW53&lt;&gt;0,AW53&lt;&gt;0),AW53,"-")</f>
        <v>308.24170124491678</v>
      </c>
      <c r="AX115" s="1">
        <f>IF(AND('Use B2019'!AX53&lt;&gt;0,AX53&lt;&gt;0),AX53,"-")</f>
        <v>8.7813304185659966</v>
      </c>
      <c r="AY115" s="1">
        <f>IF(AND('Use B2019'!AY53&lt;&gt;0,AY53&lt;&gt;0),AY53,"-")</f>
        <v>644.81571903418455</v>
      </c>
      <c r="AZ115" s="1">
        <f>IF(AND('Use B2019'!AZ53&lt;&gt;0,AZ53&lt;&gt;0),AZ53,"-")</f>
        <v>252.74374631085541</v>
      </c>
      <c r="BA115" s="1">
        <f>IF(AND('Use B2019'!BA53&lt;&gt;0,BA53&lt;&gt;0),BA53,"-")</f>
        <v>108.75240361412217</v>
      </c>
      <c r="BB115" s="1">
        <f>IF(AND('Use B2019'!BB53&lt;&gt;0,BB53&lt;&gt;0),BB53,"-")</f>
        <v>63.103159370644619</v>
      </c>
      <c r="BC115" s="1">
        <f>IF(AND('Use B2019'!BC53&lt;&gt;0,BC53&lt;&gt;0),BC53,"-")</f>
        <v>60.59965991689505</v>
      </c>
      <c r="BD115" s="1">
        <f>IF(AND('Use B2019'!BD53&lt;&gt;0,BD53&lt;&gt;0),BD53,"-")</f>
        <v>76.475115678945173</v>
      </c>
      <c r="BE115" s="1">
        <f>IF(AND('Use B2019'!BE53&lt;&gt;0,BE53&lt;&gt;0),BE53,"-")</f>
        <v>49.899473587612071</v>
      </c>
      <c r="BF115" s="1">
        <f>IF(AND('Use B2019'!BF53&lt;&gt;0,BF53&lt;&gt;0),BF53,"-")</f>
        <v>43.768460425971078</v>
      </c>
      <c r="BG115" s="1">
        <f>IF(AND('Use B2019'!BG53&lt;&gt;0,BG53&lt;&gt;0),BG53,"-")</f>
        <v>8.1267092922302613</v>
      </c>
      <c r="BH115" s="1">
        <f>IF(AND('Use B2019'!BH53&lt;&gt;0,BH53&lt;&gt;0),BH53,"-")</f>
        <v>9.8999224491573461</v>
      </c>
      <c r="BI115" s="1" t="str">
        <f>IF(AND('Use B2019'!BI53&lt;&gt;0,BI53&lt;&gt;0),BI53,"-")</f>
        <v>-</v>
      </c>
      <c r="BJ115" s="1">
        <f>IF(AND('Use B2019'!BJ53&lt;&gt;0,BJ53&lt;&gt;0),BJ53,"-")</f>
        <v>8467.9999999999982</v>
      </c>
      <c r="BK115" s="1"/>
      <c r="BL115" s="1">
        <f>IF(AND('Use B2019'!BL53&lt;&gt;0,BL53&lt;&gt;0),BL53,"-")</f>
        <v>90</v>
      </c>
      <c r="BM115" s="1" t="str">
        <f>IF(AND('Use B2019'!BM53&lt;&gt;0,BM53&lt;&gt;0),BM53,"-")</f>
        <v>-</v>
      </c>
      <c r="BN115" s="1" t="str">
        <f>IF(AND('Use B2019'!BN53&lt;&gt;0,BN53&lt;&gt;0),BN53,"-")</f>
        <v>-</v>
      </c>
      <c r="BO115" s="1" t="str">
        <f>IF(AND('Use B2019'!BO53&lt;&gt;0,BO53&lt;&gt;0),BO53,"-")</f>
        <v>-</v>
      </c>
      <c r="BP115" s="1" t="str">
        <f>IF(AND('Use B2019'!BP53&lt;&gt;0,BP53&lt;&gt;0),BP53,"-")</f>
        <v>-</v>
      </c>
      <c r="BQ115" s="1" t="str">
        <f>IF(AND('Use B2019'!BQ53&lt;&gt;0,BQ53&lt;&gt;0),BQ53,"-")</f>
        <v>-</v>
      </c>
      <c r="BR115" s="1" t="str">
        <f>IF(AND('Use B2019'!BR53&lt;&gt;0,BR53&lt;&gt;0),BR53,"-")</f>
        <v>-</v>
      </c>
      <c r="BS115" s="1" t="str">
        <f>IF(AND('Use B2019'!BS53&lt;&gt;0,BS53&lt;&gt;0),BS53,"-")</f>
        <v>-</v>
      </c>
      <c r="BT115" s="1">
        <f>IF(AND('Use B2019'!BT53&lt;&gt;0,BT53&lt;&gt;0),BT53,"-")</f>
        <v>90</v>
      </c>
    </row>
    <row r="116" spans="1:72" ht="12.75" customHeight="1">
      <c r="A116" s="1">
        <v>50</v>
      </c>
      <c r="B116" s="1" t="s">
        <v>559</v>
      </c>
      <c r="C116" s="1">
        <f>IF(AND('Use B2019'!C54&lt;&gt;0,C54&lt;&gt;0),C54,"-")</f>
        <v>1.9007246185639599</v>
      </c>
      <c r="D116" s="1">
        <f>IF(AND('Use B2019'!D54&lt;&gt;0,D54&lt;&gt;0),D54,"-")</f>
        <v>0.27314991589279281</v>
      </c>
      <c r="E116" s="1" t="str">
        <f>IF(AND('Use B2019'!E54&lt;&gt;0,E54&lt;&gt;0),E54,"-")</f>
        <v>-</v>
      </c>
      <c r="F116" s="1">
        <f>IF(AND('Use B2019'!F54&lt;&gt;0,F54&lt;&gt;0),F54,"-")</f>
        <v>0.89091280206141044</v>
      </c>
      <c r="G116" s="1">
        <f>IF(AND('Use B2019'!G54&lt;&gt;0,G54&lt;&gt;0),G54,"-")</f>
        <v>7.2457142126558143</v>
      </c>
      <c r="H116" s="1">
        <f>IF(AND('Use B2019'!H54&lt;&gt;0,H54&lt;&gt;0),H54,"-")</f>
        <v>1.7126596371168101E-2</v>
      </c>
      <c r="I116" s="1">
        <f>IF(AND('Use B2019'!I54&lt;&gt;0,I54&lt;&gt;0),I54,"-")</f>
        <v>2.7883176353069832</v>
      </c>
      <c r="J116" s="1">
        <f>IF(AND('Use B2019'!J54&lt;&gt;0,J54&lt;&gt;0),J54,"-")</f>
        <v>5.4573533039258031</v>
      </c>
      <c r="K116" s="1">
        <f>IF(AND('Use B2019'!K54&lt;&gt;0,K54&lt;&gt;0),K54,"-")</f>
        <v>0.88630534620729173</v>
      </c>
      <c r="L116" s="1">
        <f>IF(AND('Use B2019'!L54&lt;&gt;0,L54&lt;&gt;0),L54,"-")</f>
        <v>2.9146882938777789</v>
      </c>
      <c r="M116" s="1">
        <f>IF(AND('Use B2019'!M54&lt;&gt;0,M54&lt;&gt;0),M54,"-")</f>
        <v>3.2201153350062199</v>
      </c>
      <c r="N116" s="1">
        <f>IF(AND('Use B2019'!N54&lt;&gt;0,N54&lt;&gt;0),N54,"-")</f>
        <v>6.1468657841706867E-2</v>
      </c>
      <c r="O116" s="1">
        <f>IF(AND('Use B2019'!O54&lt;&gt;0,O54&lt;&gt;0),O54,"-")</f>
        <v>2.1770628522195179</v>
      </c>
      <c r="P116" s="1">
        <f>IF(AND('Use B2019'!P54&lt;&gt;0,P54&lt;&gt;0),P54,"-")</f>
        <v>5.5839799381114856</v>
      </c>
      <c r="Q116" s="1">
        <f>IF(AND('Use B2019'!Q54&lt;&gt;0,Q54&lt;&gt;0),Q54,"-")</f>
        <v>4.5948763382635001</v>
      </c>
      <c r="R116" s="1">
        <f>IF(AND('Use B2019'!R54&lt;&gt;0,R54&lt;&gt;0),R54,"-")</f>
        <v>0.23841719206854142</v>
      </c>
      <c r="S116" s="1">
        <f>IF(AND('Use B2019'!S54&lt;&gt;0,S54&lt;&gt;0),S54,"-")</f>
        <v>2.2013822668938161</v>
      </c>
      <c r="T116" s="1">
        <f>IF(AND('Use B2019'!T54&lt;&gt;0,T54&lt;&gt;0),T54,"-")</f>
        <v>5.2367003767456248</v>
      </c>
      <c r="U116" s="1">
        <f>IF(AND('Use B2019'!U54&lt;&gt;0,U54&lt;&gt;0),U54,"-")</f>
        <v>11.454971840368918</v>
      </c>
      <c r="V116" s="1">
        <f>IF(AND('Use B2019'!V54&lt;&gt;0,V54&lt;&gt;0),V54,"-")</f>
        <v>0.62215639129117761</v>
      </c>
      <c r="W116" s="1">
        <f>IF(AND('Use B2019'!W54&lt;&gt;0,W54&lt;&gt;0),W54,"-")</f>
        <v>0.92079968463979311</v>
      </c>
      <c r="X116" s="1">
        <f>IF(AND('Use B2019'!X54&lt;&gt;0,X54&lt;&gt;0),X54,"-")</f>
        <v>0.65381702615732695</v>
      </c>
      <c r="Y116" s="1">
        <f>IF(AND('Use B2019'!Y54&lt;&gt;0,Y54&lt;&gt;0),Y54,"-")</f>
        <v>9.18062349851985</v>
      </c>
      <c r="Z116" s="1">
        <f>IF(AND('Use B2019'!Z54&lt;&gt;0,Z54&lt;&gt;0),Z54,"-")</f>
        <v>0.22779765944675773</v>
      </c>
      <c r="AA116" s="1">
        <f>IF(AND('Use B2019'!AA54&lt;&gt;0,AA54&lt;&gt;0),AA54,"-")</f>
        <v>4.0362504626765343</v>
      </c>
      <c r="AB116" s="1">
        <f>IF(AND('Use B2019'!AB54&lt;&gt;0,AB54&lt;&gt;0),AB54,"-")</f>
        <v>84.929284333799984</v>
      </c>
      <c r="AC116" s="1">
        <f>IF(AND('Use B2019'!AC54&lt;&gt;0,AC54&lt;&gt;0),AC54,"-")</f>
        <v>14.566248512358033</v>
      </c>
      <c r="AD116" s="1">
        <f>IF(AND('Use B2019'!AD54&lt;&gt;0,AD54&lt;&gt;0),AD54,"-")</f>
        <v>29.273872933176833</v>
      </c>
      <c r="AE116" s="1" t="str">
        <f>IF(AND('Use B2019'!AE54&lt;&gt;0,AE54&lt;&gt;0),AE54,"-")</f>
        <v>-</v>
      </c>
      <c r="AF116" s="1" t="str">
        <f>IF(AND('Use B2019'!AF54&lt;&gt;0,AF54&lt;&gt;0),AF54,"-")</f>
        <v>-</v>
      </c>
      <c r="AG116" s="1">
        <f>IF(AND('Use B2019'!AG54&lt;&gt;0,AG54&lt;&gt;0),AG54,"-")</f>
        <v>7.7861482773015336</v>
      </c>
      <c r="AH116" s="1">
        <f>IF(AND('Use B2019'!AH54&lt;&gt;0,AH54&lt;&gt;0),AH54,"-")</f>
        <v>16.500819514118909</v>
      </c>
      <c r="AI116" s="1">
        <f>IF(AND('Use B2019'!AI54&lt;&gt;0,AI54&lt;&gt;0),AI54,"-")</f>
        <v>0.27021389593852058</v>
      </c>
      <c r="AJ116" s="1">
        <f>IF(AND('Use B2019'!AJ54&lt;&gt;0,AJ54&lt;&gt;0),AJ54,"-")</f>
        <v>3.287297112373895E-2</v>
      </c>
      <c r="AK116" s="1">
        <f>IF(AND('Use B2019'!AK54&lt;&gt;0,AK54&lt;&gt;0),AK54,"-")</f>
        <v>4.87568879065637</v>
      </c>
      <c r="AL116" s="1">
        <f>IF(AND('Use B2019'!AL54&lt;&gt;0,AL54&lt;&gt;0),AL54,"-")</f>
        <v>6.3785708013403086</v>
      </c>
      <c r="AM116" s="1">
        <f>IF(AND('Use B2019'!AM54&lt;&gt;0,AM54&lt;&gt;0),AM54,"-")</f>
        <v>2.9705338783902873</v>
      </c>
      <c r="AN116" s="1">
        <f>IF(AND('Use B2019'!AN54&lt;&gt;0,AN54&lt;&gt;0),AN54,"-")</f>
        <v>2.9932762972725447E-3</v>
      </c>
      <c r="AO116" s="1">
        <f>IF(AND('Use B2019'!AO54&lt;&gt;0,AO54&lt;&gt;0),AO54,"-")</f>
        <v>5.5142659293037919E-3</v>
      </c>
      <c r="AP116" s="1">
        <f>IF(AND('Use B2019'!AP54&lt;&gt;0,AP54&lt;&gt;0),AP54,"-")</f>
        <v>8.6828382725465492</v>
      </c>
      <c r="AQ116" s="1">
        <f>IF(AND('Use B2019'!AQ54&lt;&gt;0,AQ54&lt;&gt;0),AQ54,"-")</f>
        <v>3</v>
      </c>
      <c r="AR116" s="1">
        <f>IF(AND('Use B2019'!AR54&lt;&gt;0,AR54&lt;&gt;0),AR54,"-")</f>
        <v>4.0994324051720437</v>
      </c>
      <c r="AS116" s="1">
        <f>IF(AND('Use B2019'!AS54&lt;&gt;0,AS54&lt;&gt;0),AS54,"-")</f>
        <v>9.6382881301729064</v>
      </c>
      <c r="AT116" s="1">
        <f>IF(AND('Use B2019'!AT54&lt;&gt;0,AT54&lt;&gt;0),AT54,"-")</f>
        <v>2.9073290173735375</v>
      </c>
      <c r="AU116" s="1">
        <f>IF(AND('Use B2019'!AU54&lt;&gt;0,AU54&lt;&gt;0),AU54,"-")</f>
        <v>1.8225082332078824</v>
      </c>
      <c r="AV116" s="1">
        <f>IF(AND('Use B2019'!AV54&lt;&gt;0,AV54&lt;&gt;0),AV54,"-")</f>
        <v>14.166769187094131</v>
      </c>
      <c r="AW116" s="1">
        <f>IF(AND('Use B2019'!AW54&lt;&gt;0,AW54&lt;&gt;0),AW54,"-")</f>
        <v>1.1992431351922959</v>
      </c>
      <c r="AX116" s="1">
        <f>IF(AND('Use B2019'!AX54&lt;&gt;0,AX54&lt;&gt;0),AX54,"-")</f>
        <v>3.7854517370540122</v>
      </c>
      <c r="AY116" s="1">
        <f>IF(AND('Use B2019'!AY54&lt;&gt;0,AY54&lt;&gt;0),AY54,"-")</f>
        <v>2.3322172884669401</v>
      </c>
      <c r="AZ116" s="1">
        <f>IF(AND('Use B2019'!AZ54&lt;&gt;0,AZ54&lt;&gt;0),AZ54,"-")</f>
        <v>1.9638684937441038</v>
      </c>
      <c r="BA116" s="1">
        <f>IF(AND('Use B2019'!BA54&lt;&gt;0,BA54&lt;&gt;0),BA54,"-")</f>
        <v>2.0045570176760399</v>
      </c>
      <c r="BB116" s="1">
        <f>IF(AND('Use B2019'!BB54&lt;&gt;0,BB54&lt;&gt;0),BB54,"-")</f>
        <v>2.1808452073286612E-2</v>
      </c>
      <c r="BC116" s="1">
        <f>IF(AND('Use B2019'!BC54&lt;&gt;0,BC54&lt;&gt;0),BC54,"-")</f>
        <v>0.19970668073896988</v>
      </c>
      <c r="BD116" s="1">
        <f>IF(AND('Use B2019'!BD54&lt;&gt;0,BD54&lt;&gt;0),BD54,"-")</f>
        <v>4.6721769543170497</v>
      </c>
      <c r="BE116" s="1">
        <f>IF(AND('Use B2019'!BE54&lt;&gt;0,BE54&lt;&gt;0),BE54,"-")</f>
        <v>9.3355673064228595E-2</v>
      </c>
      <c r="BF116" s="1">
        <f>IF(AND('Use B2019'!BF54&lt;&gt;0,BF54&lt;&gt;0),BF54,"-")</f>
        <v>3.5127439101213369E-4</v>
      </c>
      <c r="BG116" s="1">
        <f>IF(AND('Use B2019'!BG54&lt;&gt;0,BG54&lt;&gt;0),BG54,"-")</f>
        <v>7.0247747926635115E-2</v>
      </c>
      <c r="BH116" s="1">
        <f>IF(AND('Use B2019'!BH54&lt;&gt;0,BH54&lt;&gt;0),BH54,"-")</f>
        <v>0.96237660424351412</v>
      </c>
      <c r="BI116" s="1" t="str">
        <f>IF(AND('Use B2019'!BI54&lt;&gt;0,BI54&lt;&gt;0),BI54,"-")</f>
        <v>-</v>
      </c>
      <c r="BJ116" s="1">
        <f>IF(AND('Use B2019'!BJ54&lt;&gt;0,BJ54&lt;&gt;0),BJ54,"-")</f>
        <v>302.00000000000006</v>
      </c>
      <c r="BK116" s="1"/>
      <c r="BL116" s="1" t="str">
        <f>IF(AND('Use B2019'!BL54&lt;&gt;0,BL54&lt;&gt;0),BL54,"-")</f>
        <v>-</v>
      </c>
      <c r="BM116" s="1" t="str">
        <f>IF(AND('Use B2019'!BM54&lt;&gt;0,BM54&lt;&gt;0),BM54,"-")</f>
        <v>-</v>
      </c>
      <c r="BN116" s="1" t="str">
        <f>IF(AND('Use B2019'!BN54&lt;&gt;0,BN54&lt;&gt;0),BN54,"-")</f>
        <v>-</v>
      </c>
      <c r="BO116" s="1" t="str">
        <f>IF(AND('Use B2019'!BO54&lt;&gt;0,BO54&lt;&gt;0),BO54,"-")</f>
        <v>-</v>
      </c>
      <c r="BP116" s="1" t="str">
        <f>IF(AND('Use B2019'!BP54&lt;&gt;0,BP54&lt;&gt;0),BP54,"-")</f>
        <v>-</v>
      </c>
      <c r="BQ116" s="1" t="str">
        <f>IF(AND('Use B2019'!BQ54&lt;&gt;0,BQ54&lt;&gt;0),BQ54,"-")</f>
        <v>-</v>
      </c>
      <c r="BR116" s="1" t="str">
        <f>IF(AND('Use B2019'!BR54&lt;&gt;0,BR54&lt;&gt;0),BR54,"-")</f>
        <v>-</v>
      </c>
      <c r="BS116" s="1" t="str">
        <f>IF(AND('Use B2019'!BS54&lt;&gt;0,BS54&lt;&gt;0),BS54,"-")</f>
        <v>-</v>
      </c>
      <c r="BT116" s="1" t="str">
        <f>IF(AND('Use B2019'!BT54&lt;&gt;0,BT54&lt;&gt;0),BT54,"-")</f>
        <v>-</v>
      </c>
    </row>
    <row r="117" spans="1:72" ht="12.75" customHeight="1">
      <c r="A117" s="1">
        <v>51</v>
      </c>
      <c r="B117" s="1" t="s">
        <v>561</v>
      </c>
      <c r="C117" s="1">
        <f>IF(AND('Use B2019'!C55&lt;&gt;0,C55&lt;&gt;0),C55,"-")</f>
        <v>9.9071864174843198E-3</v>
      </c>
      <c r="D117" s="1">
        <f>IF(AND('Use B2019'!D55&lt;&gt;0,D55&lt;&gt;0),D55,"-")</f>
        <v>4.4175402741907321</v>
      </c>
      <c r="E117" s="1">
        <f>IF(AND('Use B2019'!E55&lt;&gt;0,E55&lt;&gt;0),E55,"-")</f>
        <v>5.963168664133294E-3</v>
      </c>
      <c r="F117" s="1">
        <f>IF(AND('Use B2019'!F55&lt;&gt;0,F55&lt;&gt;0),F55,"-")</f>
        <v>2.2227677422456744</v>
      </c>
      <c r="G117" s="1">
        <f>IF(AND('Use B2019'!G55&lt;&gt;0,G55&lt;&gt;0),G55,"-")</f>
        <v>9.3401033288722655</v>
      </c>
      <c r="H117" s="1">
        <f>IF(AND('Use B2019'!H55&lt;&gt;0,H55&lt;&gt;0),H55,"-")</f>
        <v>1.9562725215763295</v>
      </c>
      <c r="I117" s="1">
        <f>IF(AND('Use B2019'!I55&lt;&gt;0,I55&lt;&gt;0),I55,"-")</f>
        <v>9.8263118272927166</v>
      </c>
      <c r="J117" s="1">
        <f>IF(AND('Use B2019'!J55&lt;&gt;0,J55&lt;&gt;0),J55,"-")</f>
        <v>86.578031502864263</v>
      </c>
      <c r="K117" s="1">
        <f>IF(AND('Use B2019'!K55&lt;&gt;0,K55&lt;&gt;0),K55,"-")</f>
        <v>7.813193877578023E-2</v>
      </c>
      <c r="L117" s="1">
        <f>IF(AND('Use B2019'!L55&lt;&gt;0,L55&lt;&gt;0),L55,"-")</f>
        <v>5.9240015441117624</v>
      </c>
      <c r="M117" s="1">
        <f>IF(AND('Use B2019'!M55&lt;&gt;0,M55&lt;&gt;0),M55,"-")</f>
        <v>1.6155774410505532</v>
      </c>
      <c r="N117" s="1">
        <f>IF(AND('Use B2019'!N55&lt;&gt;0,N55&lt;&gt;0),N55,"-")</f>
        <v>3.7482076334845096</v>
      </c>
      <c r="O117" s="1">
        <f>IF(AND('Use B2019'!O55&lt;&gt;0,O55&lt;&gt;0),O55,"-")</f>
        <v>30.642904305507752</v>
      </c>
      <c r="P117" s="1">
        <f>IF(AND('Use B2019'!P55&lt;&gt;0,P55&lt;&gt;0),P55,"-")</f>
        <v>12.096476462853357</v>
      </c>
      <c r="Q117" s="1">
        <f>IF(AND('Use B2019'!Q55&lt;&gt;0,Q55&lt;&gt;0),Q55,"-")</f>
        <v>42.077487058559164</v>
      </c>
      <c r="R117" s="1">
        <f>IF(AND('Use B2019'!R55&lt;&gt;0,R55&lt;&gt;0),R55,"-")</f>
        <v>1.1262648946658396</v>
      </c>
      <c r="S117" s="1">
        <f>IF(AND('Use B2019'!S55&lt;&gt;0,S55&lt;&gt;0),S55,"-")</f>
        <v>5.4268945299391307</v>
      </c>
      <c r="T117" s="1">
        <f>IF(AND('Use B2019'!T55&lt;&gt;0,T55&lt;&gt;0),T55,"-")</f>
        <v>24.691178237192464</v>
      </c>
      <c r="U117" s="1">
        <f>IF(AND('Use B2019'!U55&lt;&gt;0,U55&lt;&gt;0),U55,"-")</f>
        <v>60.620064898589419</v>
      </c>
      <c r="V117" s="1">
        <f>IF(AND('Use B2019'!V55&lt;&gt;0,V55&lt;&gt;0),V55,"-")</f>
        <v>3.2832372781442819E-2</v>
      </c>
      <c r="W117" s="1">
        <f>IF(AND('Use B2019'!W55&lt;&gt;0,W55&lt;&gt;0),W55,"-")</f>
        <v>0.29499648691003338</v>
      </c>
      <c r="X117" s="1">
        <f>IF(AND('Use B2019'!X55&lt;&gt;0,X55&lt;&gt;0),X55,"-")</f>
        <v>3.6407298596756479</v>
      </c>
      <c r="Y117" s="1">
        <f>IF(AND('Use B2019'!Y55&lt;&gt;0,Y55&lt;&gt;0),Y55,"-")</f>
        <v>2.3750298464520849</v>
      </c>
      <c r="Z117" s="1">
        <f>IF(AND('Use B2019'!Z55&lt;&gt;0,Z55&lt;&gt;0),Z55,"-")</f>
        <v>2.8685098161059165E-2</v>
      </c>
      <c r="AA117" s="1">
        <f>IF(AND('Use B2019'!AA55&lt;&gt;0,AA55&lt;&gt;0),AA55,"-")</f>
        <v>1.2937622539069602</v>
      </c>
      <c r="AB117" s="1">
        <f>IF(AND('Use B2019'!AB55&lt;&gt;0,AB55&lt;&gt;0),AB55,"-")</f>
        <v>17.157153199409436</v>
      </c>
      <c r="AC117" s="1">
        <f>IF(AND('Use B2019'!AC55&lt;&gt;0,AC55&lt;&gt;0),AC55,"-")</f>
        <v>48.365096076475233</v>
      </c>
      <c r="AD117" s="1">
        <f>IF(AND('Use B2019'!AD55&lt;&gt;0,AD55&lt;&gt;0),AD55,"-")</f>
        <v>2.7722625659848079</v>
      </c>
      <c r="AE117" s="1" t="str">
        <f>IF(AND('Use B2019'!AE55&lt;&gt;0,AE55&lt;&gt;0),AE55,"-")</f>
        <v>-</v>
      </c>
      <c r="AF117" s="1" t="str">
        <f>IF(AND('Use B2019'!AF55&lt;&gt;0,AF55&lt;&gt;0),AF55,"-")</f>
        <v>-</v>
      </c>
      <c r="AG117" s="1">
        <f>IF(AND('Use B2019'!AG55&lt;&gt;0,AG55&lt;&gt;0),AG55,"-")</f>
        <v>4.7602403554943216</v>
      </c>
      <c r="AH117" s="1">
        <f>IF(AND('Use B2019'!AH55&lt;&gt;0,AH55&lt;&gt;0),AH55,"-")</f>
        <v>1.8260702429063231</v>
      </c>
      <c r="AI117" s="1">
        <f>IF(AND('Use B2019'!AI55&lt;&gt;0,AI55&lt;&gt;0),AI55,"-")</f>
        <v>29.891224841461238</v>
      </c>
      <c r="AJ117" s="1">
        <f>IF(AND('Use B2019'!AJ55&lt;&gt;0,AJ55&lt;&gt;0),AJ55,"-")</f>
        <v>1.1018422675086532</v>
      </c>
      <c r="AK117" s="1">
        <f>IF(AND('Use B2019'!AK55&lt;&gt;0,AK55&lt;&gt;0),AK55,"-")</f>
        <v>10.994322484998003</v>
      </c>
      <c r="AL117" s="1">
        <f>IF(AND('Use B2019'!AL55&lt;&gt;0,AL55&lt;&gt;0),AL55,"-")</f>
        <v>254.66182831906559</v>
      </c>
      <c r="AM117" s="1">
        <f>IF(AND('Use B2019'!AM55&lt;&gt;0,AM55&lt;&gt;0),AM55,"-")</f>
        <v>28.71516082443944</v>
      </c>
      <c r="AN117" s="1">
        <f>IF(AND('Use B2019'!AN55&lt;&gt;0,AN55&lt;&gt;0),AN55,"-")</f>
        <v>17.72189299444323</v>
      </c>
      <c r="AO117" s="1">
        <f>IF(AND('Use B2019'!AO55&lt;&gt;0,AO55&lt;&gt;0),AO55,"-")</f>
        <v>25.043010752688172</v>
      </c>
      <c r="AP117" s="1">
        <f>IF(AND('Use B2019'!AP55&lt;&gt;0,AP55&lt;&gt;0),AP55,"-")</f>
        <v>6.5835023212541506</v>
      </c>
      <c r="AQ117" s="1" t="str">
        <f>IF(AND('Use B2019'!AQ55&lt;&gt;0,AQ55&lt;&gt;0),AQ55,"-")</f>
        <v>-</v>
      </c>
      <c r="AR117" s="1">
        <f>IF(AND('Use B2019'!AR55&lt;&gt;0,AR55&lt;&gt;0),AR55,"-")</f>
        <v>72.501719493252679</v>
      </c>
      <c r="AS117" s="1">
        <f>IF(AND('Use B2019'!AS55&lt;&gt;0,AS55&lt;&gt;0),AS55,"-")</f>
        <v>95.387957678514638</v>
      </c>
      <c r="AT117" s="1">
        <f>IF(AND('Use B2019'!AT55&lt;&gt;0,AT55&lt;&gt;0),AT55,"-")</f>
        <v>71.790382413044213</v>
      </c>
      <c r="AU117" s="1">
        <f>IF(AND('Use B2019'!AU55&lt;&gt;0,AU55&lt;&gt;0),AU55,"-")</f>
        <v>16.575637187820035</v>
      </c>
      <c r="AV117" s="1">
        <f>IF(AND('Use B2019'!AV55&lt;&gt;0,AV55&lt;&gt;0),AV55,"-")</f>
        <v>85.363885560071438</v>
      </c>
      <c r="AW117" s="1">
        <f>IF(AND('Use B2019'!AW55&lt;&gt;0,AW55&lt;&gt;0),AW55,"-")</f>
        <v>7.1547340490371276</v>
      </c>
      <c r="AX117" s="1">
        <f>IF(AND('Use B2019'!AX55&lt;&gt;0,AX55&lt;&gt;0),AX55,"-")</f>
        <v>2.8573867105988731</v>
      </c>
      <c r="AY117" s="1">
        <f>IF(AND('Use B2019'!AY55&lt;&gt;0,AY55&lt;&gt;0),AY55,"-")</f>
        <v>7.1747274514206278</v>
      </c>
      <c r="AZ117" s="1">
        <f>IF(AND('Use B2019'!AZ55&lt;&gt;0,AZ55&lt;&gt;0),AZ55,"-")</f>
        <v>0.38191639070826028</v>
      </c>
      <c r="BA117" s="1">
        <f>IF(AND('Use B2019'!BA55&lt;&gt;0,BA55&lt;&gt;0),BA55,"-")</f>
        <v>45.045318882942176</v>
      </c>
      <c r="BB117" s="1">
        <f>IF(AND('Use B2019'!BB55&lt;&gt;0,BB55&lt;&gt;0),BB55,"-")</f>
        <v>20.727946732555335</v>
      </c>
      <c r="BC117" s="1">
        <f>IF(AND('Use B2019'!BC55&lt;&gt;0,BC55&lt;&gt;0),BC55,"-")</f>
        <v>10.781589477737045</v>
      </c>
      <c r="BD117" s="1">
        <f>IF(AND('Use B2019'!BD55&lt;&gt;0,BD55&lt;&gt;0),BD55,"-")</f>
        <v>0.13320567082640247</v>
      </c>
      <c r="BE117" s="1">
        <f>IF(AND('Use B2019'!BE55&lt;&gt;0,BE55&lt;&gt;0),BE55,"-")</f>
        <v>6.117823361490454</v>
      </c>
      <c r="BF117" s="1">
        <f>IF(AND('Use B2019'!BF55&lt;&gt;0,BF55&lt;&gt;0),BF55,"-")</f>
        <v>7.4921437878439495E-3</v>
      </c>
      <c r="BG117" s="1">
        <f>IF(AND('Use B2019'!BG55&lt;&gt;0,BG55&lt;&gt;0),BG55,"-")</f>
        <v>2.2452684226563244</v>
      </c>
      <c r="BH117" s="1">
        <f>IF(AND('Use B2019'!BH55&lt;&gt;0,BH55&lt;&gt;0),BH55,"-")</f>
        <v>8.9278712667324636E-2</v>
      </c>
      <c r="BI117" s="1" t="str">
        <f>IF(AND('Use B2019'!BI55&lt;&gt;0,BI55&lt;&gt;0),BI55,"-")</f>
        <v>-</v>
      </c>
      <c r="BJ117" s="1">
        <f>IF(AND('Use B2019'!BJ55&lt;&gt;0,BJ55&lt;&gt;0),BJ55,"-")</f>
        <v>1204.0000000000002</v>
      </c>
      <c r="BK117" s="1"/>
      <c r="BL117" s="1" t="str">
        <f>IF(AND('Use B2019'!BL55&lt;&gt;0,BL55&lt;&gt;0),BL55,"-")</f>
        <v>-</v>
      </c>
      <c r="BM117" s="1" t="str">
        <f>IF(AND('Use B2019'!BM55&lt;&gt;0,BM55&lt;&gt;0),BM55,"-")</f>
        <v>-</v>
      </c>
      <c r="BN117" s="1">
        <f>IF(AND('Use B2019'!BN55&lt;&gt;0,BN55&lt;&gt;0),BN55,"-")</f>
        <v>23</v>
      </c>
      <c r="BO117" s="1" t="str">
        <f>IF(AND('Use B2019'!BO55&lt;&gt;0,BO55&lt;&gt;0),BO55,"-")</f>
        <v>-</v>
      </c>
      <c r="BP117" s="1" t="str">
        <f>IF(AND('Use B2019'!BP55&lt;&gt;0,BP55&lt;&gt;0),BP55,"-")</f>
        <v>-</v>
      </c>
      <c r="BQ117" s="1" t="str">
        <f>IF(AND('Use B2019'!BQ55&lt;&gt;0,BQ55&lt;&gt;0),BQ55,"-")</f>
        <v>-</v>
      </c>
      <c r="BR117" s="1" t="str">
        <f>IF(AND('Use B2019'!BR55&lt;&gt;0,BR55&lt;&gt;0),BR55,"-")</f>
        <v>-</v>
      </c>
      <c r="BS117" s="1" t="str">
        <f>IF(AND('Use B2019'!BS55&lt;&gt;0,BS55&lt;&gt;0),BS55,"-")</f>
        <v>-</v>
      </c>
      <c r="BT117" s="1">
        <f>IF(AND('Use B2019'!BT55&lt;&gt;0,BT55&lt;&gt;0),BT55,"-")</f>
        <v>23</v>
      </c>
    </row>
    <row r="118" spans="1:72" ht="12.75" customHeight="1">
      <c r="A118" s="1">
        <v>52</v>
      </c>
      <c r="B118" s="1" t="s">
        <v>563</v>
      </c>
      <c r="C118" s="1" t="str">
        <f>IF(AND('Use B2019'!C56&lt;&gt;0,C56&lt;&gt;0),C56,"-")</f>
        <v>-</v>
      </c>
      <c r="D118" s="1" t="str">
        <f>IF(AND('Use B2019'!D56&lt;&gt;0,D56&lt;&gt;0),D56,"-")</f>
        <v>-</v>
      </c>
      <c r="E118" s="1" t="str">
        <f>IF(AND('Use B2019'!E56&lt;&gt;0,E56&lt;&gt;0),E56,"-")</f>
        <v>-</v>
      </c>
      <c r="F118" s="1" t="str">
        <f>IF(AND('Use B2019'!F56&lt;&gt;0,F56&lt;&gt;0),F56,"-")</f>
        <v>-</v>
      </c>
      <c r="G118" s="1">
        <f>IF(AND('Use B2019'!G56&lt;&gt;0,G56&lt;&gt;0),G56,"-")</f>
        <v>0.64011583060406418</v>
      </c>
      <c r="H118" s="1">
        <f>IF(AND('Use B2019'!H56&lt;&gt;0,H56&lt;&gt;0),H56,"-")</f>
        <v>0.12407531518316663</v>
      </c>
      <c r="I118" s="1">
        <f>IF(AND('Use B2019'!I56&lt;&gt;0,I56&lt;&gt;0),I56,"-")</f>
        <v>5.9217764064693167E-2</v>
      </c>
      <c r="J118" s="1" t="str">
        <f>IF(AND('Use B2019'!J56&lt;&gt;0,J56&lt;&gt;0),J56,"-")</f>
        <v>-</v>
      </c>
      <c r="K118" s="1" t="str">
        <f>IF(AND('Use B2019'!K56&lt;&gt;0,K56&lt;&gt;0),K56,"-")</f>
        <v>-</v>
      </c>
      <c r="L118" s="1" t="str">
        <f>IF(AND('Use B2019'!L56&lt;&gt;0,L56&lt;&gt;0),L56,"-")</f>
        <v>-</v>
      </c>
      <c r="M118" s="1">
        <f>IF(AND('Use B2019'!M56&lt;&gt;0,M56&lt;&gt;0),M56,"-")</f>
        <v>0.85724763217460576</v>
      </c>
      <c r="N118" s="1" t="str">
        <f>IF(AND('Use B2019'!N56&lt;&gt;0,N56&lt;&gt;0),N56,"-")</f>
        <v>-</v>
      </c>
      <c r="O118" s="1" t="str">
        <f>IF(AND('Use B2019'!O56&lt;&gt;0,O56&lt;&gt;0),O56,"-")</f>
        <v>-</v>
      </c>
      <c r="P118" s="1" t="str">
        <f>IF(AND('Use B2019'!P56&lt;&gt;0,P56&lt;&gt;0),P56,"-")</f>
        <v>-</v>
      </c>
      <c r="Q118" s="1" t="str">
        <f>IF(AND('Use B2019'!Q56&lt;&gt;0,Q56&lt;&gt;0),Q56,"-")</f>
        <v>-</v>
      </c>
      <c r="R118" s="1" t="str">
        <f>IF(AND('Use B2019'!R56&lt;&gt;0,R56&lt;&gt;0),R56,"-")</f>
        <v>-</v>
      </c>
      <c r="S118" s="1" t="str">
        <f>IF(AND('Use B2019'!S56&lt;&gt;0,S56&lt;&gt;0),S56,"-")</f>
        <v>-</v>
      </c>
      <c r="T118" s="1">
        <f>IF(AND('Use B2019'!T56&lt;&gt;0,T56&lt;&gt;0),T56,"-")</f>
        <v>5.639787053780302E-2</v>
      </c>
      <c r="U118" s="1" t="str">
        <f>IF(AND('Use B2019'!U56&lt;&gt;0,U56&lt;&gt;0),U56,"-")</f>
        <v>-</v>
      </c>
      <c r="V118" s="1">
        <f>IF(AND('Use B2019'!V56&lt;&gt;0,V56&lt;&gt;0),V56,"-")</f>
        <v>1.6919361161340903E-2</v>
      </c>
      <c r="W118" s="1">
        <f>IF(AND('Use B2019'!W56&lt;&gt;0,W56&lt;&gt;0),W56,"-")</f>
        <v>2.4170267100624341</v>
      </c>
      <c r="X118" s="1" t="str">
        <f>IF(AND('Use B2019'!X56&lt;&gt;0,X56&lt;&gt;0),X56,"-")</f>
        <v>-</v>
      </c>
      <c r="Y118" s="1" t="str">
        <f>IF(AND('Use B2019'!Y56&lt;&gt;0,Y56&lt;&gt;0),Y56,"-")</f>
        <v>-</v>
      </c>
      <c r="Z118" s="1" t="str">
        <f>IF(AND('Use B2019'!Z56&lt;&gt;0,Z56&lt;&gt;0),Z56,"-")</f>
        <v>-</v>
      </c>
      <c r="AA118" s="1" t="str">
        <f>IF(AND('Use B2019'!AA56&lt;&gt;0,AA56&lt;&gt;0),AA56,"-")</f>
        <v>-</v>
      </c>
      <c r="AB118" s="1">
        <f>IF(AND('Use B2019'!AB56&lt;&gt;0,AB56&lt;&gt;0),AB56,"-")</f>
        <v>3.7795751757502456E-4</v>
      </c>
      <c r="AC118" s="1">
        <f>IF(AND('Use B2019'!AC56&lt;&gt;0,AC56&lt;&gt;0),AC56,"-")</f>
        <v>0.34717884553139361</v>
      </c>
      <c r="AD118" s="1">
        <f>IF(AND('Use B2019'!AD56&lt;&gt;0,AD56&lt;&gt;0),AD56,"-")</f>
        <v>8.9197974147705791E-2</v>
      </c>
      <c r="AE118" s="1" t="str">
        <f>IF(AND('Use B2019'!AE56&lt;&gt;0,AE56&lt;&gt;0),AE56,"-")</f>
        <v>-</v>
      </c>
      <c r="AF118" s="1" t="str">
        <f>IF(AND('Use B2019'!AF56&lt;&gt;0,AF56&lt;&gt;0),AF56,"-")</f>
        <v>-</v>
      </c>
      <c r="AG118" s="1">
        <f>IF(AND('Use B2019'!AG56&lt;&gt;0,AG56&lt;&gt;0),AG56,"-")</f>
        <v>2.1921536019351424E-3</v>
      </c>
      <c r="AH118" s="1">
        <f>IF(AND('Use B2019'!AH56&lt;&gt;0,AH56&lt;&gt;0),AH56,"-")</f>
        <v>2.2066750126036103</v>
      </c>
      <c r="AI118" s="1">
        <f>IF(AND('Use B2019'!AI56&lt;&gt;0,AI56&lt;&gt;0),AI56,"-")</f>
        <v>1.1547726910648566</v>
      </c>
      <c r="AJ118" s="1" t="str">
        <f>IF(AND('Use B2019'!AJ56&lt;&gt;0,AJ56&lt;&gt;0),AJ56,"-")</f>
        <v>-</v>
      </c>
      <c r="AK118" s="1" t="str">
        <f>IF(AND('Use B2019'!AK56&lt;&gt;0,AK56&lt;&gt;0),AK56,"-")</f>
        <v>-</v>
      </c>
      <c r="AL118" s="1">
        <f>IF(AND('Use B2019'!AL56&lt;&gt;0,AL56&lt;&gt;0),AL56,"-")</f>
        <v>1.4681588300672384</v>
      </c>
      <c r="AM118" s="1" t="str">
        <f>IF(AND('Use B2019'!AM56&lt;&gt;0,AM56&lt;&gt;0),AM56,"-")</f>
        <v>-</v>
      </c>
      <c r="AN118" s="1" t="str">
        <f>IF(AND('Use B2019'!AN56&lt;&gt;0,AN56&lt;&gt;0),AN56,"-")</f>
        <v>-</v>
      </c>
      <c r="AO118" s="1" t="str">
        <f>IF(AND('Use B2019'!AO56&lt;&gt;0,AO56&lt;&gt;0),AO56,"-")</f>
        <v>-</v>
      </c>
      <c r="AP118" s="1">
        <f>IF(AND('Use B2019'!AP56&lt;&gt;0,AP56&lt;&gt;0),AP56,"-")</f>
        <v>1.6208274370181071</v>
      </c>
      <c r="AQ118" s="1" t="str">
        <f>IF(AND('Use B2019'!AQ56&lt;&gt;0,AQ56&lt;&gt;0),AQ56,"-")</f>
        <v>-</v>
      </c>
      <c r="AR118" s="1">
        <f>IF(AND('Use B2019'!AR56&lt;&gt;0,AR56&lt;&gt;0),AR56,"-")</f>
        <v>1.738451203150458</v>
      </c>
      <c r="AS118" s="1">
        <f>IF(AND('Use B2019'!AS56&lt;&gt;0,AS56&lt;&gt;0),AS56,"-")</f>
        <v>3.4065069719868166</v>
      </c>
      <c r="AT118" s="1">
        <f>IF(AND('Use B2019'!AT56&lt;&gt;0,AT56&lt;&gt;0),AT56,"-")</f>
        <v>1.8822284375236222E-2</v>
      </c>
      <c r="AU118" s="1" t="str">
        <f>IF(AND('Use B2019'!AU56&lt;&gt;0,AU56&lt;&gt;0),AU56,"-")</f>
        <v>-</v>
      </c>
      <c r="AV118" s="1">
        <f>IF(AND('Use B2019'!AV56&lt;&gt;0,AV56&lt;&gt;0),AV56,"-")</f>
        <v>1.6017718103193157</v>
      </c>
      <c r="AW118" s="1">
        <f>IF(AND('Use B2019'!AW56&lt;&gt;0,AW56&lt;&gt;0),AW56,"-")</f>
        <v>2.0409705949051326E-3</v>
      </c>
      <c r="AX118" s="1">
        <f>IF(AND('Use B2019'!AX56&lt;&gt;0,AX56&lt;&gt;0),AX56,"-")</f>
        <v>1.8897875878751229E-3</v>
      </c>
      <c r="AY118" s="1">
        <f>IF(AND('Use B2019'!AY56&lt;&gt;0,AY56&lt;&gt;0),AY56,"-")</f>
        <v>3.9156398820772542E-2</v>
      </c>
      <c r="AZ118" s="1">
        <f>IF(AND('Use B2019'!AZ56&lt;&gt;0,AZ56&lt;&gt;0),AZ56,"-")</f>
        <v>2.374350349641507</v>
      </c>
      <c r="BA118" s="1">
        <f>IF(AND('Use B2019'!BA56&lt;&gt;0,BA56&lt;&gt;0),BA56,"-")</f>
        <v>0.17549393655459558</v>
      </c>
      <c r="BB118" s="1">
        <f>IF(AND('Use B2019'!BB56&lt;&gt;0,BB56&lt;&gt;0),BB56,"-")</f>
        <v>867.95758778973459</v>
      </c>
      <c r="BC118" s="1">
        <f>IF(AND('Use B2019'!BC56&lt;&gt;0,BC56&lt;&gt;0),BC56,"-")</f>
        <v>3.5643454179891503</v>
      </c>
      <c r="BD118" s="1">
        <f>IF(AND('Use B2019'!BD56&lt;&gt;0,BD56&lt;&gt;0),BD56,"-")</f>
        <v>5.8659006727643813E-2</v>
      </c>
      <c r="BE118" s="1">
        <f>IF(AND('Use B2019'!BE56&lt;&gt;0,BE56&lt;&gt;0),BE56,"-")</f>
        <v>3.3829104132841596</v>
      </c>
      <c r="BF118" s="1" t="str">
        <f>IF(AND('Use B2019'!BF56&lt;&gt;0,BF56&lt;&gt;0),BF56,"-")</f>
        <v>-</v>
      </c>
      <c r="BG118" s="1" t="str">
        <f>IF(AND('Use B2019'!BG56&lt;&gt;0,BG56&lt;&gt;0),BG56,"-")</f>
        <v>-</v>
      </c>
      <c r="BH118" s="1">
        <f>IF(AND('Use B2019'!BH56&lt;&gt;0,BH56&lt;&gt;0),BH56,"-")</f>
        <v>0.61763227389245801</v>
      </c>
      <c r="BI118" s="1" t="str">
        <f>IF(AND('Use B2019'!BI56&lt;&gt;0,BI56&lt;&gt;0),BI56,"-")</f>
        <v>-</v>
      </c>
      <c r="BJ118" s="1">
        <f>IF(AND('Use B2019'!BJ56&lt;&gt;0,BJ56&lt;&gt;0),BJ56,"-")</f>
        <v>896</v>
      </c>
      <c r="BK118" s="1"/>
      <c r="BL118" s="1">
        <f>IF(AND('Use B2019'!BL56&lt;&gt;0,BL56&lt;&gt;0),BL56,"-")</f>
        <v>165</v>
      </c>
      <c r="BM118" s="1" t="str">
        <f>IF(AND('Use B2019'!BM56&lt;&gt;0,BM56&lt;&gt;0),BM56,"-")</f>
        <v>-</v>
      </c>
      <c r="BN118" s="1">
        <f>IF(AND('Use B2019'!BN56&lt;&gt;0,BN56&lt;&gt;0),BN56,"-")</f>
        <v>646</v>
      </c>
      <c r="BO118" s="1" t="str">
        <f>IF(AND('Use B2019'!BO56&lt;&gt;0,BO56&lt;&gt;0),BO56,"-")</f>
        <v>-</v>
      </c>
      <c r="BP118" s="1" t="str">
        <f>IF(AND('Use B2019'!BP56&lt;&gt;0,BP56&lt;&gt;0),BP56,"-")</f>
        <v>-</v>
      </c>
      <c r="BQ118" s="1" t="str">
        <f>IF(AND('Use B2019'!BQ56&lt;&gt;0,BQ56&lt;&gt;0),BQ56,"-")</f>
        <v>-</v>
      </c>
      <c r="BR118" s="1" t="str">
        <f>IF(AND('Use B2019'!BR56&lt;&gt;0,BR56&lt;&gt;0),BR56,"-")</f>
        <v>-</v>
      </c>
      <c r="BS118" s="1" t="str">
        <f>IF(AND('Use B2019'!BS56&lt;&gt;0,BS56&lt;&gt;0),BS56,"-")</f>
        <v>-</v>
      </c>
      <c r="BT118" s="1">
        <f>IF(AND('Use B2019'!BT56&lt;&gt;0,BT56&lt;&gt;0),BT56,"-")</f>
        <v>811</v>
      </c>
    </row>
    <row r="119" spans="1:72" ht="12.75" customHeight="1">
      <c r="A119" s="1">
        <v>53</v>
      </c>
      <c r="B119" s="1" t="s">
        <v>675</v>
      </c>
      <c r="C119" s="1" t="str">
        <f>IF(AND('Use B2019'!C57&lt;&gt;0,C57&lt;&gt;0),C57,"-")</f>
        <v>-</v>
      </c>
      <c r="D119" s="1" t="str">
        <f>IF(AND('Use B2019'!D57&lt;&gt;0,D57&lt;&gt;0),D57,"-")</f>
        <v>-</v>
      </c>
      <c r="E119" s="1" t="str">
        <f>IF(AND('Use B2019'!E57&lt;&gt;0,E57&lt;&gt;0),E57,"-")</f>
        <v>-</v>
      </c>
      <c r="F119" s="1" t="str">
        <f>IF(AND('Use B2019'!F57&lt;&gt;0,F57&lt;&gt;0),F57,"-")</f>
        <v>-</v>
      </c>
      <c r="G119" s="1" t="str">
        <f>IF(AND('Use B2019'!G57&lt;&gt;0,G57&lt;&gt;0),G57,"-")</f>
        <v>-</v>
      </c>
      <c r="H119" s="1" t="str">
        <f>IF(AND('Use B2019'!H57&lt;&gt;0,H57&lt;&gt;0),H57,"-")</f>
        <v>-</v>
      </c>
      <c r="I119" s="1" t="str">
        <f>IF(AND('Use B2019'!I57&lt;&gt;0,I57&lt;&gt;0),I57,"-")</f>
        <v>-</v>
      </c>
      <c r="J119" s="1" t="str">
        <f>IF(AND('Use B2019'!J57&lt;&gt;0,J57&lt;&gt;0),J57,"-")</f>
        <v>-</v>
      </c>
      <c r="K119" s="1" t="str">
        <f>IF(AND('Use B2019'!K57&lt;&gt;0,K57&lt;&gt;0),K57,"-")</f>
        <v>-</v>
      </c>
      <c r="L119" s="1" t="str">
        <f>IF(AND('Use B2019'!L57&lt;&gt;0,L57&lt;&gt;0),L57,"-")</f>
        <v>-</v>
      </c>
      <c r="M119" s="1" t="str">
        <f>IF(AND('Use B2019'!M57&lt;&gt;0,M57&lt;&gt;0),M57,"-")</f>
        <v>-</v>
      </c>
      <c r="N119" s="1" t="str">
        <f>IF(AND('Use B2019'!N57&lt;&gt;0,N57&lt;&gt;0),N57,"-")</f>
        <v>-</v>
      </c>
      <c r="O119" s="1" t="str">
        <f>IF(AND('Use B2019'!O57&lt;&gt;0,O57&lt;&gt;0),O57,"-")</f>
        <v>-</v>
      </c>
      <c r="P119" s="1" t="str">
        <f>IF(AND('Use B2019'!P57&lt;&gt;0,P57&lt;&gt;0),P57,"-")</f>
        <v>-</v>
      </c>
      <c r="Q119" s="1" t="str">
        <f>IF(AND('Use B2019'!Q57&lt;&gt;0,Q57&lt;&gt;0),Q57,"-")</f>
        <v>-</v>
      </c>
      <c r="R119" s="1" t="str">
        <f>IF(AND('Use B2019'!R57&lt;&gt;0,R57&lt;&gt;0),R57,"-")</f>
        <v>-</v>
      </c>
      <c r="S119" s="1" t="str">
        <f>IF(AND('Use B2019'!S57&lt;&gt;0,S57&lt;&gt;0),S57,"-")</f>
        <v>-</v>
      </c>
      <c r="T119" s="1" t="str">
        <f>IF(AND('Use B2019'!T57&lt;&gt;0,T57&lt;&gt;0),T57,"-")</f>
        <v>-</v>
      </c>
      <c r="U119" s="1" t="str">
        <f>IF(AND('Use B2019'!U57&lt;&gt;0,U57&lt;&gt;0),U57,"-")</f>
        <v>-</v>
      </c>
      <c r="V119" s="1" t="str">
        <f>IF(AND('Use B2019'!V57&lt;&gt;0,V57&lt;&gt;0),V57,"-")</f>
        <v>-</v>
      </c>
      <c r="W119" s="1" t="str">
        <f>IF(AND('Use B2019'!W57&lt;&gt;0,W57&lt;&gt;0),W57,"-")</f>
        <v>-</v>
      </c>
      <c r="X119" s="1" t="str">
        <f>IF(AND('Use B2019'!X57&lt;&gt;0,X57&lt;&gt;0),X57,"-")</f>
        <v>-</v>
      </c>
      <c r="Y119" s="1" t="str">
        <f>IF(AND('Use B2019'!Y57&lt;&gt;0,Y57&lt;&gt;0),Y57,"-")</f>
        <v>-</v>
      </c>
      <c r="Z119" s="1" t="str">
        <f>IF(AND('Use B2019'!Z57&lt;&gt;0,Z57&lt;&gt;0),Z57,"-")</f>
        <v>-</v>
      </c>
      <c r="AA119" s="1" t="str">
        <f>IF(AND('Use B2019'!AA57&lt;&gt;0,AA57&lt;&gt;0),AA57,"-")</f>
        <v>-</v>
      </c>
      <c r="AB119" s="1" t="str">
        <f>IF(AND('Use B2019'!AB57&lt;&gt;0,AB57&lt;&gt;0),AB57,"-")</f>
        <v>-</v>
      </c>
      <c r="AC119" s="1" t="str">
        <f>IF(AND('Use B2019'!AC57&lt;&gt;0,AC57&lt;&gt;0),AC57,"-")</f>
        <v>-</v>
      </c>
      <c r="AD119" s="1" t="str">
        <f>IF(AND('Use B2019'!AD57&lt;&gt;0,AD57&lt;&gt;0),AD57,"-")</f>
        <v>-</v>
      </c>
      <c r="AE119" s="1" t="str">
        <f>IF(AND('Use B2019'!AE57&lt;&gt;0,AE57&lt;&gt;0),AE57,"-")</f>
        <v>-</v>
      </c>
      <c r="AF119" s="1" t="str">
        <f>IF(AND('Use B2019'!AF57&lt;&gt;0,AF57&lt;&gt;0),AF57,"-")</f>
        <v>-</v>
      </c>
      <c r="AG119" s="1" t="str">
        <f>IF(AND('Use B2019'!AG57&lt;&gt;0,AG57&lt;&gt;0),AG57,"-")</f>
        <v>-</v>
      </c>
      <c r="AH119" s="1" t="str">
        <f>IF(AND('Use B2019'!AH57&lt;&gt;0,AH57&lt;&gt;0),AH57,"-")</f>
        <v>-</v>
      </c>
      <c r="AI119" s="1" t="str">
        <f>IF(AND('Use B2019'!AI57&lt;&gt;0,AI57&lt;&gt;0),AI57,"-")</f>
        <v>-</v>
      </c>
      <c r="AJ119" s="1" t="str">
        <f>IF(AND('Use B2019'!AJ57&lt;&gt;0,AJ57&lt;&gt;0),AJ57,"-")</f>
        <v>-</v>
      </c>
      <c r="AK119" s="1" t="str">
        <f>IF(AND('Use B2019'!AK57&lt;&gt;0,AK57&lt;&gt;0),AK57,"-")</f>
        <v>-</v>
      </c>
      <c r="AL119" s="1" t="str">
        <f>IF(AND('Use B2019'!AL57&lt;&gt;0,AL57&lt;&gt;0),AL57,"-")</f>
        <v>-</v>
      </c>
      <c r="AM119" s="1" t="str">
        <f>IF(AND('Use B2019'!AM57&lt;&gt;0,AM57&lt;&gt;0),AM57,"-")</f>
        <v>-</v>
      </c>
      <c r="AN119" s="1" t="str">
        <f>IF(AND('Use B2019'!AN57&lt;&gt;0,AN57&lt;&gt;0),AN57,"-")</f>
        <v>-</v>
      </c>
      <c r="AO119" s="1" t="str">
        <f>IF(AND('Use B2019'!AO57&lt;&gt;0,AO57&lt;&gt;0),AO57,"-")</f>
        <v>-</v>
      </c>
      <c r="AP119" s="1" t="str">
        <f>IF(AND('Use B2019'!AP57&lt;&gt;0,AP57&lt;&gt;0),AP57,"-")</f>
        <v>-</v>
      </c>
      <c r="AQ119" s="1" t="str">
        <f>IF(AND('Use B2019'!AQ57&lt;&gt;0,AQ57&lt;&gt;0),AQ57,"-")</f>
        <v>-</v>
      </c>
      <c r="AR119" s="1" t="str">
        <f>IF(AND('Use B2019'!AR57&lt;&gt;0,AR57&lt;&gt;0),AR57,"-")</f>
        <v>-</v>
      </c>
      <c r="AS119" s="1" t="str">
        <f>IF(AND('Use B2019'!AS57&lt;&gt;0,AS57&lt;&gt;0),AS57,"-")</f>
        <v>-</v>
      </c>
      <c r="AT119" s="1" t="str">
        <f>IF(AND('Use B2019'!AT57&lt;&gt;0,AT57&lt;&gt;0),AT57,"-")</f>
        <v>-</v>
      </c>
      <c r="AU119" s="1" t="str">
        <f>IF(AND('Use B2019'!AU57&lt;&gt;0,AU57&lt;&gt;0),AU57,"-")</f>
        <v>-</v>
      </c>
      <c r="AV119" s="1" t="str">
        <f>IF(AND('Use B2019'!AV57&lt;&gt;0,AV57&lt;&gt;0),AV57,"-")</f>
        <v>-</v>
      </c>
      <c r="AW119" s="1" t="str">
        <f>IF(AND('Use B2019'!AW57&lt;&gt;0,AW57&lt;&gt;0),AW57,"-")</f>
        <v>-</v>
      </c>
      <c r="AX119" s="1" t="str">
        <f>IF(AND('Use B2019'!AX57&lt;&gt;0,AX57&lt;&gt;0),AX57,"-")</f>
        <v>-</v>
      </c>
      <c r="AY119" s="1" t="str">
        <f>IF(AND('Use B2019'!AY57&lt;&gt;0,AY57&lt;&gt;0),AY57,"-")</f>
        <v>-</v>
      </c>
      <c r="AZ119" s="1" t="str">
        <f>IF(AND('Use B2019'!AZ57&lt;&gt;0,AZ57&lt;&gt;0),AZ57,"-")</f>
        <v>-</v>
      </c>
      <c r="BA119" s="1" t="str">
        <f>IF(AND('Use B2019'!BA57&lt;&gt;0,BA57&lt;&gt;0),BA57,"-")</f>
        <v>-</v>
      </c>
      <c r="BB119" s="1" t="str">
        <f>IF(AND('Use B2019'!BB57&lt;&gt;0,BB57&lt;&gt;0),BB57,"-")</f>
        <v>-</v>
      </c>
      <c r="BC119" s="1" t="str">
        <f>IF(AND('Use B2019'!BC57&lt;&gt;0,BC57&lt;&gt;0),BC57,"-")</f>
        <v>-</v>
      </c>
      <c r="BD119" s="1" t="str">
        <f>IF(AND('Use B2019'!BD57&lt;&gt;0,BD57&lt;&gt;0),BD57,"-")</f>
        <v>-</v>
      </c>
      <c r="BE119" s="1" t="str">
        <f>IF(AND('Use B2019'!BE57&lt;&gt;0,BE57&lt;&gt;0),BE57,"-")</f>
        <v>-</v>
      </c>
      <c r="BF119" s="1" t="str">
        <f>IF(AND('Use B2019'!BF57&lt;&gt;0,BF57&lt;&gt;0),BF57,"-")</f>
        <v>-</v>
      </c>
      <c r="BG119" s="1" t="str">
        <f>IF(AND('Use B2019'!BG57&lt;&gt;0,BG57&lt;&gt;0),BG57,"-")</f>
        <v>-</v>
      </c>
      <c r="BH119" s="1" t="str">
        <f>IF(AND('Use B2019'!BH57&lt;&gt;0,BH57&lt;&gt;0),BH57,"-")</f>
        <v>-</v>
      </c>
      <c r="BI119" s="1" t="str">
        <f>IF(AND('Use B2019'!BI57&lt;&gt;0,BI57&lt;&gt;0),BI57,"-")</f>
        <v>-</v>
      </c>
      <c r="BJ119" s="1" t="str">
        <f>IF(AND('Use B2019'!BJ57&lt;&gt;0,BJ57&lt;&gt;0),BJ57,"-")</f>
        <v>-</v>
      </c>
      <c r="BK119" s="1"/>
      <c r="BL119" s="1" t="str">
        <f>IF(AND('Use B2019'!BL57&lt;&gt;0,BL57&lt;&gt;0),BL57,"-")</f>
        <v>-</v>
      </c>
      <c r="BM119" s="1" t="str">
        <f>IF(AND('Use B2019'!BM57&lt;&gt;0,BM57&lt;&gt;0),BM57,"-")</f>
        <v>-</v>
      </c>
      <c r="BN119" s="1" t="str">
        <f>IF(AND('Use B2019'!BN57&lt;&gt;0,BN57&lt;&gt;0),BN57,"-")</f>
        <v>-</v>
      </c>
      <c r="BO119" s="1" t="str">
        <f>IF(AND('Use B2019'!BO57&lt;&gt;0,BO57&lt;&gt;0),BO57,"-")</f>
        <v>-</v>
      </c>
      <c r="BP119" s="1" t="str">
        <f>IF(AND('Use B2019'!BP57&lt;&gt;0,BP57&lt;&gt;0),BP57,"-")</f>
        <v>-</v>
      </c>
      <c r="BQ119" s="1" t="str">
        <f>IF(AND('Use B2019'!BQ57&lt;&gt;0,BQ57&lt;&gt;0),BQ57,"-")</f>
        <v>-</v>
      </c>
      <c r="BR119" s="1" t="str">
        <f>IF(AND('Use B2019'!BR57&lt;&gt;0,BR57&lt;&gt;0),BR57,"-")</f>
        <v>-</v>
      </c>
      <c r="BS119" s="1" t="str">
        <f>IF(AND('Use B2019'!BS57&lt;&gt;0,BS57&lt;&gt;0),BS57,"-")</f>
        <v>-</v>
      </c>
      <c r="BT119" s="1" t="str">
        <f>IF(AND('Use B2019'!BT57&lt;&gt;0,BT57&lt;&gt;0),BT57,"-")</f>
        <v>-</v>
      </c>
    </row>
    <row r="120" spans="1:72" ht="12.75" customHeight="1">
      <c r="A120" s="1">
        <v>54</v>
      </c>
      <c r="B120" s="1" t="s">
        <v>676</v>
      </c>
      <c r="C120" s="1">
        <f>IF(AND('Use B2019'!C58&lt;&gt;0,C58&lt;&gt;0),C58,"-")</f>
        <v>1.2646585421936078E-3</v>
      </c>
      <c r="D120" s="1">
        <f>IF(AND('Use B2019'!D58&lt;&gt;0,D58&lt;&gt;0),D58,"-")</f>
        <v>1.4168816090585908E-2</v>
      </c>
      <c r="E120" s="1" t="str">
        <f>IF(AND('Use B2019'!E58&lt;&gt;0,E58&lt;&gt;0),E58,"-")</f>
        <v>-</v>
      </c>
      <c r="F120" s="1">
        <f>IF(AND('Use B2019'!F58&lt;&gt;0,F58&lt;&gt;0),F58,"-")</f>
        <v>0.26505416377081592</v>
      </c>
      <c r="G120" s="1">
        <f>IF(AND('Use B2019'!G58&lt;&gt;0,G58&lt;&gt;0),G58,"-")</f>
        <v>7.1089917695338983E-2</v>
      </c>
      <c r="H120" s="1">
        <f>IF(AND('Use B2019'!H58&lt;&gt;0,H58&lt;&gt;0),H58,"-")</f>
        <v>1.1854043762227611E-2</v>
      </c>
      <c r="I120" s="1">
        <f>IF(AND('Use B2019'!I58&lt;&gt;0,I58&lt;&gt;0),I58,"-")</f>
        <v>2.8278094840487003E-2</v>
      </c>
      <c r="J120" s="1">
        <f>IF(AND('Use B2019'!J58&lt;&gt;0,J58&lt;&gt;0),J58,"-")</f>
        <v>2.2221819703025965</v>
      </c>
      <c r="K120" s="1">
        <f>IF(AND('Use B2019'!K58&lt;&gt;0,K58&lt;&gt;0),K58,"-")</f>
        <v>0.90638585454879539</v>
      </c>
      <c r="L120" s="1">
        <f>IF(AND('Use B2019'!L58&lt;&gt;0,L58&lt;&gt;0),L58,"-")</f>
        <v>9.2931942438518082E-4</v>
      </c>
      <c r="M120" s="1">
        <f>IF(AND('Use B2019'!M58&lt;&gt;0,M58&lt;&gt;0),M58,"-")</f>
        <v>3.2552869776892798E-2</v>
      </c>
      <c r="N120" s="1">
        <f>IF(AND('Use B2019'!N58&lt;&gt;0,N58&lt;&gt;0),N58,"-")</f>
        <v>2.9294729078900149E-2</v>
      </c>
      <c r="O120" s="1">
        <f>IF(AND('Use B2019'!O58&lt;&gt;0,O58&lt;&gt;0),O58,"-")</f>
        <v>3.2527756897734961E-2</v>
      </c>
      <c r="P120" s="1">
        <f>IF(AND('Use B2019'!P58&lt;&gt;0,P58&lt;&gt;0),P58,"-")</f>
        <v>3.4375654433088626E-2</v>
      </c>
      <c r="Q120" s="1">
        <f>IF(AND('Use B2019'!Q58&lt;&gt;0,Q58&lt;&gt;0),Q58,"-")</f>
        <v>0.22573297968808259</v>
      </c>
      <c r="R120" s="1">
        <f>IF(AND('Use B2019'!R58&lt;&gt;0,R58&lt;&gt;0),R58,"-")</f>
        <v>0.28796131414627402</v>
      </c>
      <c r="S120" s="1">
        <f>IF(AND('Use B2019'!S58&lt;&gt;0,S58&lt;&gt;0),S58,"-")</f>
        <v>5.0574197253229786E-2</v>
      </c>
      <c r="T120" s="1">
        <f>IF(AND('Use B2019'!T58&lt;&gt;0,T58&lt;&gt;0),T58,"-")</f>
        <v>1.3107653633047589</v>
      </c>
      <c r="U120" s="1">
        <f>IF(AND('Use B2019'!U58&lt;&gt;0,U58&lt;&gt;0),U58,"-")</f>
        <v>18.793868204186516</v>
      </c>
      <c r="V120" s="1">
        <f>IF(AND('Use B2019'!V58&lt;&gt;0,V58&lt;&gt;0),V58,"-")</f>
        <v>1.3485589262390708E-3</v>
      </c>
      <c r="W120" s="1">
        <f>IF(AND('Use B2019'!W58&lt;&gt;0,W58&lt;&gt;0),W58,"-")</f>
        <v>0.12410767391096919</v>
      </c>
      <c r="X120" s="1">
        <f>IF(AND('Use B2019'!X58&lt;&gt;0,X58&lt;&gt;0),X58,"-")</f>
        <v>0.22849679724125169</v>
      </c>
      <c r="Y120" s="1">
        <f>IF(AND('Use B2019'!Y58&lt;&gt;0,Y58&lt;&gt;0),Y58,"-")</f>
        <v>7.1457415243078113E-3</v>
      </c>
      <c r="Z120" s="1" t="str">
        <f>IF(AND('Use B2019'!Z58&lt;&gt;0,Z58&lt;&gt;0),Z58,"-")</f>
        <v>-</v>
      </c>
      <c r="AA120" s="1">
        <f>IF(AND('Use B2019'!AA58&lt;&gt;0,AA58&lt;&gt;0),AA58,"-")</f>
        <v>0.20902168873435023</v>
      </c>
      <c r="AB120" s="1">
        <f>IF(AND('Use B2019'!AB58&lt;&gt;0,AB58&lt;&gt;0),AB58,"-")</f>
        <v>31.896960953302727</v>
      </c>
      <c r="AC120" s="1">
        <f>IF(AND('Use B2019'!AC58&lt;&gt;0,AC58&lt;&gt;0),AC58,"-")</f>
        <v>23.983969668066585</v>
      </c>
      <c r="AD120" s="1">
        <f>IF(AND('Use B2019'!AD58&lt;&gt;0,AD58&lt;&gt;0),AD58,"-")</f>
        <v>2.0842337854417035</v>
      </c>
      <c r="AE120" s="1" t="str">
        <f>IF(AND('Use B2019'!AE58&lt;&gt;0,AE58&lt;&gt;0),AE58,"-")</f>
        <v>-</v>
      </c>
      <c r="AF120" s="1" t="str">
        <f>IF(AND('Use B2019'!AF58&lt;&gt;0,AF58&lt;&gt;0),AF58,"-")</f>
        <v>-</v>
      </c>
      <c r="AG120" s="1">
        <f>IF(AND('Use B2019'!AG58&lt;&gt;0,AG58&lt;&gt;0),AG58,"-")</f>
        <v>9.9520302086566037</v>
      </c>
      <c r="AH120" s="1">
        <f>IF(AND('Use B2019'!AH58&lt;&gt;0,AH58&lt;&gt;0),AH58,"-")</f>
        <v>27.324921678688487</v>
      </c>
      <c r="AI120" s="1">
        <f>IF(AND('Use B2019'!AI58&lt;&gt;0,AI58&lt;&gt;0),AI58,"-")</f>
        <v>5.4006509136621501</v>
      </c>
      <c r="AJ120" s="1">
        <f>IF(AND('Use B2019'!AJ58&lt;&gt;0,AJ58&lt;&gt;0),AJ58,"-")</f>
        <v>121.64389751024783</v>
      </c>
      <c r="AK120" s="1">
        <f>IF(AND('Use B2019'!AK58&lt;&gt;0,AK58&lt;&gt;0),AK58,"-")</f>
        <v>0.1411795018255016</v>
      </c>
      <c r="AL120" s="1">
        <f>IF(AND('Use B2019'!AL58&lt;&gt;0,AL58&lt;&gt;0),AL58,"-")</f>
        <v>8.1484686388337551</v>
      </c>
      <c r="AM120" s="1">
        <f>IF(AND('Use B2019'!AM58&lt;&gt;0,AM58&lt;&gt;0),AM58,"-")</f>
        <v>1.980355918926858</v>
      </c>
      <c r="AN120" s="1">
        <f>IF(AND('Use B2019'!AN58&lt;&gt;0,AN58&lt;&gt;0),AN58,"-")</f>
        <v>4.7892420756360715E-2</v>
      </c>
      <c r="AO120" s="1">
        <f>IF(AND('Use B2019'!AO58&lt;&gt;0,AO58&lt;&gt;0),AO58,"-")</f>
        <v>8.822825486886067E-2</v>
      </c>
      <c r="AP120" s="1">
        <f>IF(AND('Use B2019'!AP58&lt;&gt;0,AP58&lt;&gt;0),AP58,"-")</f>
        <v>26.61735431106775</v>
      </c>
      <c r="AQ120" s="1" t="str">
        <f>IF(AND('Use B2019'!AQ58&lt;&gt;0,AQ58&lt;&gt;0),AQ58,"-")</f>
        <v>-</v>
      </c>
      <c r="AR120" s="1">
        <f>IF(AND('Use B2019'!AR58&lt;&gt;0,AR58&lt;&gt;0),AR58,"-")</f>
        <v>10.952244829873994</v>
      </c>
      <c r="AS120" s="1">
        <f>IF(AND('Use B2019'!AS58&lt;&gt;0,AS58&lt;&gt;0),AS58,"-")</f>
        <v>14.122386672826984</v>
      </c>
      <c r="AT120" s="1">
        <f>IF(AND('Use B2019'!AT58&lt;&gt;0,AT58&lt;&gt;0),AT58,"-")</f>
        <v>1.2320809013345893</v>
      </c>
      <c r="AU120" s="1">
        <f>IF(AND('Use B2019'!AU58&lt;&gt;0,AU58&lt;&gt;0),AU58,"-")</f>
        <v>4.5465534318049727E-2</v>
      </c>
      <c r="AV120" s="1">
        <f>IF(AND('Use B2019'!AV58&lt;&gt;0,AV58&lt;&gt;0),AV58,"-")</f>
        <v>8.2455716608019376</v>
      </c>
      <c r="AW120" s="1">
        <f>IF(AND('Use B2019'!AW58&lt;&gt;0,AW58&lt;&gt;0),AW58,"-")</f>
        <v>0.39840817328500205</v>
      </c>
      <c r="AX120" s="1">
        <f>IF(AND('Use B2019'!AX58&lt;&gt;0,AX58&lt;&gt;0),AX58,"-")</f>
        <v>4.7924850581682037</v>
      </c>
      <c r="AY120" s="1">
        <f>IF(AND('Use B2019'!AY58&lt;&gt;0,AY58&lt;&gt;0),AY58,"-")</f>
        <v>2.7748494055900443</v>
      </c>
      <c r="AZ120" s="1">
        <f>IF(AND('Use B2019'!AZ58&lt;&gt;0,AZ58&lt;&gt;0),AZ58,"-")</f>
        <v>27.792108900007179</v>
      </c>
      <c r="BA120" s="1">
        <f>IF(AND('Use B2019'!BA58&lt;&gt;0,BA58&lt;&gt;0),BA58,"-")</f>
        <v>14.757778090881388</v>
      </c>
      <c r="BB120" s="1">
        <f>IF(AND('Use B2019'!BB58&lt;&gt;0,BB58&lt;&gt;0),BB58,"-")</f>
        <v>7.0954091766737379E-2</v>
      </c>
      <c r="BC120" s="1">
        <f>IF(AND('Use B2019'!BC58&lt;&gt;0,BC58&lt;&gt;0),BC58,"-")</f>
        <v>53.190267849406716</v>
      </c>
      <c r="BD120" s="1">
        <f>IF(AND('Use B2019'!BD58&lt;&gt;0,BD58&lt;&gt;0),BD58,"-")</f>
        <v>259.11245588434895</v>
      </c>
      <c r="BE120" s="1">
        <f>IF(AND('Use B2019'!BE58&lt;&gt;0,BE58&lt;&gt;0),BE58,"-")</f>
        <v>74.582585894244346</v>
      </c>
      <c r="BF120" s="1">
        <f>IF(AND('Use B2019'!BF58&lt;&gt;0,BF58&lt;&gt;0),BF58,"-")</f>
        <v>2.2000637443523362E-3</v>
      </c>
      <c r="BG120" s="1">
        <f>IF(AND('Use B2019'!BG58&lt;&gt;0,BG58&lt;&gt;0),BG58,"-")</f>
        <v>4.494043349814518E-2</v>
      </c>
      <c r="BH120" s="1">
        <f>IF(AND('Use B2019'!BH58&lt;&gt;0,BH58&lt;&gt;0),BH58,"-")</f>
        <v>5.6840924234781998</v>
      </c>
      <c r="BI120" s="1" t="str">
        <f>IF(AND('Use B2019'!BI58&lt;&gt;0,BI58&lt;&gt;0),BI58,"-")</f>
        <v>-</v>
      </c>
      <c r="BJ120" s="1">
        <f>IF(AND('Use B2019'!BJ58&lt;&gt;0,BJ58&lt;&gt;0),BJ58,"-")</f>
        <v>762</v>
      </c>
      <c r="BK120" s="1"/>
      <c r="BL120" s="1">
        <f>IF(AND('Use B2019'!BL58&lt;&gt;0,BL58&lt;&gt;0),BL58,"-")</f>
        <v>15</v>
      </c>
      <c r="BM120" s="1" t="str">
        <f>IF(AND('Use B2019'!BM58&lt;&gt;0,BM58&lt;&gt;0),BM58,"-")</f>
        <v>-</v>
      </c>
      <c r="BN120" s="1" t="str">
        <f>IF(AND('Use B2019'!BN58&lt;&gt;0,BN58&lt;&gt;0),BN58,"-")</f>
        <v>-</v>
      </c>
      <c r="BO120" s="1" t="str">
        <f>IF(AND('Use B2019'!BO58&lt;&gt;0,BO58&lt;&gt;0),BO58,"-")</f>
        <v>-</v>
      </c>
      <c r="BP120" s="1" t="str">
        <f>IF(AND('Use B2019'!BP58&lt;&gt;0,BP58&lt;&gt;0),BP58,"-")</f>
        <v>-</v>
      </c>
      <c r="BQ120" s="1">
        <f>IF(AND('Use B2019'!BQ58&lt;&gt;0,BQ58&lt;&gt;0),BQ58,"-")</f>
        <v>11</v>
      </c>
      <c r="BR120" s="1">
        <f>IF(AND('Use B2019'!BR58&lt;&gt;0,BR58&lt;&gt;0),BR58,"-")</f>
        <v>647</v>
      </c>
      <c r="BS120" s="1">
        <f>IF(AND('Use B2019'!BS58&lt;&gt;0,BS58&lt;&gt;0),BS58,"-")</f>
        <v>9</v>
      </c>
      <c r="BT120" s="1">
        <f>IF(AND('Use B2019'!BT58&lt;&gt;0,BT58&lt;&gt;0),BT58,"-")</f>
        <v>682</v>
      </c>
    </row>
    <row r="121" spans="1:72" ht="12.75" customHeight="1">
      <c r="A121" s="1">
        <v>55</v>
      </c>
      <c r="B121" s="1" t="s">
        <v>574</v>
      </c>
      <c r="C121" s="1" t="str">
        <f>IF(AND('Use B2019'!C59&lt;&gt;0,C59&lt;&gt;0),C59,"-")</f>
        <v>-</v>
      </c>
      <c r="D121" s="1" t="str">
        <f>IF(AND('Use B2019'!D59&lt;&gt;0,D59&lt;&gt;0),D59,"-")</f>
        <v>-</v>
      </c>
      <c r="E121" s="1" t="str">
        <f>IF(AND('Use B2019'!E59&lt;&gt;0,E59&lt;&gt;0),E59,"-")</f>
        <v>-</v>
      </c>
      <c r="F121" s="1" t="str">
        <f>IF(AND('Use B2019'!F59&lt;&gt;0,F59&lt;&gt;0),F59,"-")</f>
        <v>-</v>
      </c>
      <c r="G121" s="1" t="str">
        <f>IF(AND('Use B2019'!G59&lt;&gt;0,G59&lt;&gt;0),G59,"-")</f>
        <v>-</v>
      </c>
      <c r="H121" s="1" t="str">
        <f>IF(AND('Use B2019'!H59&lt;&gt;0,H59&lt;&gt;0),H59,"-")</f>
        <v>-</v>
      </c>
      <c r="I121" s="1" t="str">
        <f>IF(AND('Use B2019'!I59&lt;&gt;0,I59&lt;&gt;0),I59,"-")</f>
        <v>-</v>
      </c>
      <c r="J121" s="1" t="str">
        <f>IF(AND('Use B2019'!J59&lt;&gt;0,J59&lt;&gt;0),J59,"-")</f>
        <v>-</v>
      </c>
      <c r="K121" s="1" t="str">
        <f>IF(AND('Use B2019'!K59&lt;&gt;0,K59&lt;&gt;0),K59,"-")</f>
        <v>-</v>
      </c>
      <c r="L121" s="1" t="str">
        <f>IF(AND('Use B2019'!L59&lt;&gt;0,L59&lt;&gt;0),L59,"-")</f>
        <v>-</v>
      </c>
      <c r="M121" s="1" t="str">
        <f>IF(AND('Use B2019'!M59&lt;&gt;0,M59&lt;&gt;0),M59,"-")</f>
        <v>-</v>
      </c>
      <c r="N121" s="1" t="str">
        <f>IF(AND('Use B2019'!N59&lt;&gt;0,N59&lt;&gt;0),N59,"-")</f>
        <v>-</v>
      </c>
      <c r="O121" s="1" t="str">
        <f>IF(AND('Use B2019'!O59&lt;&gt;0,O59&lt;&gt;0),O59,"-")</f>
        <v>-</v>
      </c>
      <c r="P121" s="1" t="str">
        <f>IF(AND('Use B2019'!P59&lt;&gt;0,P59&lt;&gt;0),P59,"-")</f>
        <v>-</v>
      </c>
      <c r="Q121" s="1" t="str">
        <f>IF(AND('Use B2019'!Q59&lt;&gt;0,Q59&lt;&gt;0),Q59,"-")</f>
        <v>-</v>
      </c>
      <c r="R121" s="1" t="str">
        <f>IF(AND('Use B2019'!R59&lt;&gt;0,R59&lt;&gt;0),R59,"-")</f>
        <v>-</v>
      </c>
      <c r="S121" s="1" t="str">
        <f>IF(AND('Use B2019'!S59&lt;&gt;0,S59&lt;&gt;0),S59,"-")</f>
        <v>-</v>
      </c>
      <c r="T121" s="1" t="str">
        <f>IF(AND('Use B2019'!T59&lt;&gt;0,T59&lt;&gt;0),T59,"-")</f>
        <v>-</v>
      </c>
      <c r="U121" s="1" t="str">
        <f>IF(AND('Use B2019'!U59&lt;&gt;0,U59&lt;&gt;0),U59,"-")</f>
        <v>-</v>
      </c>
      <c r="V121" s="1" t="str">
        <f>IF(AND('Use B2019'!V59&lt;&gt;0,V59&lt;&gt;0),V59,"-")</f>
        <v>-</v>
      </c>
      <c r="W121" s="1" t="str">
        <f>IF(AND('Use B2019'!W59&lt;&gt;0,W59&lt;&gt;0),W59,"-")</f>
        <v>-</v>
      </c>
      <c r="X121" s="1" t="str">
        <f>IF(AND('Use B2019'!X59&lt;&gt;0,X59&lt;&gt;0),X59,"-")</f>
        <v>-</v>
      </c>
      <c r="Y121" s="1" t="str">
        <f>IF(AND('Use B2019'!Y59&lt;&gt;0,Y59&lt;&gt;0),Y59,"-")</f>
        <v>-</v>
      </c>
      <c r="Z121" s="1" t="str">
        <f>IF(AND('Use B2019'!Z59&lt;&gt;0,Z59&lt;&gt;0),Z59,"-")</f>
        <v>-</v>
      </c>
      <c r="AA121" s="1" t="str">
        <f>IF(AND('Use B2019'!AA59&lt;&gt;0,AA59&lt;&gt;0),AA59,"-")</f>
        <v>-</v>
      </c>
      <c r="AB121" s="1" t="str">
        <f>IF(AND('Use B2019'!AB59&lt;&gt;0,AB59&lt;&gt;0),AB59,"-")</f>
        <v>-</v>
      </c>
      <c r="AC121" s="1" t="str">
        <f>IF(AND('Use B2019'!AC59&lt;&gt;0,AC59&lt;&gt;0),AC59,"-")</f>
        <v>-</v>
      </c>
      <c r="AD121" s="1" t="str">
        <f>IF(AND('Use B2019'!AD59&lt;&gt;0,AD59&lt;&gt;0),AD59,"-")</f>
        <v>-</v>
      </c>
      <c r="AE121" s="1" t="str">
        <f>IF(AND('Use B2019'!AE59&lt;&gt;0,AE59&lt;&gt;0),AE59,"-")</f>
        <v>-</v>
      </c>
      <c r="AF121" s="1" t="str">
        <f>IF(AND('Use B2019'!AF59&lt;&gt;0,AF59&lt;&gt;0),AF59,"-")</f>
        <v>-</v>
      </c>
      <c r="AG121" s="1" t="str">
        <f>IF(AND('Use B2019'!AG59&lt;&gt;0,AG59&lt;&gt;0),AG59,"-")</f>
        <v>-</v>
      </c>
      <c r="AH121" s="1" t="str">
        <f>IF(AND('Use B2019'!AH59&lt;&gt;0,AH59&lt;&gt;0),AH59,"-")</f>
        <v>-</v>
      </c>
      <c r="AI121" s="1" t="str">
        <f>IF(AND('Use B2019'!AI59&lt;&gt;0,AI59&lt;&gt;0),AI59,"-")</f>
        <v>-</v>
      </c>
      <c r="AJ121" s="1" t="str">
        <f>IF(AND('Use B2019'!AJ59&lt;&gt;0,AJ59&lt;&gt;0),AJ59,"-")</f>
        <v>-</v>
      </c>
      <c r="AK121" s="1" t="str">
        <f>IF(AND('Use B2019'!AK59&lt;&gt;0,AK59&lt;&gt;0),AK59,"-")</f>
        <v>-</v>
      </c>
      <c r="AL121" s="1" t="str">
        <f>IF(AND('Use B2019'!AL59&lt;&gt;0,AL59&lt;&gt;0),AL59,"-")</f>
        <v>-</v>
      </c>
      <c r="AM121" s="1" t="str">
        <f>IF(AND('Use B2019'!AM59&lt;&gt;0,AM59&lt;&gt;0),AM59,"-")</f>
        <v>-</v>
      </c>
      <c r="AN121" s="1" t="str">
        <f>IF(AND('Use B2019'!AN59&lt;&gt;0,AN59&lt;&gt;0),AN59,"-")</f>
        <v>-</v>
      </c>
      <c r="AO121" s="1" t="str">
        <f>IF(AND('Use B2019'!AO59&lt;&gt;0,AO59&lt;&gt;0),AO59,"-")</f>
        <v>-</v>
      </c>
      <c r="AP121" s="1" t="str">
        <f>IF(AND('Use B2019'!AP59&lt;&gt;0,AP59&lt;&gt;0),AP59,"-")</f>
        <v>-</v>
      </c>
      <c r="AQ121" s="1" t="str">
        <f>IF(AND('Use B2019'!AQ59&lt;&gt;0,AQ59&lt;&gt;0),AQ59,"-")</f>
        <v>-</v>
      </c>
      <c r="AR121" s="1" t="str">
        <f>IF(AND('Use B2019'!AR59&lt;&gt;0,AR59&lt;&gt;0),AR59,"-")</f>
        <v>-</v>
      </c>
      <c r="AS121" s="1" t="str">
        <f>IF(AND('Use B2019'!AS59&lt;&gt;0,AS59&lt;&gt;0),AS59,"-")</f>
        <v>-</v>
      </c>
      <c r="AT121" s="1" t="str">
        <f>IF(AND('Use B2019'!AT59&lt;&gt;0,AT59&lt;&gt;0),AT59,"-")</f>
        <v>-</v>
      </c>
      <c r="AU121" s="1" t="str">
        <f>IF(AND('Use B2019'!AU59&lt;&gt;0,AU59&lt;&gt;0),AU59,"-")</f>
        <v>-</v>
      </c>
      <c r="AV121" s="1" t="str">
        <f>IF(AND('Use B2019'!AV59&lt;&gt;0,AV59&lt;&gt;0),AV59,"-")</f>
        <v>-</v>
      </c>
      <c r="AW121" s="1" t="str">
        <f>IF(AND('Use B2019'!AW59&lt;&gt;0,AW59&lt;&gt;0),AW59,"-")</f>
        <v>-</v>
      </c>
      <c r="AX121" s="1" t="str">
        <f>IF(AND('Use B2019'!AX59&lt;&gt;0,AX59&lt;&gt;0),AX59,"-")</f>
        <v>-</v>
      </c>
      <c r="AY121" s="1" t="str">
        <f>IF(AND('Use B2019'!AY59&lt;&gt;0,AY59&lt;&gt;0),AY59,"-")</f>
        <v>-</v>
      </c>
      <c r="AZ121" s="1" t="str">
        <f>IF(AND('Use B2019'!AZ59&lt;&gt;0,AZ59&lt;&gt;0),AZ59,"-")</f>
        <v>-</v>
      </c>
      <c r="BA121" s="1" t="str">
        <f>IF(AND('Use B2019'!BA59&lt;&gt;0,BA59&lt;&gt;0),BA59,"-")</f>
        <v>-</v>
      </c>
      <c r="BB121" s="1" t="str">
        <f>IF(AND('Use B2019'!BB59&lt;&gt;0,BB59&lt;&gt;0),BB59,"-")</f>
        <v>-</v>
      </c>
      <c r="BC121" s="1" t="str">
        <f>IF(AND('Use B2019'!BC59&lt;&gt;0,BC59&lt;&gt;0),BC59,"-")</f>
        <v>-</v>
      </c>
      <c r="BD121" s="1" t="str">
        <f>IF(AND('Use B2019'!BD59&lt;&gt;0,BD59&lt;&gt;0),BD59,"-")</f>
        <v>-</v>
      </c>
      <c r="BE121" s="1" t="str">
        <f>IF(AND('Use B2019'!BE59&lt;&gt;0,BE59&lt;&gt;0),BE59,"-")</f>
        <v>-</v>
      </c>
      <c r="BF121" s="1" t="str">
        <f>IF(AND('Use B2019'!BF59&lt;&gt;0,BF59&lt;&gt;0),BF59,"-")</f>
        <v>-</v>
      </c>
      <c r="BG121" s="1" t="str">
        <f>IF(AND('Use B2019'!BG59&lt;&gt;0,BG59&lt;&gt;0),BG59,"-")</f>
        <v>-</v>
      </c>
      <c r="BH121" s="1" t="str">
        <f>IF(AND('Use B2019'!BH59&lt;&gt;0,BH59&lt;&gt;0),BH59,"-")</f>
        <v>-</v>
      </c>
      <c r="BI121" s="1" t="str">
        <f>IF(AND('Use B2019'!BI59&lt;&gt;0,BI59&lt;&gt;0),BI59,"-")</f>
        <v>-</v>
      </c>
      <c r="BJ121" s="1" t="str">
        <f>IF(AND('Use B2019'!BJ59&lt;&gt;0,BJ59&lt;&gt;0),BJ59,"-")</f>
        <v>-</v>
      </c>
      <c r="BK121" s="1"/>
      <c r="BL121" s="1" t="str">
        <f>IF(AND('Use B2019'!BL59&lt;&gt;0,BL59&lt;&gt;0),BL59,"-")</f>
        <v>-</v>
      </c>
      <c r="BM121" s="1" t="str">
        <f>IF(AND('Use B2019'!BM59&lt;&gt;0,BM59&lt;&gt;0),BM59,"-")</f>
        <v>-</v>
      </c>
      <c r="BN121" s="1" t="str">
        <f>IF(AND('Use B2019'!BN59&lt;&gt;0,BN59&lt;&gt;0),BN59,"-")</f>
        <v>-</v>
      </c>
      <c r="BO121" s="1" t="str">
        <f>IF(AND('Use B2019'!BO59&lt;&gt;0,BO59&lt;&gt;0),BO59,"-")</f>
        <v>-</v>
      </c>
      <c r="BP121" s="1" t="str">
        <f>IF(AND('Use B2019'!BP59&lt;&gt;0,BP59&lt;&gt;0),BP59,"-")</f>
        <v>-</v>
      </c>
      <c r="BQ121" s="1" t="str">
        <f>IF(AND('Use B2019'!BQ59&lt;&gt;0,BQ59&lt;&gt;0),BQ59,"-")</f>
        <v>-</v>
      </c>
      <c r="BR121" s="1" t="str">
        <f>IF(AND('Use B2019'!BR59&lt;&gt;0,BR59&lt;&gt;0),BR59,"-")</f>
        <v>-</v>
      </c>
      <c r="BS121" s="1" t="str">
        <f>IF(AND('Use B2019'!BS59&lt;&gt;0,BS59&lt;&gt;0),BS59,"-")</f>
        <v>-</v>
      </c>
      <c r="BT121" s="1" t="str">
        <f>IF(AND('Use B2019'!BT59&lt;&gt;0,BT59&lt;&gt;0),BT59,"-")</f>
        <v>-</v>
      </c>
    </row>
    <row r="122" spans="1:72" ht="12.75" customHeight="1">
      <c r="A122" s="1">
        <v>56</v>
      </c>
      <c r="B122" s="1" t="s">
        <v>576</v>
      </c>
      <c r="C122" s="1" t="str">
        <f>IF(AND('Use B2019'!C60&lt;&gt;0,C60&lt;&gt;0),C60,"-")</f>
        <v>-</v>
      </c>
      <c r="D122" s="1" t="str">
        <f>IF(AND('Use B2019'!D60&lt;&gt;0,D60&lt;&gt;0),D60,"-")</f>
        <v>-</v>
      </c>
      <c r="E122" s="1" t="str">
        <f>IF(AND('Use B2019'!E60&lt;&gt;0,E60&lt;&gt;0),E60,"-")</f>
        <v>-</v>
      </c>
      <c r="F122" s="1" t="str">
        <f>IF(AND('Use B2019'!F60&lt;&gt;0,F60&lt;&gt;0),F60,"-")</f>
        <v>-</v>
      </c>
      <c r="G122" s="1" t="str">
        <f>IF(AND('Use B2019'!G60&lt;&gt;0,G60&lt;&gt;0),G60,"-")</f>
        <v>-</v>
      </c>
      <c r="H122" s="1" t="str">
        <f>IF(AND('Use B2019'!H60&lt;&gt;0,H60&lt;&gt;0),H60,"-")</f>
        <v>-</v>
      </c>
      <c r="I122" s="1" t="str">
        <f>IF(AND('Use B2019'!I60&lt;&gt;0,I60&lt;&gt;0),I60,"-")</f>
        <v>-</v>
      </c>
      <c r="J122" s="1" t="str">
        <f>IF(AND('Use B2019'!J60&lt;&gt;0,J60&lt;&gt;0),J60,"-")</f>
        <v>-</v>
      </c>
      <c r="K122" s="1" t="str">
        <f>IF(AND('Use B2019'!K60&lt;&gt;0,K60&lt;&gt;0),K60,"-")</f>
        <v>-</v>
      </c>
      <c r="L122" s="1" t="str">
        <f>IF(AND('Use B2019'!L60&lt;&gt;0,L60&lt;&gt;0),L60,"-")</f>
        <v>-</v>
      </c>
      <c r="M122" s="1" t="str">
        <f>IF(AND('Use B2019'!M60&lt;&gt;0,M60&lt;&gt;0),M60,"-")</f>
        <v>-</v>
      </c>
      <c r="N122" s="1" t="str">
        <f>IF(AND('Use B2019'!N60&lt;&gt;0,N60&lt;&gt;0),N60,"-")</f>
        <v>-</v>
      </c>
      <c r="O122" s="1" t="str">
        <f>IF(AND('Use B2019'!O60&lt;&gt;0,O60&lt;&gt;0),O60,"-")</f>
        <v>-</v>
      </c>
      <c r="P122" s="1" t="str">
        <f>IF(AND('Use B2019'!P60&lt;&gt;0,P60&lt;&gt;0),P60,"-")</f>
        <v>-</v>
      </c>
      <c r="Q122" s="1" t="str">
        <f>IF(AND('Use B2019'!Q60&lt;&gt;0,Q60&lt;&gt;0),Q60,"-")</f>
        <v>-</v>
      </c>
      <c r="R122" s="1" t="str">
        <f>IF(AND('Use B2019'!R60&lt;&gt;0,R60&lt;&gt;0),R60,"-")</f>
        <v>-</v>
      </c>
      <c r="S122" s="1" t="str">
        <f>IF(AND('Use B2019'!S60&lt;&gt;0,S60&lt;&gt;0),S60,"-")</f>
        <v>-</v>
      </c>
      <c r="T122" s="1" t="str">
        <f>IF(AND('Use B2019'!T60&lt;&gt;0,T60&lt;&gt;0),T60,"-")</f>
        <v>-</v>
      </c>
      <c r="U122" s="1" t="str">
        <f>IF(AND('Use B2019'!U60&lt;&gt;0,U60&lt;&gt;0),U60,"-")</f>
        <v>-</v>
      </c>
      <c r="V122" s="1" t="str">
        <f>IF(AND('Use B2019'!V60&lt;&gt;0,V60&lt;&gt;0),V60,"-")</f>
        <v>-</v>
      </c>
      <c r="W122" s="1" t="str">
        <f>IF(AND('Use B2019'!W60&lt;&gt;0,W60&lt;&gt;0),W60,"-")</f>
        <v>-</v>
      </c>
      <c r="X122" s="1" t="str">
        <f>IF(AND('Use B2019'!X60&lt;&gt;0,X60&lt;&gt;0),X60,"-")</f>
        <v>-</v>
      </c>
      <c r="Y122" s="1" t="str">
        <f>IF(AND('Use B2019'!Y60&lt;&gt;0,Y60&lt;&gt;0),Y60,"-")</f>
        <v>-</v>
      </c>
      <c r="Z122" s="1" t="str">
        <f>IF(AND('Use B2019'!Z60&lt;&gt;0,Z60&lt;&gt;0),Z60,"-")</f>
        <v>-</v>
      </c>
      <c r="AA122" s="1" t="str">
        <f>IF(AND('Use B2019'!AA60&lt;&gt;0,AA60&lt;&gt;0),AA60,"-")</f>
        <v>-</v>
      </c>
      <c r="AB122" s="1" t="str">
        <f>IF(AND('Use B2019'!AB60&lt;&gt;0,AB60&lt;&gt;0),AB60,"-")</f>
        <v>-</v>
      </c>
      <c r="AC122" s="1" t="str">
        <f>IF(AND('Use B2019'!AC60&lt;&gt;0,AC60&lt;&gt;0),AC60,"-")</f>
        <v>-</v>
      </c>
      <c r="AD122" s="1" t="str">
        <f>IF(AND('Use B2019'!AD60&lt;&gt;0,AD60&lt;&gt;0),AD60,"-")</f>
        <v>-</v>
      </c>
      <c r="AE122" s="1" t="str">
        <f>IF(AND('Use B2019'!AE60&lt;&gt;0,AE60&lt;&gt;0),AE60,"-")</f>
        <v>-</v>
      </c>
      <c r="AF122" s="1" t="str">
        <f>IF(AND('Use B2019'!AF60&lt;&gt;0,AF60&lt;&gt;0),AF60,"-")</f>
        <v>-</v>
      </c>
      <c r="AG122" s="1" t="str">
        <f>IF(AND('Use B2019'!AG60&lt;&gt;0,AG60&lt;&gt;0),AG60,"-")</f>
        <v>-</v>
      </c>
      <c r="AH122" s="1" t="str">
        <f>IF(AND('Use B2019'!AH60&lt;&gt;0,AH60&lt;&gt;0),AH60,"-")</f>
        <v>-</v>
      </c>
      <c r="AI122" s="1" t="str">
        <f>IF(AND('Use B2019'!AI60&lt;&gt;0,AI60&lt;&gt;0),AI60,"-")</f>
        <v>-</v>
      </c>
      <c r="AJ122" s="1" t="str">
        <f>IF(AND('Use B2019'!AJ60&lt;&gt;0,AJ60&lt;&gt;0),AJ60,"-")</f>
        <v>-</v>
      </c>
      <c r="AK122" s="1" t="str">
        <f>IF(AND('Use B2019'!AK60&lt;&gt;0,AK60&lt;&gt;0),AK60,"-")</f>
        <v>-</v>
      </c>
      <c r="AL122" s="1" t="str">
        <f>IF(AND('Use B2019'!AL60&lt;&gt;0,AL60&lt;&gt;0),AL60,"-")</f>
        <v>-</v>
      </c>
      <c r="AM122" s="1" t="str">
        <f>IF(AND('Use B2019'!AM60&lt;&gt;0,AM60&lt;&gt;0),AM60,"-")</f>
        <v>-</v>
      </c>
      <c r="AN122" s="1" t="str">
        <f>IF(AND('Use B2019'!AN60&lt;&gt;0,AN60&lt;&gt;0),AN60,"-")</f>
        <v>-</v>
      </c>
      <c r="AO122" s="1" t="str">
        <f>IF(AND('Use B2019'!AO60&lt;&gt;0,AO60&lt;&gt;0),AO60,"-")</f>
        <v>-</v>
      </c>
      <c r="AP122" s="1" t="str">
        <f>IF(AND('Use B2019'!AP60&lt;&gt;0,AP60&lt;&gt;0),AP60,"-")</f>
        <v>-</v>
      </c>
      <c r="AQ122" s="1" t="str">
        <f>IF(AND('Use B2019'!AQ60&lt;&gt;0,AQ60&lt;&gt;0),AQ60,"-")</f>
        <v>-</v>
      </c>
      <c r="AR122" s="1" t="str">
        <f>IF(AND('Use B2019'!AR60&lt;&gt;0,AR60&lt;&gt;0),AR60,"-")</f>
        <v>-</v>
      </c>
      <c r="AS122" s="1" t="str">
        <f>IF(AND('Use B2019'!AS60&lt;&gt;0,AS60&lt;&gt;0),AS60,"-")</f>
        <v>-</v>
      </c>
      <c r="AT122" s="1" t="str">
        <f>IF(AND('Use B2019'!AT60&lt;&gt;0,AT60&lt;&gt;0),AT60,"-")</f>
        <v>-</v>
      </c>
      <c r="AU122" s="1" t="str">
        <f>IF(AND('Use B2019'!AU60&lt;&gt;0,AU60&lt;&gt;0),AU60,"-")</f>
        <v>-</v>
      </c>
      <c r="AV122" s="1" t="str">
        <f>IF(AND('Use B2019'!AV60&lt;&gt;0,AV60&lt;&gt;0),AV60,"-")</f>
        <v>-</v>
      </c>
      <c r="AW122" s="1" t="str">
        <f>IF(AND('Use B2019'!AW60&lt;&gt;0,AW60&lt;&gt;0),AW60,"-")</f>
        <v>-</v>
      </c>
      <c r="AX122" s="1" t="str">
        <f>IF(AND('Use B2019'!AX60&lt;&gt;0,AX60&lt;&gt;0),AX60,"-")</f>
        <v>-</v>
      </c>
      <c r="AY122" s="1" t="str">
        <f>IF(AND('Use B2019'!AY60&lt;&gt;0,AY60&lt;&gt;0),AY60,"-")</f>
        <v>-</v>
      </c>
      <c r="AZ122" s="1" t="str">
        <f>IF(AND('Use B2019'!AZ60&lt;&gt;0,AZ60&lt;&gt;0),AZ60,"-")</f>
        <v>-</v>
      </c>
      <c r="BA122" s="1" t="str">
        <f>IF(AND('Use B2019'!BA60&lt;&gt;0,BA60&lt;&gt;0),BA60,"-")</f>
        <v>-</v>
      </c>
      <c r="BB122" s="1" t="str">
        <f>IF(AND('Use B2019'!BB60&lt;&gt;0,BB60&lt;&gt;0),BB60,"-")</f>
        <v>-</v>
      </c>
      <c r="BC122" s="1" t="str">
        <f>IF(AND('Use B2019'!BC60&lt;&gt;0,BC60&lt;&gt;0),BC60,"-")</f>
        <v>-</v>
      </c>
      <c r="BD122" s="1" t="str">
        <f>IF(AND('Use B2019'!BD60&lt;&gt;0,BD60&lt;&gt;0),BD60,"-")</f>
        <v>-</v>
      </c>
      <c r="BE122" s="1" t="str">
        <f>IF(AND('Use B2019'!BE60&lt;&gt;0,BE60&lt;&gt;0),BE60,"-")</f>
        <v>-</v>
      </c>
      <c r="BF122" s="1" t="str">
        <f>IF(AND('Use B2019'!BF60&lt;&gt;0,BF60&lt;&gt;0),BF60,"-")</f>
        <v>-</v>
      </c>
      <c r="BG122" s="1" t="str">
        <f>IF(AND('Use B2019'!BG60&lt;&gt;0,BG60&lt;&gt;0),BG60,"-")</f>
        <v>-</v>
      </c>
      <c r="BH122" s="1" t="str">
        <f>IF(AND('Use B2019'!BH60&lt;&gt;0,BH60&lt;&gt;0),BH60,"-")</f>
        <v>-</v>
      </c>
      <c r="BI122" s="1" t="str">
        <f>IF(AND('Use B2019'!BI60&lt;&gt;0,BI60&lt;&gt;0),BI60,"-")</f>
        <v>-</v>
      </c>
      <c r="BJ122" s="1" t="str">
        <f>IF(AND('Use B2019'!BJ60&lt;&gt;0,BJ60&lt;&gt;0),BJ60,"-")</f>
        <v>-</v>
      </c>
      <c r="BK122" s="1"/>
      <c r="BL122" s="1" t="str">
        <f>IF(AND('Use B2019'!BL60&lt;&gt;0,BL60&lt;&gt;0),BL60,"-")</f>
        <v>-</v>
      </c>
      <c r="BM122" s="1" t="str">
        <f>IF(AND('Use B2019'!BM60&lt;&gt;0,BM60&lt;&gt;0),BM60,"-")</f>
        <v>-</v>
      </c>
      <c r="BN122" s="1" t="str">
        <f>IF(AND('Use B2019'!BN60&lt;&gt;0,BN60&lt;&gt;0),BN60,"-")</f>
        <v>-</v>
      </c>
      <c r="BO122" s="1" t="str">
        <f>IF(AND('Use B2019'!BO60&lt;&gt;0,BO60&lt;&gt;0),BO60,"-")</f>
        <v>-</v>
      </c>
      <c r="BP122" s="1" t="str">
        <f>IF(AND('Use B2019'!BP60&lt;&gt;0,BP60&lt;&gt;0),BP60,"-")</f>
        <v>-</v>
      </c>
      <c r="BQ122" s="1" t="str">
        <f>IF(AND('Use B2019'!BQ60&lt;&gt;0,BQ60&lt;&gt;0),BQ60,"-")</f>
        <v>-</v>
      </c>
      <c r="BR122" s="1" t="str">
        <f>IF(AND('Use B2019'!BR60&lt;&gt;0,BR60&lt;&gt;0),BR60,"-")</f>
        <v>-</v>
      </c>
      <c r="BS122" s="1" t="str">
        <f>IF(AND('Use B2019'!BS60&lt;&gt;0,BS60&lt;&gt;0),BS60,"-")</f>
        <v>-</v>
      </c>
      <c r="BT122" s="1" t="str">
        <f>IF(AND('Use B2019'!BT60&lt;&gt;0,BT60&lt;&gt;0),BT60,"-")</f>
        <v>-</v>
      </c>
    </row>
    <row r="123" spans="1:72" ht="12.75" customHeight="1">
      <c r="A123" s="1">
        <v>57</v>
      </c>
      <c r="B123" s="1" t="s">
        <v>578</v>
      </c>
      <c r="C123" s="1" t="str">
        <f>IF(AND('Use B2019'!C61&lt;&gt;0,C61&lt;&gt;0),C61,"-")</f>
        <v>-</v>
      </c>
      <c r="D123" s="1" t="str">
        <f>IF(AND('Use B2019'!D61&lt;&gt;0,D61&lt;&gt;0),D61,"-")</f>
        <v>-</v>
      </c>
      <c r="E123" s="1" t="str">
        <f>IF(AND('Use B2019'!E61&lt;&gt;0,E61&lt;&gt;0),E61,"-")</f>
        <v>-</v>
      </c>
      <c r="F123" s="1" t="str">
        <f>IF(AND('Use B2019'!F61&lt;&gt;0,F61&lt;&gt;0),F61,"-")</f>
        <v>-</v>
      </c>
      <c r="G123" s="1" t="str">
        <f>IF(AND('Use B2019'!G61&lt;&gt;0,G61&lt;&gt;0),G61,"-")</f>
        <v>-</v>
      </c>
      <c r="H123" s="1" t="str">
        <f>IF(AND('Use B2019'!H61&lt;&gt;0,H61&lt;&gt;0),H61,"-")</f>
        <v>-</v>
      </c>
      <c r="I123" s="1" t="str">
        <f>IF(AND('Use B2019'!I61&lt;&gt;0,I61&lt;&gt;0),I61,"-")</f>
        <v>-</v>
      </c>
      <c r="J123" s="1" t="str">
        <f>IF(AND('Use B2019'!J61&lt;&gt;0,J61&lt;&gt;0),J61,"-")</f>
        <v>-</v>
      </c>
      <c r="K123" s="1" t="str">
        <f>IF(AND('Use B2019'!K61&lt;&gt;0,K61&lt;&gt;0),K61,"-")</f>
        <v>-</v>
      </c>
      <c r="L123" s="1" t="str">
        <f>IF(AND('Use B2019'!L61&lt;&gt;0,L61&lt;&gt;0),L61,"-")</f>
        <v>-</v>
      </c>
      <c r="M123" s="1" t="str">
        <f>IF(AND('Use B2019'!M61&lt;&gt;0,M61&lt;&gt;0),M61,"-")</f>
        <v>-</v>
      </c>
      <c r="N123" s="1" t="str">
        <f>IF(AND('Use B2019'!N61&lt;&gt;0,N61&lt;&gt;0),N61,"-")</f>
        <v>-</v>
      </c>
      <c r="O123" s="1" t="str">
        <f>IF(AND('Use B2019'!O61&lt;&gt;0,O61&lt;&gt;0),O61,"-")</f>
        <v>-</v>
      </c>
      <c r="P123" s="1" t="str">
        <f>IF(AND('Use B2019'!P61&lt;&gt;0,P61&lt;&gt;0),P61,"-")</f>
        <v>-</v>
      </c>
      <c r="Q123" s="1" t="str">
        <f>IF(AND('Use B2019'!Q61&lt;&gt;0,Q61&lt;&gt;0),Q61,"-")</f>
        <v>-</v>
      </c>
      <c r="R123" s="1" t="str">
        <f>IF(AND('Use B2019'!R61&lt;&gt;0,R61&lt;&gt;0),R61,"-")</f>
        <v>-</v>
      </c>
      <c r="S123" s="1" t="str">
        <f>IF(AND('Use B2019'!S61&lt;&gt;0,S61&lt;&gt;0),S61,"-")</f>
        <v>-</v>
      </c>
      <c r="T123" s="1" t="str">
        <f>IF(AND('Use B2019'!T61&lt;&gt;0,T61&lt;&gt;0),T61,"-")</f>
        <v>-</v>
      </c>
      <c r="U123" s="1" t="str">
        <f>IF(AND('Use B2019'!U61&lt;&gt;0,U61&lt;&gt;0),U61,"-")</f>
        <v>-</v>
      </c>
      <c r="V123" s="1" t="str">
        <f>IF(AND('Use B2019'!V61&lt;&gt;0,V61&lt;&gt;0),V61,"-")</f>
        <v>-</v>
      </c>
      <c r="W123" s="1" t="str">
        <f>IF(AND('Use B2019'!W61&lt;&gt;0,W61&lt;&gt;0),W61,"-")</f>
        <v>-</v>
      </c>
      <c r="X123" s="1" t="str">
        <f>IF(AND('Use B2019'!X61&lt;&gt;0,X61&lt;&gt;0),X61,"-")</f>
        <v>-</v>
      </c>
      <c r="Y123" s="1" t="str">
        <f>IF(AND('Use B2019'!Y61&lt;&gt;0,Y61&lt;&gt;0),Y61,"-")</f>
        <v>-</v>
      </c>
      <c r="Z123" s="1" t="str">
        <f>IF(AND('Use B2019'!Z61&lt;&gt;0,Z61&lt;&gt;0),Z61,"-")</f>
        <v>-</v>
      </c>
      <c r="AA123" s="1" t="str">
        <f>IF(AND('Use B2019'!AA61&lt;&gt;0,AA61&lt;&gt;0),AA61,"-")</f>
        <v>-</v>
      </c>
      <c r="AB123" s="1" t="str">
        <f>IF(AND('Use B2019'!AB61&lt;&gt;0,AB61&lt;&gt;0),AB61,"-")</f>
        <v>-</v>
      </c>
      <c r="AC123" s="1" t="str">
        <f>IF(AND('Use B2019'!AC61&lt;&gt;0,AC61&lt;&gt;0),AC61,"-")</f>
        <v>-</v>
      </c>
      <c r="AD123" s="1" t="str">
        <f>IF(AND('Use B2019'!AD61&lt;&gt;0,AD61&lt;&gt;0),AD61,"-")</f>
        <v>-</v>
      </c>
      <c r="AE123" s="1" t="str">
        <f>IF(AND('Use B2019'!AE61&lt;&gt;0,AE61&lt;&gt;0),AE61,"-")</f>
        <v>-</v>
      </c>
      <c r="AF123" s="1" t="str">
        <f>IF(AND('Use B2019'!AF61&lt;&gt;0,AF61&lt;&gt;0),AF61,"-")</f>
        <v>-</v>
      </c>
      <c r="AG123" s="1" t="str">
        <f>IF(AND('Use B2019'!AG61&lt;&gt;0,AG61&lt;&gt;0),AG61,"-")</f>
        <v>-</v>
      </c>
      <c r="AH123" s="1" t="str">
        <f>IF(AND('Use B2019'!AH61&lt;&gt;0,AH61&lt;&gt;0),AH61,"-")</f>
        <v>-</v>
      </c>
      <c r="AI123" s="1" t="str">
        <f>IF(AND('Use B2019'!AI61&lt;&gt;0,AI61&lt;&gt;0),AI61,"-")</f>
        <v>-</v>
      </c>
      <c r="AJ123" s="1" t="str">
        <f>IF(AND('Use B2019'!AJ61&lt;&gt;0,AJ61&lt;&gt;0),AJ61,"-")</f>
        <v>-</v>
      </c>
      <c r="AK123" s="1" t="str">
        <f>IF(AND('Use B2019'!AK61&lt;&gt;0,AK61&lt;&gt;0),AK61,"-")</f>
        <v>-</v>
      </c>
      <c r="AL123" s="1" t="str">
        <f>IF(AND('Use B2019'!AL61&lt;&gt;0,AL61&lt;&gt;0),AL61,"-")</f>
        <v>-</v>
      </c>
      <c r="AM123" s="1" t="str">
        <f>IF(AND('Use B2019'!AM61&lt;&gt;0,AM61&lt;&gt;0),AM61,"-")</f>
        <v>-</v>
      </c>
      <c r="AN123" s="1" t="str">
        <f>IF(AND('Use B2019'!AN61&lt;&gt;0,AN61&lt;&gt;0),AN61,"-")</f>
        <v>-</v>
      </c>
      <c r="AO123" s="1" t="str">
        <f>IF(AND('Use B2019'!AO61&lt;&gt;0,AO61&lt;&gt;0),AO61,"-")</f>
        <v>-</v>
      </c>
      <c r="AP123" s="1" t="str">
        <f>IF(AND('Use B2019'!AP61&lt;&gt;0,AP61&lt;&gt;0),AP61,"-")</f>
        <v>-</v>
      </c>
      <c r="AQ123" s="1" t="str">
        <f>IF(AND('Use B2019'!AQ61&lt;&gt;0,AQ61&lt;&gt;0),AQ61,"-")</f>
        <v>-</v>
      </c>
      <c r="AR123" s="1" t="str">
        <f>IF(AND('Use B2019'!AR61&lt;&gt;0,AR61&lt;&gt;0),AR61,"-")</f>
        <v>-</v>
      </c>
      <c r="AS123" s="1" t="str">
        <f>IF(AND('Use B2019'!AS61&lt;&gt;0,AS61&lt;&gt;0),AS61,"-")</f>
        <v>-</v>
      </c>
      <c r="AT123" s="1" t="str">
        <f>IF(AND('Use B2019'!AT61&lt;&gt;0,AT61&lt;&gt;0),AT61,"-")</f>
        <v>-</v>
      </c>
      <c r="AU123" s="1" t="str">
        <f>IF(AND('Use B2019'!AU61&lt;&gt;0,AU61&lt;&gt;0),AU61,"-")</f>
        <v>-</v>
      </c>
      <c r="AV123" s="1" t="str">
        <f>IF(AND('Use B2019'!AV61&lt;&gt;0,AV61&lt;&gt;0),AV61,"-")</f>
        <v>-</v>
      </c>
      <c r="AW123" s="1" t="str">
        <f>IF(AND('Use B2019'!AW61&lt;&gt;0,AW61&lt;&gt;0),AW61,"-")</f>
        <v>-</v>
      </c>
      <c r="AX123" s="1" t="str">
        <f>IF(AND('Use B2019'!AX61&lt;&gt;0,AX61&lt;&gt;0),AX61,"-")</f>
        <v>-</v>
      </c>
      <c r="AY123" s="1" t="str">
        <f>IF(AND('Use B2019'!AY61&lt;&gt;0,AY61&lt;&gt;0),AY61,"-")</f>
        <v>-</v>
      </c>
      <c r="AZ123" s="1" t="str">
        <f>IF(AND('Use B2019'!AZ61&lt;&gt;0,AZ61&lt;&gt;0),AZ61,"-")</f>
        <v>-</v>
      </c>
      <c r="BA123" s="1" t="str">
        <f>IF(AND('Use B2019'!BA61&lt;&gt;0,BA61&lt;&gt;0),BA61,"-")</f>
        <v>-</v>
      </c>
      <c r="BB123" s="1" t="str">
        <f>IF(AND('Use B2019'!BB61&lt;&gt;0,BB61&lt;&gt;0),BB61,"-")</f>
        <v>-</v>
      </c>
      <c r="BC123" s="1" t="str">
        <f>IF(AND('Use B2019'!BC61&lt;&gt;0,BC61&lt;&gt;0),BC61,"-")</f>
        <v>-</v>
      </c>
      <c r="BD123" s="1" t="str">
        <f>IF(AND('Use B2019'!BD61&lt;&gt;0,BD61&lt;&gt;0),BD61,"-")</f>
        <v>-</v>
      </c>
      <c r="BE123" s="1" t="str">
        <f>IF(AND('Use B2019'!BE61&lt;&gt;0,BE61&lt;&gt;0),BE61,"-")</f>
        <v>-</v>
      </c>
      <c r="BF123" s="1" t="str">
        <f>IF(AND('Use B2019'!BF61&lt;&gt;0,BF61&lt;&gt;0),BF61,"-")</f>
        <v>-</v>
      </c>
      <c r="BG123" s="1" t="str">
        <f>IF(AND('Use B2019'!BG61&lt;&gt;0,BG61&lt;&gt;0),BG61,"-")</f>
        <v>-</v>
      </c>
      <c r="BH123" s="1" t="str">
        <f>IF(AND('Use B2019'!BH61&lt;&gt;0,BH61&lt;&gt;0),BH61,"-")</f>
        <v>-</v>
      </c>
      <c r="BI123" s="1" t="str">
        <f>IF(AND('Use B2019'!BI61&lt;&gt;0,BI61&lt;&gt;0),BI61,"-")</f>
        <v>-</v>
      </c>
      <c r="BJ123" s="1" t="str">
        <f>IF(AND('Use B2019'!BJ61&lt;&gt;0,BJ61&lt;&gt;0),BJ61,"-")</f>
        <v>-</v>
      </c>
      <c r="BK123" s="1"/>
      <c r="BL123" s="1" t="str">
        <f>IF(AND('Use B2019'!BL61&lt;&gt;0,BL61&lt;&gt;0),BL61,"-")</f>
        <v>-</v>
      </c>
      <c r="BM123" s="1" t="str">
        <f>IF(AND('Use B2019'!BM61&lt;&gt;0,BM61&lt;&gt;0),BM61,"-")</f>
        <v>-</v>
      </c>
      <c r="BN123" s="1" t="str">
        <f>IF(AND('Use B2019'!BN61&lt;&gt;0,BN61&lt;&gt;0),BN61,"-")</f>
        <v>-</v>
      </c>
      <c r="BO123" s="1" t="str">
        <f>IF(AND('Use B2019'!BO61&lt;&gt;0,BO61&lt;&gt;0),BO61,"-")</f>
        <v>-</v>
      </c>
      <c r="BP123" s="1" t="str">
        <f>IF(AND('Use B2019'!BP61&lt;&gt;0,BP61&lt;&gt;0),BP61,"-")</f>
        <v>-</v>
      </c>
      <c r="BQ123" s="1" t="str">
        <f>IF(AND('Use B2019'!BQ61&lt;&gt;0,BQ61&lt;&gt;0),BQ61,"-")</f>
        <v>-</v>
      </c>
      <c r="BR123" s="1" t="str">
        <f>IF(AND('Use B2019'!BR61&lt;&gt;0,BR61&lt;&gt;0),BR61,"-")</f>
        <v>-</v>
      </c>
      <c r="BS123" s="1" t="str">
        <f>IF(AND('Use B2019'!BS61&lt;&gt;0,BS61&lt;&gt;0),BS61,"-")</f>
        <v>-</v>
      </c>
      <c r="BT123" s="1" t="str">
        <f>IF(AND('Use B2019'!BT61&lt;&gt;0,BT61&lt;&gt;0),BT61,"-")</f>
        <v>-</v>
      </c>
    </row>
    <row r="124" spans="1:72" ht="12.75" customHeight="1">
      <c r="A124" s="1">
        <v>58</v>
      </c>
      <c r="B124" s="1" t="s">
        <v>580</v>
      </c>
      <c r="C124" s="1" t="str">
        <f>IF(AND('Use B2019'!C62&lt;&gt;0,C62&lt;&gt;0),C62,"-")</f>
        <v>-</v>
      </c>
      <c r="D124" s="1" t="str">
        <f>IF(AND('Use B2019'!D62&lt;&gt;0,D62&lt;&gt;0),D62,"-")</f>
        <v>-</v>
      </c>
      <c r="E124" s="1" t="str">
        <f>IF(AND('Use B2019'!E62&lt;&gt;0,E62&lt;&gt;0),E62,"-")</f>
        <v>-</v>
      </c>
      <c r="F124" s="1" t="str">
        <f>IF(AND('Use B2019'!F62&lt;&gt;0,F62&lt;&gt;0),F62,"-")</f>
        <v>-</v>
      </c>
      <c r="G124" s="1" t="str">
        <f>IF(AND('Use B2019'!G62&lt;&gt;0,G62&lt;&gt;0),G62,"-")</f>
        <v>-</v>
      </c>
      <c r="H124" s="1" t="str">
        <f>IF(AND('Use B2019'!H62&lt;&gt;0,H62&lt;&gt;0),H62,"-")</f>
        <v>-</v>
      </c>
      <c r="I124" s="1" t="str">
        <f>IF(AND('Use B2019'!I62&lt;&gt;0,I62&lt;&gt;0),I62,"-")</f>
        <v>-</v>
      </c>
      <c r="J124" s="1" t="str">
        <f>IF(AND('Use B2019'!J62&lt;&gt;0,J62&lt;&gt;0),J62,"-")</f>
        <v>-</v>
      </c>
      <c r="K124" s="1" t="str">
        <f>IF(AND('Use B2019'!K62&lt;&gt;0,K62&lt;&gt;0),K62,"-")</f>
        <v>-</v>
      </c>
      <c r="L124" s="1" t="str">
        <f>IF(AND('Use B2019'!L62&lt;&gt;0,L62&lt;&gt;0),L62,"-")</f>
        <v>-</v>
      </c>
      <c r="M124" s="1" t="str">
        <f>IF(AND('Use B2019'!M62&lt;&gt;0,M62&lt;&gt;0),M62,"-")</f>
        <v>-</v>
      </c>
      <c r="N124" s="1" t="str">
        <f>IF(AND('Use B2019'!N62&lt;&gt;0,N62&lt;&gt;0),N62,"-")</f>
        <v>-</v>
      </c>
      <c r="O124" s="1" t="str">
        <f>IF(AND('Use B2019'!O62&lt;&gt;0,O62&lt;&gt;0),O62,"-")</f>
        <v>-</v>
      </c>
      <c r="P124" s="1" t="str">
        <f>IF(AND('Use B2019'!P62&lt;&gt;0,P62&lt;&gt;0),P62,"-")</f>
        <v>-</v>
      </c>
      <c r="Q124" s="1" t="str">
        <f>IF(AND('Use B2019'!Q62&lt;&gt;0,Q62&lt;&gt;0),Q62,"-")</f>
        <v>-</v>
      </c>
      <c r="R124" s="1" t="str">
        <f>IF(AND('Use B2019'!R62&lt;&gt;0,R62&lt;&gt;0),R62,"-")</f>
        <v>-</v>
      </c>
      <c r="S124" s="1" t="str">
        <f>IF(AND('Use B2019'!S62&lt;&gt;0,S62&lt;&gt;0),S62,"-")</f>
        <v>-</v>
      </c>
      <c r="T124" s="1" t="str">
        <f>IF(AND('Use B2019'!T62&lt;&gt;0,T62&lt;&gt;0),T62,"-")</f>
        <v>-</v>
      </c>
      <c r="U124" s="1" t="str">
        <f>IF(AND('Use B2019'!U62&lt;&gt;0,U62&lt;&gt;0),U62,"-")</f>
        <v>-</v>
      </c>
      <c r="V124" s="1" t="str">
        <f>IF(AND('Use B2019'!V62&lt;&gt;0,V62&lt;&gt;0),V62,"-")</f>
        <v>-</v>
      </c>
      <c r="W124" s="1" t="str">
        <f>IF(AND('Use B2019'!W62&lt;&gt;0,W62&lt;&gt;0),W62,"-")</f>
        <v>-</v>
      </c>
      <c r="X124" s="1" t="str">
        <f>IF(AND('Use B2019'!X62&lt;&gt;0,X62&lt;&gt;0),X62,"-")</f>
        <v>-</v>
      </c>
      <c r="Y124" s="1" t="str">
        <f>IF(AND('Use B2019'!Y62&lt;&gt;0,Y62&lt;&gt;0),Y62,"-")</f>
        <v>-</v>
      </c>
      <c r="Z124" s="1" t="str">
        <f>IF(AND('Use B2019'!Z62&lt;&gt;0,Z62&lt;&gt;0),Z62,"-")</f>
        <v>-</v>
      </c>
      <c r="AA124" s="1" t="str">
        <f>IF(AND('Use B2019'!AA62&lt;&gt;0,AA62&lt;&gt;0),AA62,"-")</f>
        <v>-</v>
      </c>
      <c r="AB124" s="1" t="str">
        <f>IF(AND('Use B2019'!AB62&lt;&gt;0,AB62&lt;&gt;0),AB62,"-")</f>
        <v>-</v>
      </c>
      <c r="AC124" s="1" t="str">
        <f>IF(AND('Use B2019'!AC62&lt;&gt;0,AC62&lt;&gt;0),AC62,"-")</f>
        <v>-</v>
      </c>
      <c r="AD124" s="1" t="str">
        <f>IF(AND('Use B2019'!AD62&lt;&gt;0,AD62&lt;&gt;0),AD62,"-")</f>
        <v>-</v>
      </c>
      <c r="AE124" s="1" t="str">
        <f>IF(AND('Use B2019'!AE62&lt;&gt;0,AE62&lt;&gt;0),AE62,"-")</f>
        <v>-</v>
      </c>
      <c r="AF124" s="1" t="str">
        <f>IF(AND('Use B2019'!AF62&lt;&gt;0,AF62&lt;&gt;0),AF62,"-")</f>
        <v>-</v>
      </c>
      <c r="AG124" s="1" t="str">
        <f>IF(AND('Use B2019'!AG62&lt;&gt;0,AG62&lt;&gt;0),AG62,"-")</f>
        <v>-</v>
      </c>
      <c r="AH124" s="1" t="str">
        <f>IF(AND('Use B2019'!AH62&lt;&gt;0,AH62&lt;&gt;0),AH62,"-")</f>
        <v>-</v>
      </c>
      <c r="AI124" s="1" t="str">
        <f>IF(AND('Use B2019'!AI62&lt;&gt;0,AI62&lt;&gt;0),AI62,"-")</f>
        <v>-</v>
      </c>
      <c r="AJ124" s="1" t="str">
        <f>IF(AND('Use B2019'!AJ62&lt;&gt;0,AJ62&lt;&gt;0),AJ62,"-")</f>
        <v>-</v>
      </c>
      <c r="AK124" s="1" t="str">
        <f>IF(AND('Use B2019'!AK62&lt;&gt;0,AK62&lt;&gt;0),AK62,"-")</f>
        <v>-</v>
      </c>
      <c r="AL124" s="1" t="str">
        <f>IF(AND('Use B2019'!AL62&lt;&gt;0,AL62&lt;&gt;0),AL62,"-")</f>
        <v>-</v>
      </c>
      <c r="AM124" s="1" t="str">
        <f>IF(AND('Use B2019'!AM62&lt;&gt;0,AM62&lt;&gt;0),AM62,"-")</f>
        <v>-</v>
      </c>
      <c r="AN124" s="1" t="str">
        <f>IF(AND('Use B2019'!AN62&lt;&gt;0,AN62&lt;&gt;0),AN62,"-")</f>
        <v>-</v>
      </c>
      <c r="AO124" s="1" t="str">
        <f>IF(AND('Use B2019'!AO62&lt;&gt;0,AO62&lt;&gt;0),AO62,"-")</f>
        <v>-</v>
      </c>
      <c r="AP124" s="1" t="str">
        <f>IF(AND('Use B2019'!AP62&lt;&gt;0,AP62&lt;&gt;0),AP62,"-")</f>
        <v>-</v>
      </c>
      <c r="AQ124" s="1" t="str">
        <f>IF(AND('Use B2019'!AQ62&lt;&gt;0,AQ62&lt;&gt;0),AQ62,"-")</f>
        <v>-</v>
      </c>
      <c r="AR124" s="1" t="str">
        <f>IF(AND('Use B2019'!AR62&lt;&gt;0,AR62&lt;&gt;0),AR62,"-")</f>
        <v>-</v>
      </c>
      <c r="AS124" s="1" t="str">
        <f>IF(AND('Use B2019'!AS62&lt;&gt;0,AS62&lt;&gt;0),AS62,"-")</f>
        <v>-</v>
      </c>
      <c r="AT124" s="1" t="str">
        <f>IF(AND('Use B2019'!AT62&lt;&gt;0,AT62&lt;&gt;0),AT62,"-")</f>
        <v>-</v>
      </c>
      <c r="AU124" s="1" t="str">
        <f>IF(AND('Use B2019'!AU62&lt;&gt;0,AU62&lt;&gt;0),AU62,"-")</f>
        <v>-</v>
      </c>
      <c r="AV124" s="1" t="str">
        <f>IF(AND('Use B2019'!AV62&lt;&gt;0,AV62&lt;&gt;0),AV62,"-")</f>
        <v>-</v>
      </c>
      <c r="AW124" s="1" t="str">
        <f>IF(AND('Use B2019'!AW62&lt;&gt;0,AW62&lt;&gt;0),AW62,"-")</f>
        <v>-</v>
      </c>
      <c r="AX124" s="1" t="str">
        <f>IF(AND('Use B2019'!AX62&lt;&gt;0,AX62&lt;&gt;0),AX62,"-")</f>
        <v>-</v>
      </c>
      <c r="AY124" s="1" t="str">
        <f>IF(AND('Use B2019'!AY62&lt;&gt;0,AY62&lt;&gt;0),AY62,"-")</f>
        <v>-</v>
      </c>
      <c r="AZ124" s="1" t="str">
        <f>IF(AND('Use B2019'!AZ62&lt;&gt;0,AZ62&lt;&gt;0),AZ62,"-")</f>
        <v>-</v>
      </c>
      <c r="BA124" s="1" t="str">
        <f>IF(AND('Use B2019'!BA62&lt;&gt;0,BA62&lt;&gt;0),BA62,"-")</f>
        <v>-</v>
      </c>
      <c r="BB124" s="1" t="str">
        <f>IF(AND('Use B2019'!BB62&lt;&gt;0,BB62&lt;&gt;0),BB62,"-")</f>
        <v>-</v>
      </c>
      <c r="BC124" s="1" t="str">
        <f>IF(AND('Use B2019'!BC62&lt;&gt;0,BC62&lt;&gt;0),BC62,"-")</f>
        <v>-</v>
      </c>
      <c r="BD124" s="1" t="str">
        <f>IF(AND('Use B2019'!BD62&lt;&gt;0,BD62&lt;&gt;0),BD62,"-")</f>
        <v>-</v>
      </c>
      <c r="BE124" s="1" t="str">
        <f>IF(AND('Use B2019'!BE62&lt;&gt;0,BE62&lt;&gt;0),BE62,"-")</f>
        <v>-</v>
      </c>
      <c r="BF124" s="1" t="str">
        <f>IF(AND('Use B2019'!BF62&lt;&gt;0,BF62&lt;&gt;0),BF62,"-")</f>
        <v>-</v>
      </c>
      <c r="BG124" s="1" t="str">
        <f>IF(AND('Use B2019'!BG62&lt;&gt;0,BG62&lt;&gt;0),BG62,"-")</f>
        <v>-</v>
      </c>
      <c r="BH124" s="1" t="str">
        <f>IF(AND('Use B2019'!BH62&lt;&gt;0,BH62&lt;&gt;0),BH62,"-")</f>
        <v>-</v>
      </c>
      <c r="BI124" s="1" t="str">
        <f>IF(AND('Use B2019'!BI62&lt;&gt;0,BI62&lt;&gt;0),BI62,"-")</f>
        <v>-</v>
      </c>
      <c r="BJ124" s="1" t="str">
        <f>IF(AND('Use B2019'!BJ62&lt;&gt;0,BJ62&lt;&gt;0),BJ62,"-")</f>
        <v>-</v>
      </c>
      <c r="BK124" s="1"/>
      <c r="BL124" s="1">
        <f>IF(AND('Use B2019'!BL62&lt;&gt;0,BL62&lt;&gt;0),BL62,"-")</f>
        <v>78</v>
      </c>
      <c r="BM124" s="1" t="str">
        <f>IF(AND('Use B2019'!BM62&lt;&gt;0,BM62&lt;&gt;0),BM62,"-")</f>
        <v>-</v>
      </c>
      <c r="BN124" s="1" t="str">
        <f>IF(AND('Use B2019'!BN62&lt;&gt;0,BN62&lt;&gt;0),BN62,"-")</f>
        <v>-</v>
      </c>
      <c r="BO124" s="1" t="str">
        <f>IF(AND('Use B2019'!BO62&lt;&gt;0,BO62&lt;&gt;0),BO62,"-")</f>
        <v>-</v>
      </c>
      <c r="BP124" s="1" t="str">
        <f>IF(AND('Use B2019'!BP62&lt;&gt;0,BP62&lt;&gt;0),BP62,"-")</f>
        <v>-</v>
      </c>
      <c r="BQ124" s="1" t="str">
        <f>IF(AND('Use B2019'!BQ62&lt;&gt;0,BQ62&lt;&gt;0),BQ62,"-")</f>
        <v>-</v>
      </c>
      <c r="BR124" s="1" t="str">
        <f>IF(AND('Use B2019'!BR62&lt;&gt;0,BR62&lt;&gt;0),BR62,"-")</f>
        <v>-</v>
      </c>
      <c r="BS124" s="1" t="str">
        <f>IF(AND('Use B2019'!BS62&lt;&gt;0,BS62&lt;&gt;0),BS62,"-")</f>
        <v>-</v>
      </c>
      <c r="BT124" s="1">
        <f>IF(AND('Use B2019'!BT62&lt;&gt;0,BT62&lt;&gt;0),BT62,"-")</f>
        <v>78</v>
      </c>
    </row>
    <row r="125" spans="1:72" ht="12.75" customHeight="1">
      <c r="A125" s="1">
        <v>59</v>
      </c>
      <c r="B125" s="1" t="s">
        <v>677</v>
      </c>
      <c r="C125" s="1" t="str">
        <f>IF(AND('Use B2019'!C63&lt;&gt;0,C63&lt;&gt;0),C63,"-")</f>
        <v>-</v>
      </c>
      <c r="D125" s="1" t="str">
        <f>IF(AND('Use B2019'!D63&lt;&gt;0,D63&lt;&gt;0),D63,"-")</f>
        <v>-</v>
      </c>
      <c r="E125" s="1" t="str">
        <f>IF(AND('Use B2019'!E63&lt;&gt;0,E63&lt;&gt;0),E63,"-")</f>
        <v>-</v>
      </c>
      <c r="F125" s="1" t="str">
        <f>IF(AND('Use B2019'!F63&lt;&gt;0,F63&lt;&gt;0),F63,"-")</f>
        <v>-</v>
      </c>
      <c r="G125" s="1" t="str">
        <f>IF(AND('Use B2019'!G63&lt;&gt;0,G63&lt;&gt;0),G63,"-")</f>
        <v>-</v>
      </c>
      <c r="H125" s="1" t="str">
        <f>IF(AND('Use B2019'!H63&lt;&gt;0,H63&lt;&gt;0),H63,"-")</f>
        <v>-</v>
      </c>
      <c r="I125" s="1" t="str">
        <f>IF(AND('Use B2019'!I63&lt;&gt;0,I63&lt;&gt;0),I63,"-")</f>
        <v>-</v>
      </c>
      <c r="J125" s="1" t="str">
        <f>IF(AND('Use B2019'!J63&lt;&gt;0,J63&lt;&gt;0),J63,"-")</f>
        <v>-</v>
      </c>
      <c r="K125" s="1" t="str">
        <f>IF(AND('Use B2019'!K63&lt;&gt;0,K63&lt;&gt;0),K63,"-")</f>
        <v>-</v>
      </c>
      <c r="L125" s="1" t="str">
        <f>IF(AND('Use B2019'!L63&lt;&gt;0,L63&lt;&gt;0),L63,"-")</f>
        <v>-</v>
      </c>
      <c r="M125" s="1" t="str">
        <f>IF(AND('Use B2019'!M63&lt;&gt;0,M63&lt;&gt;0),M63,"-")</f>
        <v>-</v>
      </c>
      <c r="N125" s="1" t="str">
        <f>IF(AND('Use B2019'!N63&lt;&gt;0,N63&lt;&gt;0),N63,"-")</f>
        <v>-</v>
      </c>
      <c r="O125" s="1" t="str">
        <f>IF(AND('Use B2019'!O63&lt;&gt;0,O63&lt;&gt;0),O63,"-")</f>
        <v>-</v>
      </c>
      <c r="P125" s="1" t="str">
        <f>IF(AND('Use B2019'!P63&lt;&gt;0,P63&lt;&gt;0),P63,"-")</f>
        <v>-</v>
      </c>
      <c r="Q125" s="1" t="str">
        <f>IF(AND('Use B2019'!Q63&lt;&gt;0,Q63&lt;&gt;0),Q63,"-")</f>
        <v>-</v>
      </c>
      <c r="R125" s="1" t="str">
        <f>IF(AND('Use B2019'!R63&lt;&gt;0,R63&lt;&gt;0),R63,"-")</f>
        <v>-</v>
      </c>
      <c r="S125" s="1" t="str">
        <f>IF(AND('Use B2019'!S63&lt;&gt;0,S63&lt;&gt;0),S63,"-")</f>
        <v>-</v>
      </c>
      <c r="T125" s="1" t="str">
        <f>IF(AND('Use B2019'!T63&lt;&gt;0,T63&lt;&gt;0),T63,"-")</f>
        <v>-</v>
      </c>
      <c r="U125" s="1" t="str">
        <f>IF(AND('Use B2019'!U63&lt;&gt;0,U63&lt;&gt;0),U63,"-")</f>
        <v>-</v>
      </c>
      <c r="V125" s="1" t="str">
        <f>IF(AND('Use B2019'!V63&lt;&gt;0,V63&lt;&gt;0),V63,"-")</f>
        <v>-</v>
      </c>
      <c r="W125" s="1" t="str">
        <f>IF(AND('Use B2019'!W63&lt;&gt;0,W63&lt;&gt;0),W63,"-")</f>
        <v>-</v>
      </c>
      <c r="X125" s="1" t="str">
        <f>IF(AND('Use B2019'!X63&lt;&gt;0,X63&lt;&gt;0),X63,"-")</f>
        <v>-</v>
      </c>
      <c r="Y125" s="1" t="str">
        <f>IF(AND('Use B2019'!Y63&lt;&gt;0,Y63&lt;&gt;0),Y63,"-")</f>
        <v>-</v>
      </c>
      <c r="Z125" s="1" t="str">
        <f>IF(AND('Use B2019'!Z63&lt;&gt;0,Z63&lt;&gt;0),Z63,"-")</f>
        <v>-</v>
      </c>
      <c r="AA125" s="1" t="str">
        <f>IF(AND('Use B2019'!AA63&lt;&gt;0,AA63&lt;&gt;0),AA63,"-")</f>
        <v>-</v>
      </c>
      <c r="AB125" s="1" t="str">
        <f>IF(AND('Use B2019'!AB63&lt;&gt;0,AB63&lt;&gt;0),AB63,"-")</f>
        <v>-</v>
      </c>
      <c r="AC125" s="1" t="str">
        <f>IF(AND('Use B2019'!AC63&lt;&gt;0,AC63&lt;&gt;0),AC63,"-")</f>
        <v>-</v>
      </c>
      <c r="AD125" s="1" t="str">
        <f>IF(AND('Use B2019'!AD63&lt;&gt;0,AD63&lt;&gt;0),AD63,"-")</f>
        <v>-</v>
      </c>
      <c r="AE125" s="1" t="str">
        <f>IF(AND('Use B2019'!AE63&lt;&gt;0,AE63&lt;&gt;0),AE63,"-")</f>
        <v>-</v>
      </c>
      <c r="AF125" s="1" t="str">
        <f>IF(AND('Use B2019'!AF63&lt;&gt;0,AF63&lt;&gt;0),AF63,"-")</f>
        <v>-</v>
      </c>
      <c r="AG125" s="1" t="str">
        <f>IF(AND('Use B2019'!AG63&lt;&gt;0,AG63&lt;&gt;0),AG63,"-")</f>
        <v>-</v>
      </c>
      <c r="AH125" s="1" t="str">
        <f>IF(AND('Use B2019'!AH63&lt;&gt;0,AH63&lt;&gt;0),AH63,"-")</f>
        <v>-</v>
      </c>
      <c r="AI125" s="1" t="str">
        <f>IF(AND('Use B2019'!AI63&lt;&gt;0,AI63&lt;&gt;0),AI63,"-")</f>
        <v>-</v>
      </c>
      <c r="AJ125" s="1" t="str">
        <f>IF(AND('Use B2019'!AJ63&lt;&gt;0,AJ63&lt;&gt;0),AJ63,"-")</f>
        <v>-</v>
      </c>
      <c r="AK125" s="1" t="str">
        <f>IF(AND('Use B2019'!AK63&lt;&gt;0,AK63&lt;&gt;0),AK63,"-")</f>
        <v>-</v>
      </c>
      <c r="AL125" s="1" t="str">
        <f>IF(AND('Use B2019'!AL63&lt;&gt;0,AL63&lt;&gt;0),AL63,"-")</f>
        <v>-</v>
      </c>
      <c r="AM125" s="1" t="str">
        <f>IF(AND('Use B2019'!AM63&lt;&gt;0,AM63&lt;&gt;0),AM63,"-")</f>
        <v>-</v>
      </c>
      <c r="AN125" s="1" t="str">
        <f>IF(AND('Use B2019'!AN63&lt;&gt;0,AN63&lt;&gt;0),AN63,"-")</f>
        <v>-</v>
      </c>
      <c r="AO125" s="1" t="str">
        <f>IF(AND('Use B2019'!AO63&lt;&gt;0,AO63&lt;&gt;0),AO63,"-")</f>
        <v>-</v>
      </c>
      <c r="AP125" s="1" t="str">
        <f>IF(AND('Use B2019'!AP63&lt;&gt;0,AP63&lt;&gt;0),AP63,"-")</f>
        <v>-</v>
      </c>
      <c r="AQ125" s="1" t="str">
        <f>IF(AND('Use B2019'!AQ63&lt;&gt;0,AQ63&lt;&gt;0),AQ63,"-")</f>
        <v>-</v>
      </c>
      <c r="AR125" s="1" t="str">
        <f>IF(AND('Use B2019'!AR63&lt;&gt;0,AR63&lt;&gt;0),AR63,"-")</f>
        <v>-</v>
      </c>
      <c r="AS125" s="1" t="str">
        <f>IF(AND('Use B2019'!AS63&lt;&gt;0,AS63&lt;&gt;0),AS63,"-")</f>
        <v>-</v>
      </c>
      <c r="AT125" s="1" t="str">
        <f>IF(AND('Use B2019'!AT63&lt;&gt;0,AT63&lt;&gt;0),AT63,"-")</f>
        <v>-</v>
      </c>
      <c r="AU125" s="1" t="str">
        <f>IF(AND('Use B2019'!AU63&lt;&gt;0,AU63&lt;&gt;0),AU63,"-")</f>
        <v>-</v>
      </c>
      <c r="AV125" s="1" t="str">
        <f>IF(AND('Use B2019'!AV63&lt;&gt;0,AV63&lt;&gt;0),AV63,"-")</f>
        <v>-</v>
      </c>
      <c r="AW125" s="1" t="str">
        <f>IF(AND('Use B2019'!AW63&lt;&gt;0,AW63&lt;&gt;0),AW63,"-")</f>
        <v>-</v>
      </c>
      <c r="AX125" s="1" t="str">
        <f>IF(AND('Use B2019'!AX63&lt;&gt;0,AX63&lt;&gt;0),AX63,"-")</f>
        <v>-</v>
      </c>
      <c r="AY125" s="1" t="str">
        <f>IF(AND('Use B2019'!AY63&lt;&gt;0,AY63&lt;&gt;0),AY63,"-")</f>
        <v>-</v>
      </c>
      <c r="AZ125" s="1" t="str">
        <f>IF(AND('Use B2019'!AZ63&lt;&gt;0,AZ63&lt;&gt;0),AZ63,"-")</f>
        <v>-</v>
      </c>
      <c r="BA125" s="1" t="str">
        <f>IF(AND('Use B2019'!BA63&lt;&gt;0,BA63&lt;&gt;0),BA63,"-")</f>
        <v>-</v>
      </c>
      <c r="BB125" s="1" t="str">
        <f>IF(AND('Use B2019'!BB63&lt;&gt;0,BB63&lt;&gt;0),BB63,"-")</f>
        <v>-</v>
      </c>
      <c r="BC125" s="1" t="str">
        <f>IF(AND('Use B2019'!BC63&lt;&gt;0,BC63&lt;&gt;0),BC63,"-")</f>
        <v>-</v>
      </c>
      <c r="BD125" s="1" t="str">
        <f>IF(AND('Use B2019'!BD63&lt;&gt;0,BD63&lt;&gt;0),BD63,"-")</f>
        <v>-</v>
      </c>
      <c r="BE125" s="1" t="str">
        <f>IF(AND('Use B2019'!BE63&lt;&gt;0,BE63&lt;&gt;0),BE63,"-")</f>
        <v>-</v>
      </c>
      <c r="BF125" s="1" t="str">
        <f>IF(AND('Use B2019'!BF63&lt;&gt;0,BF63&lt;&gt;0),BF63,"-")</f>
        <v>-</v>
      </c>
      <c r="BG125" s="1" t="str">
        <f>IF(AND('Use B2019'!BG63&lt;&gt;0,BG63&lt;&gt;0),BG63,"-")</f>
        <v>-</v>
      </c>
      <c r="BH125" s="1" t="str">
        <f>IF(AND('Use B2019'!BH63&lt;&gt;0,BH63&lt;&gt;0),BH63,"-")</f>
        <v>-</v>
      </c>
      <c r="BI125" s="1" t="str">
        <f>IF(AND('Use B2019'!BI63&lt;&gt;0,BI63&lt;&gt;0),BI63,"-")</f>
        <v>-</v>
      </c>
      <c r="BJ125" s="1" t="str">
        <f>IF(AND('Use B2019'!BJ63&lt;&gt;0,BJ63&lt;&gt;0),BJ63,"-")</f>
        <v>-</v>
      </c>
      <c r="BK125" s="1"/>
      <c r="BL125" s="1" t="str">
        <f>IF(AND('Use B2019'!BL63&lt;&gt;0,BL63&lt;&gt;0),BL63,"-")</f>
        <v>-</v>
      </c>
      <c r="BM125" s="1" t="str">
        <f>IF(AND('Use B2019'!BM63&lt;&gt;0,BM63&lt;&gt;0),BM63,"-")</f>
        <v>-</v>
      </c>
      <c r="BN125" s="1" t="str">
        <f>IF(AND('Use B2019'!BN63&lt;&gt;0,BN63&lt;&gt;0),BN63,"-")</f>
        <v>-</v>
      </c>
      <c r="BO125" s="1" t="str">
        <f>IF(AND('Use B2019'!BO63&lt;&gt;0,BO63&lt;&gt;0),BO63,"-")</f>
        <v>-</v>
      </c>
      <c r="BP125" s="1" t="str">
        <f>IF(AND('Use B2019'!BP63&lt;&gt;0,BP63&lt;&gt;0),BP63,"-")</f>
        <v>-</v>
      </c>
      <c r="BQ125" s="1" t="str">
        <f>IF(AND('Use B2019'!BQ63&lt;&gt;0,BQ63&lt;&gt;0),BQ63,"-")</f>
        <v>-</v>
      </c>
      <c r="BR125" s="1" t="str">
        <f>IF(AND('Use B2019'!BR63&lt;&gt;0,BR63&lt;&gt;0),BR63,"-")</f>
        <v>-</v>
      </c>
      <c r="BS125" s="1" t="str">
        <f>IF(AND('Use B2019'!BS63&lt;&gt;0,BS63&lt;&gt;0),BS63,"-")</f>
        <v>-</v>
      </c>
      <c r="BT125" s="1" t="str">
        <f>IF(AND('Use B2019'!BT63&lt;&gt;0,BT63&lt;&gt;0),BT63,"-")</f>
        <v>-</v>
      </c>
    </row>
    <row r="126" spans="1:72" ht="12.75" customHeight="1">
      <c r="A126" s="1"/>
      <c r="B126" s="1" t="s">
        <v>583</v>
      </c>
      <c r="C126" s="1">
        <f>IF(AND('Use B2019'!C64&lt;&gt;0,C64&lt;&gt;0),C64,"-")</f>
        <v>6581.9410364737405</v>
      </c>
      <c r="D126" s="1">
        <f>IF(AND('Use B2019'!D64&lt;&gt;0,D64&lt;&gt;0),D64,"-")</f>
        <v>1998.981708606877</v>
      </c>
      <c r="E126" s="1">
        <f>IF(AND('Use B2019'!E64&lt;&gt;0,E64&lt;&gt;0),E64,"-")</f>
        <v>384.10120087317569</v>
      </c>
      <c r="F126" s="1">
        <f>IF(AND('Use B2019'!F64&lt;&gt;0,F64&lt;&gt;0),F64,"-")</f>
        <v>5695.1112560004003</v>
      </c>
      <c r="G126" s="1">
        <f>IF(AND('Use B2019'!G64&lt;&gt;0,G64&lt;&gt;0),G64,"-")</f>
        <v>31261.605760859402</v>
      </c>
      <c r="H126" s="1">
        <f>IF(AND('Use B2019'!H64&lt;&gt;0,H64&lt;&gt;0),H64,"-")</f>
        <v>3357.1309452775308</v>
      </c>
      <c r="I126" s="1">
        <f>IF(AND('Use B2019'!I64&lt;&gt;0,I64&lt;&gt;0),I64,"-")</f>
        <v>10486.576097714362</v>
      </c>
      <c r="J126" s="1">
        <f>IF(AND('Use B2019'!J64&lt;&gt;0,J64&lt;&gt;0),J64,"-")</f>
        <v>18928.142021205422</v>
      </c>
      <c r="K126" s="1">
        <f>IF(AND('Use B2019'!K64&lt;&gt;0,K64&lt;&gt;0),K64,"-")</f>
        <v>2033.3392881617394</v>
      </c>
      <c r="L126" s="1">
        <f>IF(AND('Use B2019'!L64&lt;&gt;0,L64&lt;&gt;0),L64,"-")</f>
        <v>56080.113791389122</v>
      </c>
      <c r="M126" s="1">
        <f>IF(AND('Use B2019'!M64&lt;&gt;0,M64&lt;&gt;0),M64,"-")</f>
        <v>35503.853856785739</v>
      </c>
      <c r="N126" s="1">
        <f>IF(AND('Use B2019'!N64&lt;&gt;0,N64&lt;&gt;0),N64,"-")</f>
        <v>10228.195111254847</v>
      </c>
      <c r="O126" s="1">
        <f>IF(AND('Use B2019'!O64&lt;&gt;0,O64&lt;&gt;0),O64,"-")</f>
        <v>6711.6113312626339</v>
      </c>
      <c r="P126" s="1">
        <f>IF(AND('Use B2019'!P64&lt;&gt;0,P64&lt;&gt;0),P64,"-")</f>
        <v>27993.85504340745</v>
      </c>
      <c r="Q126" s="1">
        <f>IF(AND('Use B2019'!Q64&lt;&gt;0,Q64&lt;&gt;0),Q64,"-")</f>
        <v>20627.069538770487</v>
      </c>
      <c r="R126" s="1">
        <f>IF(AND('Use B2019'!R64&lt;&gt;0,R64&lt;&gt;0),R64,"-")</f>
        <v>12693.61514397376</v>
      </c>
      <c r="S126" s="1">
        <f>IF(AND('Use B2019'!S64&lt;&gt;0,S64&lt;&gt;0),S64,"-")</f>
        <v>12836.662497337471</v>
      </c>
      <c r="T126" s="1">
        <f>IF(AND('Use B2019'!T64&lt;&gt;0,T64&lt;&gt;0),T64,"-")</f>
        <v>37182.404388699819</v>
      </c>
      <c r="U126" s="1">
        <f>IF(AND('Use B2019'!U64&lt;&gt;0,U64&lt;&gt;0),U64,"-")</f>
        <v>63841.368696269536</v>
      </c>
      <c r="V126" s="1">
        <f>IF(AND('Use B2019'!V64&lt;&gt;0,V64&lt;&gt;0),V64,"-")</f>
        <v>6043.0997699773588</v>
      </c>
      <c r="W126" s="1">
        <f>IF(AND('Use B2019'!W64&lt;&gt;0,W64&lt;&gt;0),W64,"-")</f>
        <v>11122.398140862859</v>
      </c>
      <c r="X126" s="1">
        <f>IF(AND('Use B2019'!X64&lt;&gt;0,X64&lt;&gt;0),X64,"-")</f>
        <v>8201.9751881748489</v>
      </c>
      <c r="Y126" s="1">
        <f>IF(AND('Use B2019'!Y64&lt;&gt;0,Y64&lt;&gt;0),Y64,"-")</f>
        <v>8748.3274332273559</v>
      </c>
      <c r="Z126" s="1">
        <f>IF(AND('Use B2019'!Z64&lt;&gt;0,Z64&lt;&gt;0),Z64,"-")</f>
        <v>2407.2862454204983</v>
      </c>
      <c r="AA126" s="1">
        <f>IF(AND('Use B2019'!AA64&lt;&gt;0,AA64&lt;&gt;0),AA64,"-")</f>
        <v>5133.7269211289495</v>
      </c>
      <c r="AB126" s="1">
        <f>IF(AND('Use B2019'!AB64&lt;&gt;0,AB64&lt;&gt;0),AB64,"-")</f>
        <v>55235.375040696606</v>
      </c>
      <c r="AC126" s="1">
        <f>IF(AND('Use B2019'!AC64&lt;&gt;0,AC64&lt;&gt;0),AC64,"-")</f>
        <v>76511.900506622333</v>
      </c>
      <c r="AD126" s="1">
        <f>IF(AND('Use B2019'!AD64&lt;&gt;0,AD64&lt;&gt;0),AD64,"-")</f>
        <v>16284.23496699357</v>
      </c>
      <c r="AE126" s="1">
        <f>IF(AND('Use B2019'!AE64&lt;&gt;0,AE64&lt;&gt;0),AE64,"-")</f>
        <v>5413.3536702142692</v>
      </c>
      <c r="AF126" s="1">
        <f>IF(AND('Use B2019'!AF64&lt;&gt;0,AF64&lt;&gt;0),AF64,"-")</f>
        <v>8878.0252757994695</v>
      </c>
      <c r="AG126" s="1">
        <f>IF(AND('Use B2019'!AG64&lt;&gt;0,AG64&lt;&gt;0),AG64,"-")</f>
        <v>32189.002389279318</v>
      </c>
      <c r="AH126" s="1">
        <f>IF(AND('Use B2019'!AH64&lt;&gt;0,AH64&lt;&gt;0),AH64,"-")</f>
        <v>16720.272866300838</v>
      </c>
      <c r="AI126" s="1">
        <f>IF(AND('Use B2019'!AI64&lt;&gt;0,AI64&lt;&gt;0),AI64,"-")</f>
        <v>7038.4559840237316</v>
      </c>
      <c r="AJ126" s="1">
        <f>IF(AND('Use B2019'!AJ64&lt;&gt;0,AJ64&lt;&gt;0),AJ64,"-")</f>
        <v>4913.0405238124713</v>
      </c>
      <c r="AK126" s="1">
        <f>IF(AND('Use B2019'!AK64&lt;&gt;0,AK64&lt;&gt;0),AK64,"-")</f>
        <v>20909.630245663171</v>
      </c>
      <c r="AL126" s="1">
        <f>IF(AND('Use B2019'!AL64&lt;&gt;0,AL64&lt;&gt;0),AL64,"-")</f>
        <v>44058.313469194371</v>
      </c>
      <c r="AM126" s="1">
        <f>IF(AND('Use B2019'!AM64&lt;&gt;0,AM64&lt;&gt;0),AM64,"-")</f>
        <v>4384.5080045040631</v>
      </c>
      <c r="AN126" s="1">
        <f>IF(AND('Use B2019'!AN64&lt;&gt;0,AN64&lt;&gt;0),AN64,"-")</f>
        <v>1647.5665312501912</v>
      </c>
      <c r="AO126" s="1">
        <f>IF(AND('Use B2019'!AO64&lt;&gt;0,AO64&lt;&gt;0),AO64,"-")</f>
        <v>498.4368480456111</v>
      </c>
      <c r="AP126" s="1">
        <f>IF(AND('Use B2019'!AP64&lt;&gt;0,AP64&lt;&gt;0),AP64,"-")</f>
        <v>12381.834649268232</v>
      </c>
      <c r="AQ126" s="1">
        <f>IF(AND('Use B2019'!AQ64&lt;&gt;0,AQ64&lt;&gt;0),AQ64,"-")</f>
        <v>1915</v>
      </c>
      <c r="AR126" s="1">
        <f>IF(AND('Use B2019'!AR64&lt;&gt;0,AR64&lt;&gt;0),AR64,"-")</f>
        <v>20445.952994612482</v>
      </c>
      <c r="AS126" s="1">
        <f>IF(AND('Use B2019'!AS64&lt;&gt;0,AS64&lt;&gt;0),AS64,"-")</f>
        <v>40298.527624153845</v>
      </c>
      <c r="AT126" s="1">
        <f>IF(AND('Use B2019'!AT64&lt;&gt;0,AT64&lt;&gt;0),AT64,"-")</f>
        <v>5594.2659176235293</v>
      </c>
      <c r="AU126" s="1">
        <f>IF(AND('Use B2019'!AU64&lt;&gt;0,AU64&lt;&gt;0),AU64,"-")</f>
        <v>5274.705397313649</v>
      </c>
      <c r="AV126" s="1">
        <f>IF(AND('Use B2019'!AV64&lt;&gt;0,AV64&lt;&gt;0),AV64,"-")</f>
        <v>20465.728113893256</v>
      </c>
      <c r="AW126" s="1">
        <f>IF(AND('Use B2019'!AW64&lt;&gt;0,AW64&lt;&gt;0),AW64,"-")</f>
        <v>3882.1344503285263</v>
      </c>
      <c r="AX126" s="1">
        <f>IF(AND('Use B2019'!AX64&lt;&gt;0,AX64&lt;&gt;0),AX64,"-")</f>
        <v>5455.2605272627434</v>
      </c>
      <c r="AY126" s="1">
        <f>IF(AND('Use B2019'!AY64&lt;&gt;0,AY64&lt;&gt;0),AY64,"-")</f>
        <v>7531.2144761399541</v>
      </c>
      <c r="AZ126" s="1">
        <f>IF(AND('Use B2019'!AZ64&lt;&gt;0,AZ64&lt;&gt;0),AZ64,"-")</f>
        <v>13452.550339613421</v>
      </c>
      <c r="BA126" s="1">
        <f>IF(AND('Use B2019'!BA64&lt;&gt;0,BA64&lt;&gt;0),BA64,"-")</f>
        <v>6324.6160414890828</v>
      </c>
      <c r="BB126" s="1">
        <f>IF(AND('Use B2019'!BB64&lt;&gt;0,BB64&lt;&gt;0),BB64,"-")</f>
        <v>21031.068389739557</v>
      </c>
      <c r="BC126" s="1">
        <f>IF(AND('Use B2019'!BC64&lt;&gt;0,BC64&lt;&gt;0),BC64,"-")</f>
        <v>5242.325458169722</v>
      </c>
      <c r="BD126" s="1">
        <f>IF(AND('Use B2019'!BD64&lt;&gt;0,BD64&lt;&gt;0),BD64,"-")</f>
        <v>2900.1298317187789</v>
      </c>
      <c r="BE126" s="1">
        <f>IF(AND('Use B2019'!BE64&lt;&gt;0,BE64&lt;&gt;0),BE64,"-")</f>
        <v>2803.4183304106095</v>
      </c>
      <c r="BF126" s="1">
        <f>IF(AND('Use B2019'!BF64&lt;&gt;0,BF64&lt;&gt;0),BF64,"-")</f>
        <v>2212.3565554774805</v>
      </c>
      <c r="BG126" s="1">
        <f>IF(AND('Use B2019'!BG64&lt;&gt;0,BG64&lt;&gt;0),BG64,"-")</f>
        <v>1506.7092638280162</v>
      </c>
      <c r="BH126" s="1">
        <f>IF(AND('Use B2019'!BH64&lt;&gt;0,BH64&lt;&gt;0),BH64,"-")</f>
        <v>2783.592903441724</v>
      </c>
      <c r="BI126" s="1" t="str">
        <f>IF(AND('Use B2019'!BI64&lt;&gt;0,BI64&lt;&gt;0),BI64,"-")</f>
        <v>-</v>
      </c>
      <c r="BJ126" s="1">
        <f>IF(AND('Use B2019'!BJ64&lt;&gt;0,BJ64&lt;&gt;0),BJ64,"-")</f>
        <v>882266</v>
      </c>
      <c r="BK126" s="1"/>
      <c r="BL126" s="1">
        <f>IF(AND('Use B2019'!BL64&lt;&gt;0,BL64&lt;&gt;0),BL64,"-")</f>
        <v>254605</v>
      </c>
      <c r="BM126" s="1" t="str">
        <f>IF(AND('Use B2019'!BM64&lt;&gt;0,BM64&lt;&gt;0),BM64,"-")</f>
        <v>-</v>
      </c>
      <c r="BN126" s="1">
        <f>IF(AND('Use B2019'!BN64&lt;&gt;0,BN64&lt;&gt;0),BN64,"-")</f>
        <v>15811</v>
      </c>
      <c r="BO126" s="1">
        <f>IF(AND('Use B2019'!BO64&lt;&gt;0,BO64&lt;&gt;0),BO64,"-")</f>
        <v>208920</v>
      </c>
      <c r="BP126" s="1">
        <f>IF(AND('Use B2019'!BP64&lt;&gt;0,BP64&lt;&gt;0),BP64,"-")</f>
        <v>18779</v>
      </c>
      <c r="BQ126" s="1">
        <f>IF(AND('Use B2019'!BQ64&lt;&gt;0,BQ64&lt;&gt;0),BQ64,"-")</f>
        <v>1052</v>
      </c>
      <c r="BR126" s="1">
        <f>IF(AND('Use B2019'!BR64&lt;&gt;0,BR64&lt;&gt;0),BR64,"-")</f>
        <v>647</v>
      </c>
      <c r="BS126" s="1">
        <f>IF(AND('Use B2019'!BS64&lt;&gt;0,BS64&lt;&gt;0),BS64,"-")</f>
        <v>219412</v>
      </c>
      <c r="BT126" s="1">
        <f>IF(AND('Use B2019'!BT64&lt;&gt;0,BT64&lt;&gt;0),BT64,"-")</f>
        <v>719226</v>
      </c>
    </row>
    <row r="127" spans="1:72"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72" ht="12.75" customHeight="1">
      <c r="A128" s="1"/>
      <c r="B128" s="1" t="s">
        <v>759</v>
      </c>
      <c r="C128" s="1" t="s">
        <v>403</v>
      </c>
      <c r="D128" s="1" t="s">
        <v>405</v>
      </c>
      <c r="E128" s="1" t="s">
        <v>407</v>
      </c>
      <c r="F128" s="1" t="s">
        <v>409</v>
      </c>
      <c r="G128" s="1" t="s">
        <v>662</v>
      </c>
      <c r="H128" s="1" t="s">
        <v>663</v>
      </c>
      <c r="I128" s="1" t="s">
        <v>417</v>
      </c>
      <c r="J128" s="1" t="s">
        <v>419</v>
      </c>
      <c r="K128" s="1" t="s">
        <v>421</v>
      </c>
      <c r="L128" s="1" t="s">
        <v>423</v>
      </c>
      <c r="M128" s="1" t="s">
        <v>664</v>
      </c>
      <c r="N128" s="1" t="s">
        <v>428</v>
      </c>
      <c r="O128" s="1" t="s">
        <v>430</v>
      </c>
      <c r="P128" s="1" t="s">
        <v>432</v>
      </c>
      <c r="Q128" s="1" t="s">
        <v>434</v>
      </c>
      <c r="R128" s="1" t="s">
        <v>436</v>
      </c>
      <c r="S128" s="1" t="s">
        <v>438</v>
      </c>
      <c r="T128" s="1" t="s">
        <v>440</v>
      </c>
      <c r="U128" s="1" t="s">
        <v>442</v>
      </c>
      <c r="V128" s="1" t="s">
        <v>444</v>
      </c>
      <c r="W128" s="1" t="s">
        <v>665</v>
      </c>
      <c r="X128" s="1" t="s">
        <v>449</v>
      </c>
      <c r="Y128" s="1" t="s">
        <v>451</v>
      </c>
      <c r="Z128" s="1" t="s">
        <v>453</v>
      </c>
      <c r="AA128" s="1" t="s">
        <v>666</v>
      </c>
      <c r="AB128" s="1" t="s">
        <v>458</v>
      </c>
      <c r="AC128" s="1" t="s">
        <v>667</v>
      </c>
      <c r="AD128" s="1" t="s">
        <v>471</v>
      </c>
      <c r="AE128" s="1" t="s">
        <v>479</v>
      </c>
      <c r="AF128" s="1" t="s">
        <v>489</v>
      </c>
      <c r="AG128" s="1" t="s">
        <v>668</v>
      </c>
      <c r="AH128" s="1" t="s">
        <v>505</v>
      </c>
      <c r="AI128" s="1" t="s">
        <v>511</v>
      </c>
      <c r="AJ128" s="1" t="s">
        <v>669</v>
      </c>
      <c r="AK128" s="1" t="s">
        <v>523</v>
      </c>
      <c r="AL128" s="1" t="s">
        <v>670</v>
      </c>
      <c r="AM128" s="1" t="s">
        <v>529</v>
      </c>
      <c r="AN128" s="1" t="s">
        <v>531</v>
      </c>
      <c r="AO128" s="1" t="s">
        <v>533</v>
      </c>
      <c r="AP128" s="1" t="s">
        <v>535</v>
      </c>
      <c r="AQ128" s="1" t="s">
        <v>537</v>
      </c>
      <c r="AR128" s="1" t="s">
        <v>671</v>
      </c>
      <c r="AS128" s="1" t="s">
        <v>672</v>
      </c>
      <c r="AT128" s="1" t="s">
        <v>545</v>
      </c>
      <c r="AU128" s="1" t="s">
        <v>673</v>
      </c>
      <c r="AV128" s="1" t="s">
        <v>550</v>
      </c>
      <c r="AW128" s="1" t="s">
        <v>552</v>
      </c>
      <c r="AX128" s="1" t="s">
        <v>554</v>
      </c>
      <c r="AY128" s="1" t="s">
        <v>674</v>
      </c>
      <c r="AZ128" s="1" t="s">
        <v>559</v>
      </c>
      <c r="BA128" s="1" t="s">
        <v>561</v>
      </c>
      <c r="BB128" s="1" t="s">
        <v>563</v>
      </c>
      <c r="BC128" s="1" t="s">
        <v>675</v>
      </c>
      <c r="BD128" s="1" t="s">
        <v>676</v>
      </c>
      <c r="BE128" s="1" t="s">
        <v>574</v>
      </c>
      <c r="BF128" s="1" t="s">
        <v>576</v>
      </c>
      <c r="BG128" s="1" t="s">
        <v>578</v>
      </c>
      <c r="BH128" s="1" t="s">
        <v>580</v>
      </c>
      <c r="BI128" s="1" t="s">
        <v>677</v>
      </c>
      <c r="BJ128" s="1" t="s">
        <v>583</v>
      </c>
      <c r="BK128" s="1"/>
      <c r="BL128" s="1" t="s">
        <v>678</v>
      </c>
      <c r="BM128" s="1" t="s">
        <v>679</v>
      </c>
      <c r="BN128" s="1" t="s">
        <v>680</v>
      </c>
      <c r="BO128" s="1" t="s">
        <v>681</v>
      </c>
      <c r="BP128" s="1" t="s">
        <v>682</v>
      </c>
      <c r="BQ128" s="1" t="s">
        <v>683</v>
      </c>
      <c r="BR128" s="1" t="s">
        <v>684</v>
      </c>
      <c r="BS128" s="1" t="s">
        <v>685</v>
      </c>
      <c r="BT128" s="1" t="s">
        <v>583</v>
      </c>
    </row>
    <row r="129" spans="1:72" ht="12.75" customHeight="1">
      <c r="A129" s="1">
        <v>1</v>
      </c>
      <c r="B129" s="1" t="s">
        <v>403</v>
      </c>
      <c r="C129" s="1" t="str">
        <f>IF(AND('Use B2019'!C5=0,C5&lt;&gt;0),C5,"-")</f>
        <v>-</v>
      </c>
      <c r="D129" s="1" t="str">
        <f>IF(AND('Use B2019'!D5=0,D5&lt;&gt;0),D5,"-")</f>
        <v>-</v>
      </c>
      <c r="E129" s="1" t="str">
        <f>IF(AND('Use B2019'!E5=0,E5&lt;&gt;0),E5,"-")</f>
        <v>-</v>
      </c>
      <c r="F129" s="1" t="str">
        <f>IF(AND('Use B2019'!F5=0,F5&lt;&gt;0),F5,"-")</f>
        <v>-</v>
      </c>
      <c r="G129" s="1" t="str">
        <f>IF(AND('Use B2019'!G5=0,G5&lt;&gt;0),G5,"-")</f>
        <v>-</v>
      </c>
      <c r="H129" s="1" t="str">
        <f>IF(AND('Use B2019'!H5=0,H5&lt;&gt;0),H5,"-")</f>
        <v>-</v>
      </c>
      <c r="I129" s="1" t="str">
        <f>IF(AND('Use B2019'!I5=0,I5&lt;&gt;0),I5,"-")</f>
        <v>-</v>
      </c>
      <c r="J129" s="1" t="str">
        <f>IF(AND('Use B2019'!J5=0,J5&lt;&gt;0),J5,"-")</f>
        <v>-</v>
      </c>
      <c r="K129" s="1" t="str">
        <f>IF(AND('Use B2019'!K5=0,K5&lt;&gt;0),K5,"-")</f>
        <v>-</v>
      </c>
      <c r="L129" s="1" t="str">
        <f>IF(AND('Use B2019'!L5=0,L5&lt;&gt;0),L5,"-")</f>
        <v>-</v>
      </c>
      <c r="M129" s="1" t="str">
        <f>IF(AND('Use B2019'!M5=0,M5&lt;&gt;0),M5,"-")</f>
        <v>-</v>
      </c>
      <c r="N129" s="1" t="str">
        <f>IF(AND('Use B2019'!N5=0,N5&lt;&gt;0),N5,"-")</f>
        <v>-</v>
      </c>
      <c r="O129" s="1" t="str">
        <f>IF(AND('Use B2019'!O5=0,O5&lt;&gt;0),O5,"-")</f>
        <v>-</v>
      </c>
      <c r="P129" s="1" t="str">
        <f>IF(AND('Use B2019'!P5=0,P5&lt;&gt;0),P5,"-")</f>
        <v>-</v>
      </c>
      <c r="Q129" s="1" t="str">
        <f>IF(AND('Use B2019'!Q5=0,Q5&lt;&gt;0),Q5,"-")</f>
        <v>-</v>
      </c>
      <c r="R129" s="1" t="str">
        <f>IF(AND('Use B2019'!R5=0,R5&lt;&gt;0),R5,"-")</f>
        <v>-</v>
      </c>
      <c r="S129" s="1" t="str">
        <f>IF(AND('Use B2019'!S5=0,S5&lt;&gt;0),S5,"-")</f>
        <v>-</v>
      </c>
      <c r="T129" s="1" t="str">
        <f>IF(AND('Use B2019'!T5=0,T5&lt;&gt;0),T5,"-")</f>
        <v>-</v>
      </c>
      <c r="U129" s="1" t="str">
        <f>IF(AND('Use B2019'!U5=0,U5&lt;&gt;0),U5,"-")</f>
        <v>-</v>
      </c>
      <c r="V129" s="1" t="str">
        <f>IF(AND('Use B2019'!V5=0,V5&lt;&gt;0),V5,"-")</f>
        <v>-</v>
      </c>
      <c r="W129" s="1" t="str">
        <f>IF(AND('Use B2019'!W5=0,W5&lt;&gt;0),W5,"-")</f>
        <v>-</v>
      </c>
      <c r="X129" s="1" t="str">
        <f>IF(AND('Use B2019'!X5=0,X5&lt;&gt;0),X5,"-")</f>
        <v>-</v>
      </c>
      <c r="Y129" s="1" t="str">
        <f>IF(AND('Use B2019'!Y5=0,Y5&lt;&gt;0),Y5,"-")</f>
        <v>-</v>
      </c>
      <c r="Z129" s="1" t="str">
        <f>IF(AND('Use B2019'!Z5=0,Z5&lt;&gt;0),Z5,"-")</f>
        <v>-</v>
      </c>
      <c r="AA129" s="1" t="str">
        <f>IF(AND('Use B2019'!AA5=0,AA5&lt;&gt;0),AA5,"-")</f>
        <v>-</v>
      </c>
      <c r="AB129" s="1" t="str">
        <f>IF(AND('Use B2019'!AB5=0,AB5&lt;&gt;0),AB5,"-")</f>
        <v>-</v>
      </c>
      <c r="AC129" s="1" t="str">
        <f>IF(AND('Use B2019'!AC5=0,AC5&lt;&gt;0),AC5,"-")</f>
        <v>-</v>
      </c>
      <c r="AD129" s="1" t="str">
        <f>IF(AND('Use B2019'!AD5=0,AD5&lt;&gt;0),AD5,"-")</f>
        <v>-</v>
      </c>
      <c r="AE129" s="1" t="str">
        <f>IF(AND('Use B2019'!AE5=0,AE5&lt;&gt;0),AE5,"-")</f>
        <v>-</v>
      </c>
      <c r="AF129" s="1" t="str">
        <f>IF(AND('Use B2019'!AF5=0,AF5&lt;&gt;0),AF5,"-")</f>
        <v>-</v>
      </c>
      <c r="AG129" s="1" t="str">
        <f>IF(AND('Use B2019'!AG5=0,AG5&lt;&gt;0),AG5,"-")</f>
        <v>-</v>
      </c>
      <c r="AH129" s="1" t="str">
        <f>IF(AND('Use B2019'!AH5=0,AH5&lt;&gt;0),AH5,"-")</f>
        <v>-</v>
      </c>
      <c r="AI129" s="1" t="str">
        <f>IF(AND('Use B2019'!AI5=0,AI5&lt;&gt;0),AI5,"-")</f>
        <v>-</v>
      </c>
      <c r="AJ129" s="1" t="str">
        <f>IF(AND('Use B2019'!AJ5=0,AJ5&lt;&gt;0),AJ5,"-")</f>
        <v>-</v>
      </c>
      <c r="AK129" s="1" t="str">
        <f>IF(AND('Use B2019'!AK5=0,AK5&lt;&gt;0),AK5,"-")</f>
        <v>-</v>
      </c>
      <c r="AL129" s="1" t="str">
        <f>IF(AND('Use B2019'!AL5=0,AL5&lt;&gt;0),AL5,"-")</f>
        <v>-</v>
      </c>
      <c r="AM129" s="1" t="str">
        <f>IF(AND('Use B2019'!AM5=0,AM5&lt;&gt;0),AM5,"-")</f>
        <v>-</v>
      </c>
      <c r="AN129" s="1" t="str">
        <f>IF(AND('Use B2019'!AN5=0,AN5&lt;&gt;0),AN5,"-")</f>
        <v>-</v>
      </c>
      <c r="AO129" s="1" t="str">
        <f>IF(AND('Use B2019'!AO5=0,AO5&lt;&gt;0),AO5,"-")</f>
        <v>-</v>
      </c>
      <c r="AP129" s="1" t="str">
        <f>IF(AND('Use B2019'!AP5=0,AP5&lt;&gt;0),AP5,"-")</f>
        <v>-</v>
      </c>
      <c r="AQ129" s="1" t="str">
        <f>IF(AND('Use B2019'!AQ5=0,AQ5&lt;&gt;0),AQ5,"-")</f>
        <v>-</v>
      </c>
      <c r="AR129" s="1" t="str">
        <f>IF(AND('Use B2019'!AR5=0,AR5&lt;&gt;0),AR5,"-")</f>
        <v>-</v>
      </c>
      <c r="AS129" s="1" t="str">
        <f>IF(AND('Use B2019'!AS5=0,AS5&lt;&gt;0),AS5,"-")</f>
        <v>-</v>
      </c>
      <c r="AT129" s="1" t="str">
        <f>IF(AND('Use B2019'!AT5=0,AT5&lt;&gt;0),AT5,"-")</f>
        <v>-</v>
      </c>
      <c r="AU129" s="1" t="str">
        <f>IF(AND('Use B2019'!AU5=0,AU5&lt;&gt;0),AU5,"-")</f>
        <v>-</v>
      </c>
      <c r="AV129" s="1" t="str">
        <f>IF(AND('Use B2019'!AV5=0,AV5&lt;&gt;0),AV5,"-")</f>
        <v>-</v>
      </c>
      <c r="AW129" s="1" t="str">
        <f>IF(AND('Use B2019'!AW5=0,AW5&lt;&gt;0),AW5,"-")</f>
        <v>-</v>
      </c>
      <c r="AX129" s="1" t="str">
        <f>IF(AND('Use B2019'!AX5=0,AX5&lt;&gt;0),AX5,"-")</f>
        <v>-</v>
      </c>
      <c r="AY129" s="1" t="str">
        <f>IF(AND('Use B2019'!AY5=0,AY5&lt;&gt;0),AY5,"-")</f>
        <v>-</v>
      </c>
      <c r="AZ129" s="1" t="str">
        <f>IF(AND('Use B2019'!AZ5=0,AZ5&lt;&gt;0),AZ5,"-")</f>
        <v>-</v>
      </c>
      <c r="BA129" s="1" t="str">
        <f>IF(AND('Use B2019'!BA5=0,BA5&lt;&gt;0),BA5,"-")</f>
        <v>-</v>
      </c>
      <c r="BB129" s="1" t="str">
        <f>IF(AND('Use B2019'!BB5=0,BB5&lt;&gt;0),BB5,"-")</f>
        <v>-</v>
      </c>
      <c r="BC129" s="1" t="str">
        <f>IF(AND('Use B2019'!BC5=0,BC5&lt;&gt;0),BC5,"-")</f>
        <v>-</v>
      </c>
      <c r="BD129" s="1" t="str">
        <f>IF(AND('Use B2019'!BD5=0,BD5&lt;&gt;0),BD5,"-")</f>
        <v>-</v>
      </c>
      <c r="BE129" s="1" t="str">
        <f>IF(AND('Use B2019'!BE5=0,BE5&lt;&gt;0),BE5,"-")</f>
        <v>-</v>
      </c>
      <c r="BF129" s="1" t="str">
        <f>IF(AND('Use B2019'!BF5=0,BF5&lt;&gt;0),BF5,"-")</f>
        <v>-</v>
      </c>
      <c r="BG129" s="1" t="str">
        <f>IF(AND('Use B2019'!BG5=0,BG5&lt;&gt;0),BG5,"-")</f>
        <v>-</v>
      </c>
      <c r="BH129" s="1" t="str">
        <f>IF(AND('Use B2019'!BH5=0,BH5&lt;&gt;0),BH5,"-")</f>
        <v>-</v>
      </c>
      <c r="BI129" s="1" t="str">
        <f>IF(AND('Use B2019'!BI5=0,BI5&lt;&gt;0),BI5,"-")</f>
        <v>-</v>
      </c>
      <c r="BJ129" s="1" t="str">
        <f>IF(AND('Use B2019'!BJ5=0,BJ5&lt;&gt;0),BJ5,"-")</f>
        <v>-</v>
      </c>
      <c r="BK129" s="1"/>
      <c r="BL129" s="1" t="str">
        <f>IF(AND('Use B2019'!BL5=0,BL5&lt;&gt;0),BL5,"-")</f>
        <v>-</v>
      </c>
      <c r="BM129" s="1" t="str">
        <f>IF(AND('Use B2019'!BM5=0,BM5&lt;&gt;0),BM5,"-")</f>
        <v>-</v>
      </c>
      <c r="BN129" s="1" t="str">
        <f>IF(AND('Use B2019'!BN5=0,BN5&lt;&gt;0),BN5,"-")</f>
        <v>-</v>
      </c>
      <c r="BO129" s="1" t="str">
        <f>IF(AND('Use B2019'!BO5=0,BO5&lt;&gt;0),BO5,"-")</f>
        <v>-</v>
      </c>
      <c r="BP129" s="1" t="str">
        <f>IF(AND('Use B2019'!BP5=0,BP5&lt;&gt;0),BP5,"-")</f>
        <v>-</v>
      </c>
      <c r="BQ129" s="1" t="str">
        <f>IF(AND('Use B2019'!BQ5=0,BQ5&lt;&gt;0),BQ5,"-")</f>
        <v>-</v>
      </c>
      <c r="BR129" s="1" t="str">
        <f>IF(AND('Use B2019'!BR5=0,BR5&lt;&gt;0),BR5,"-")</f>
        <v>-</v>
      </c>
      <c r="BS129" s="1" t="str">
        <f>IF(AND('Use B2019'!BS5=0,BS5&lt;&gt;0),BS5,"-")</f>
        <v>-</v>
      </c>
      <c r="BT129" s="1" t="str">
        <f>IF(AND('Use B2019'!BT5=0,BT5&lt;&gt;0),BT5,"-")</f>
        <v>-</v>
      </c>
    </row>
    <row r="130" spans="1:72" ht="12.75" customHeight="1">
      <c r="A130" s="1">
        <v>2</v>
      </c>
      <c r="B130" s="1" t="s">
        <v>405</v>
      </c>
      <c r="C130" s="1" t="str">
        <f>IF(AND('Use B2019'!C6=0,C6&lt;&gt;0),C6,"-")</f>
        <v>-</v>
      </c>
      <c r="D130" s="1" t="str">
        <f>IF(AND('Use B2019'!D6=0,D6&lt;&gt;0),D6,"-")</f>
        <v>-</v>
      </c>
      <c r="E130" s="1" t="str">
        <f>IF(AND('Use B2019'!E6=0,E6&lt;&gt;0),E6,"-")</f>
        <v>-</v>
      </c>
      <c r="F130" s="1" t="str">
        <f>IF(AND('Use B2019'!F6=0,F6&lt;&gt;0),F6,"-")</f>
        <v>-</v>
      </c>
      <c r="G130" s="1" t="str">
        <f>IF(AND('Use B2019'!G6=0,G6&lt;&gt;0),G6,"-")</f>
        <v>-</v>
      </c>
      <c r="H130" s="1" t="str">
        <f>IF(AND('Use B2019'!H6=0,H6&lt;&gt;0),H6,"-")</f>
        <v>-</v>
      </c>
      <c r="I130" s="1" t="str">
        <f>IF(AND('Use B2019'!I6=0,I6&lt;&gt;0),I6,"-")</f>
        <v>-</v>
      </c>
      <c r="J130" s="1" t="str">
        <f>IF(AND('Use B2019'!J6=0,J6&lt;&gt;0),J6,"-")</f>
        <v>-</v>
      </c>
      <c r="K130" s="1" t="str">
        <f>IF(AND('Use B2019'!K6=0,K6&lt;&gt;0),K6,"-")</f>
        <v>-</v>
      </c>
      <c r="L130" s="1" t="str">
        <f>IF(AND('Use B2019'!L6=0,L6&lt;&gt;0),L6,"-")</f>
        <v>-</v>
      </c>
      <c r="M130" s="1" t="str">
        <f>IF(AND('Use B2019'!M6=0,M6&lt;&gt;0),M6,"-")</f>
        <v>-</v>
      </c>
      <c r="N130" s="1" t="str">
        <f>IF(AND('Use B2019'!N6=0,N6&lt;&gt;0),N6,"-")</f>
        <v>-</v>
      </c>
      <c r="O130" s="1" t="str">
        <f>IF(AND('Use B2019'!O6=0,O6&lt;&gt;0),O6,"-")</f>
        <v>-</v>
      </c>
      <c r="P130" s="1" t="str">
        <f>IF(AND('Use B2019'!P6=0,P6&lt;&gt;0),P6,"-")</f>
        <v>-</v>
      </c>
      <c r="Q130" s="1" t="str">
        <f>IF(AND('Use B2019'!Q6=0,Q6&lt;&gt;0),Q6,"-")</f>
        <v>-</v>
      </c>
      <c r="R130" s="1" t="str">
        <f>IF(AND('Use B2019'!R6=0,R6&lt;&gt;0),R6,"-")</f>
        <v>-</v>
      </c>
      <c r="S130" s="1" t="str">
        <f>IF(AND('Use B2019'!S6=0,S6&lt;&gt;0),S6,"-")</f>
        <v>-</v>
      </c>
      <c r="T130" s="1" t="str">
        <f>IF(AND('Use B2019'!T6=0,T6&lt;&gt;0),T6,"-")</f>
        <v>-</v>
      </c>
      <c r="U130" s="1" t="str">
        <f>IF(AND('Use B2019'!U6=0,U6&lt;&gt;0),U6,"-")</f>
        <v>-</v>
      </c>
      <c r="V130" s="1" t="str">
        <f>IF(AND('Use B2019'!V6=0,V6&lt;&gt;0),V6,"-")</f>
        <v>-</v>
      </c>
      <c r="W130" s="1" t="str">
        <f>IF(AND('Use B2019'!W6=0,W6&lt;&gt;0),W6,"-")</f>
        <v>-</v>
      </c>
      <c r="X130" s="1" t="str">
        <f>IF(AND('Use B2019'!X6=0,X6&lt;&gt;0),X6,"-")</f>
        <v>-</v>
      </c>
      <c r="Y130" s="1" t="str">
        <f>IF(AND('Use B2019'!Y6=0,Y6&lt;&gt;0),Y6,"-")</f>
        <v>-</v>
      </c>
      <c r="Z130" s="1" t="str">
        <f>IF(AND('Use B2019'!Z6=0,Z6&lt;&gt;0),Z6,"-")</f>
        <v>-</v>
      </c>
      <c r="AA130" s="1" t="str">
        <f>IF(AND('Use B2019'!AA6=0,AA6&lt;&gt;0),AA6,"-")</f>
        <v>-</v>
      </c>
      <c r="AB130" s="1" t="str">
        <f>IF(AND('Use B2019'!AB6=0,AB6&lt;&gt;0),AB6,"-")</f>
        <v>-</v>
      </c>
      <c r="AC130" s="1" t="str">
        <f>IF(AND('Use B2019'!AC6=0,AC6&lt;&gt;0),AC6,"-")</f>
        <v>-</v>
      </c>
      <c r="AD130" s="1" t="str">
        <f>IF(AND('Use B2019'!AD6=0,AD6&lt;&gt;0),AD6,"-")</f>
        <v>-</v>
      </c>
      <c r="AE130" s="1" t="str">
        <f>IF(AND('Use B2019'!AE6=0,AE6&lt;&gt;0),AE6,"-")</f>
        <v>-</v>
      </c>
      <c r="AF130" s="1" t="str">
        <f>IF(AND('Use B2019'!AF6=0,AF6&lt;&gt;0),AF6,"-")</f>
        <v>-</v>
      </c>
      <c r="AG130" s="1" t="str">
        <f>IF(AND('Use B2019'!AG6=0,AG6&lt;&gt;0),AG6,"-")</f>
        <v>-</v>
      </c>
      <c r="AH130" s="1" t="str">
        <f>IF(AND('Use B2019'!AH6=0,AH6&lt;&gt;0),AH6,"-")</f>
        <v>-</v>
      </c>
      <c r="AI130" s="1" t="str">
        <f>IF(AND('Use B2019'!AI6=0,AI6&lt;&gt;0),AI6,"-")</f>
        <v>-</v>
      </c>
      <c r="AJ130" s="1">
        <f>IF(AND('Use B2019'!AJ6=0,AJ6&lt;&gt;0),AJ6,"-")</f>
        <v>1.4497506083774874E-3</v>
      </c>
      <c r="AK130" s="1" t="str">
        <f>IF(AND('Use B2019'!AK6=0,AK6&lt;&gt;0),AK6,"-")</f>
        <v>-</v>
      </c>
      <c r="AL130" s="1" t="str">
        <f>IF(AND('Use B2019'!AL6=0,AL6&lt;&gt;0),AL6,"-")</f>
        <v>-</v>
      </c>
      <c r="AM130" s="1" t="str">
        <f>IF(AND('Use B2019'!AM6=0,AM6&lt;&gt;0),AM6,"-")</f>
        <v>-</v>
      </c>
      <c r="AN130" s="1" t="str">
        <f>IF(AND('Use B2019'!AN6=0,AN6&lt;&gt;0),AN6,"-")</f>
        <v>-</v>
      </c>
      <c r="AO130" s="1" t="str">
        <f>IF(AND('Use B2019'!AO6=0,AO6&lt;&gt;0),AO6,"-")</f>
        <v>-</v>
      </c>
      <c r="AP130" s="1" t="str">
        <f>IF(AND('Use B2019'!AP6=0,AP6&lt;&gt;0),AP6,"-")</f>
        <v>-</v>
      </c>
      <c r="AQ130" s="1" t="str">
        <f>IF(AND('Use B2019'!AQ6=0,AQ6&lt;&gt;0),AQ6,"-")</f>
        <v>-</v>
      </c>
      <c r="AR130" s="1" t="str">
        <f>IF(AND('Use B2019'!AR6=0,AR6&lt;&gt;0),AR6,"-")</f>
        <v>-</v>
      </c>
      <c r="AS130" s="1" t="str">
        <f>IF(AND('Use B2019'!AS6=0,AS6&lt;&gt;0),AS6,"-")</f>
        <v>-</v>
      </c>
      <c r="AT130" s="1" t="str">
        <f>IF(AND('Use B2019'!AT6=0,AT6&lt;&gt;0),AT6,"-")</f>
        <v>-</v>
      </c>
      <c r="AU130" s="1" t="str">
        <f>IF(AND('Use B2019'!AU6=0,AU6&lt;&gt;0),AU6,"-")</f>
        <v>-</v>
      </c>
      <c r="AV130" s="1" t="str">
        <f>IF(AND('Use B2019'!AV6=0,AV6&lt;&gt;0),AV6,"-")</f>
        <v>-</v>
      </c>
      <c r="AW130" s="1" t="str">
        <f>IF(AND('Use B2019'!AW6=0,AW6&lt;&gt;0),AW6,"-")</f>
        <v>-</v>
      </c>
      <c r="AX130" s="1" t="str">
        <f>IF(AND('Use B2019'!AX6=0,AX6&lt;&gt;0),AX6,"-")</f>
        <v>-</v>
      </c>
      <c r="AY130" s="1" t="str">
        <f>IF(AND('Use B2019'!AY6=0,AY6&lt;&gt;0),AY6,"-")</f>
        <v>-</v>
      </c>
      <c r="AZ130" s="1" t="str">
        <f>IF(AND('Use B2019'!AZ6=0,AZ6&lt;&gt;0),AZ6,"-")</f>
        <v>-</v>
      </c>
      <c r="BA130" s="1" t="str">
        <f>IF(AND('Use B2019'!BA6=0,BA6&lt;&gt;0),BA6,"-")</f>
        <v>-</v>
      </c>
      <c r="BB130" s="1" t="str">
        <f>IF(AND('Use B2019'!BB6=0,BB6&lt;&gt;0),BB6,"-")</f>
        <v>-</v>
      </c>
      <c r="BC130" s="1" t="str">
        <f>IF(AND('Use B2019'!BC6=0,BC6&lt;&gt;0),BC6,"-")</f>
        <v>-</v>
      </c>
      <c r="BD130" s="1" t="str">
        <f>IF(AND('Use B2019'!BD6=0,BD6&lt;&gt;0),BD6,"-")</f>
        <v>-</v>
      </c>
      <c r="BE130" s="1">
        <f>IF(AND('Use B2019'!BE6=0,BE6&lt;&gt;0),BE6,"-")</f>
        <v>9.6650040558499161E-4</v>
      </c>
      <c r="BF130" s="1" t="str">
        <f>IF(AND('Use B2019'!BF6=0,BF6&lt;&gt;0),BF6,"-")</f>
        <v>-</v>
      </c>
      <c r="BG130" s="1" t="str">
        <f>IF(AND('Use B2019'!BG6=0,BG6&lt;&gt;0),BG6,"-")</f>
        <v>-</v>
      </c>
      <c r="BH130" s="1" t="str">
        <f>IF(AND('Use B2019'!BH6=0,BH6&lt;&gt;0),BH6,"-")</f>
        <v>-</v>
      </c>
      <c r="BI130" s="1" t="str">
        <f>IF(AND('Use B2019'!BI6=0,BI6&lt;&gt;0),BI6,"-")</f>
        <v>-</v>
      </c>
      <c r="BJ130" s="1" t="str">
        <f>IF(AND('Use B2019'!BJ6=0,BJ6&lt;&gt;0),BJ6,"-")</f>
        <v>-</v>
      </c>
      <c r="BK130" s="1"/>
      <c r="BL130" s="1" t="str">
        <f>IF(AND('Use B2019'!BL6=0,BL6&lt;&gt;0),BL6,"-")</f>
        <v>-</v>
      </c>
      <c r="BM130" s="1" t="str">
        <f>IF(AND('Use B2019'!BM6=0,BM6&lt;&gt;0),BM6,"-")</f>
        <v>-</v>
      </c>
      <c r="BN130" s="1" t="str">
        <f>IF(AND('Use B2019'!BN6=0,BN6&lt;&gt;0),BN6,"-")</f>
        <v>-</v>
      </c>
      <c r="BO130" s="1" t="str">
        <f>IF(AND('Use B2019'!BO6=0,BO6&lt;&gt;0),BO6,"-")</f>
        <v>-</v>
      </c>
      <c r="BP130" s="1" t="str">
        <f>IF(AND('Use B2019'!BP6=0,BP6&lt;&gt;0),BP6,"-")</f>
        <v>-</v>
      </c>
      <c r="BQ130" s="1" t="str">
        <f>IF(AND('Use B2019'!BQ6=0,BQ6&lt;&gt;0),BQ6,"-")</f>
        <v>-</v>
      </c>
      <c r="BR130" s="1" t="str">
        <f>IF(AND('Use B2019'!BR6=0,BR6&lt;&gt;0),BR6,"-")</f>
        <v>-</v>
      </c>
      <c r="BS130" s="1" t="str">
        <f>IF(AND('Use B2019'!BS6=0,BS6&lt;&gt;0),BS6,"-")</f>
        <v>-</v>
      </c>
      <c r="BT130" s="1" t="str">
        <f>IF(AND('Use B2019'!BT6=0,BT6&lt;&gt;0),BT6,"-")</f>
        <v>-</v>
      </c>
    </row>
    <row r="131" spans="1:72" ht="12.75" customHeight="1">
      <c r="A131" s="1">
        <v>3</v>
      </c>
      <c r="B131" s="1" t="s">
        <v>407</v>
      </c>
      <c r="C131" s="1" t="str">
        <f>IF(AND('Use B2019'!C7=0,C7&lt;&gt;0),C7,"-")</f>
        <v>-</v>
      </c>
      <c r="D131" s="1" t="str">
        <f>IF(AND('Use B2019'!D7=0,D7&lt;&gt;0),D7,"-")</f>
        <v>-</v>
      </c>
      <c r="E131" s="1" t="str">
        <f>IF(AND('Use B2019'!E7=0,E7&lt;&gt;0),E7,"-")</f>
        <v>-</v>
      </c>
      <c r="F131" s="1" t="str">
        <f>IF(AND('Use B2019'!F7=0,F7&lt;&gt;0),F7,"-")</f>
        <v>-</v>
      </c>
      <c r="G131" s="1" t="str">
        <f>IF(AND('Use B2019'!G7=0,G7&lt;&gt;0),G7,"-")</f>
        <v>-</v>
      </c>
      <c r="H131" s="1" t="str">
        <f>IF(AND('Use B2019'!H7=0,H7&lt;&gt;0),H7,"-")</f>
        <v>-</v>
      </c>
      <c r="I131" s="1" t="str">
        <f>IF(AND('Use B2019'!I7=0,I7&lt;&gt;0),I7,"-")</f>
        <v>-</v>
      </c>
      <c r="J131" s="1" t="str">
        <f>IF(AND('Use B2019'!J7=0,J7&lt;&gt;0),J7,"-")</f>
        <v>-</v>
      </c>
      <c r="K131" s="1" t="str">
        <f>IF(AND('Use B2019'!K7=0,K7&lt;&gt;0),K7,"-")</f>
        <v>-</v>
      </c>
      <c r="L131" s="1" t="str">
        <f>IF(AND('Use B2019'!L7=0,L7&lt;&gt;0),L7,"-")</f>
        <v>-</v>
      </c>
      <c r="M131" s="1" t="str">
        <f>IF(AND('Use B2019'!M7=0,M7&lt;&gt;0),M7,"-")</f>
        <v>-</v>
      </c>
      <c r="N131" s="1" t="str">
        <f>IF(AND('Use B2019'!N7=0,N7&lt;&gt;0),N7,"-")</f>
        <v>-</v>
      </c>
      <c r="O131" s="1" t="str">
        <f>IF(AND('Use B2019'!O7=0,O7&lt;&gt;0),O7,"-")</f>
        <v>-</v>
      </c>
      <c r="P131" s="1" t="str">
        <f>IF(AND('Use B2019'!P7=0,P7&lt;&gt;0),P7,"-")</f>
        <v>-</v>
      </c>
      <c r="Q131" s="1" t="str">
        <f>IF(AND('Use B2019'!Q7=0,Q7&lt;&gt;0),Q7,"-")</f>
        <v>-</v>
      </c>
      <c r="R131" s="1" t="str">
        <f>IF(AND('Use B2019'!R7=0,R7&lt;&gt;0),R7,"-")</f>
        <v>-</v>
      </c>
      <c r="S131" s="1" t="str">
        <f>IF(AND('Use B2019'!S7=0,S7&lt;&gt;0),S7,"-")</f>
        <v>-</v>
      </c>
      <c r="T131" s="1" t="str">
        <f>IF(AND('Use B2019'!T7=0,T7&lt;&gt;0),T7,"-")</f>
        <v>-</v>
      </c>
      <c r="U131" s="1" t="str">
        <f>IF(AND('Use B2019'!U7=0,U7&lt;&gt;0),U7,"-")</f>
        <v>-</v>
      </c>
      <c r="V131" s="1" t="str">
        <f>IF(AND('Use B2019'!V7=0,V7&lt;&gt;0),V7,"-")</f>
        <v>-</v>
      </c>
      <c r="W131" s="1" t="str">
        <f>IF(AND('Use B2019'!W7=0,W7&lt;&gt;0),W7,"-")</f>
        <v>-</v>
      </c>
      <c r="X131" s="1" t="str">
        <f>IF(AND('Use B2019'!X7=0,X7&lt;&gt;0),X7,"-")</f>
        <v>-</v>
      </c>
      <c r="Y131" s="1" t="str">
        <f>IF(AND('Use B2019'!Y7=0,Y7&lt;&gt;0),Y7,"-")</f>
        <v>-</v>
      </c>
      <c r="Z131" s="1" t="str">
        <f>IF(AND('Use B2019'!Z7=0,Z7&lt;&gt;0),Z7,"-")</f>
        <v>-</v>
      </c>
      <c r="AA131" s="1" t="str">
        <f>IF(AND('Use B2019'!AA7=0,AA7&lt;&gt;0),AA7,"-")</f>
        <v>-</v>
      </c>
      <c r="AB131" s="1" t="str">
        <f>IF(AND('Use B2019'!AB7=0,AB7&lt;&gt;0),AB7,"-")</f>
        <v>-</v>
      </c>
      <c r="AC131" s="1" t="str">
        <f>IF(AND('Use B2019'!AC7=0,AC7&lt;&gt;0),AC7,"-")</f>
        <v>-</v>
      </c>
      <c r="AD131" s="1" t="str">
        <f>IF(AND('Use B2019'!AD7=0,AD7&lt;&gt;0),AD7,"-")</f>
        <v>-</v>
      </c>
      <c r="AE131" s="1" t="str">
        <f>IF(AND('Use B2019'!AE7=0,AE7&lt;&gt;0),AE7,"-")</f>
        <v>-</v>
      </c>
      <c r="AF131" s="1" t="str">
        <f>IF(AND('Use B2019'!AF7=0,AF7&lt;&gt;0),AF7,"-")</f>
        <v>-</v>
      </c>
      <c r="AG131" s="1" t="str">
        <f>IF(AND('Use B2019'!AG7=0,AG7&lt;&gt;0),AG7,"-")</f>
        <v>-</v>
      </c>
      <c r="AH131" s="1" t="str">
        <f>IF(AND('Use B2019'!AH7=0,AH7&lt;&gt;0),AH7,"-")</f>
        <v>-</v>
      </c>
      <c r="AI131" s="1" t="str">
        <f>IF(AND('Use B2019'!AI7=0,AI7&lt;&gt;0),AI7,"-")</f>
        <v>-</v>
      </c>
      <c r="AJ131" s="1" t="str">
        <f>IF(AND('Use B2019'!AJ7=0,AJ7&lt;&gt;0),AJ7,"-")</f>
        <v>-</v>
      </c>
      <c r="AK131" s="1" t="str">
        <f>IF(AND('Use B2019'!AK7=0,AK7&lt;&gt;0),AK7,"-")</f>
        <v>-</v>
      </c>
      <c r="AL131" s="1" t="str">
        <f>IF(AND('Use B2019'!AL7=0,AL7&lt;&gt;0),AL7,"-")</f>
        <v>-</v>
      </c>
      <c r="AM131" s="1" t="str">
        <f>IF(AND('Use B2019'!AM7=0,AM7&lt;&gt;0),AM7,"-")</f>
        <v>-</v>
      </c>
      <c r="AN131" s="1" t="str">
        <f>IF(AND('Use B2019'!AN7=0,AN7&lt;&gt;0),AN7,"-")</f>
        <v>-</v>
      </c>
      <c r="AO131" s="1" t="str">
        <f>IF(AND('Use B2019'!AO7=0,AO7&lt;&gt;0),AO7,"-")</f>
        <v>-</v>
      </c>
      <c r="AP131" s="1" t="str">
        <f>IF(AND('Use B2019'!AP7=0,AP7&lt;&gt;0),AP7,"-")</f>
        <v>-</v>
      </c>
      <c r="AQ131" s="1" t="str">
        <f>IF(AND('Use B2019'!AQ7=0,AQ7&lt;&gt;0),AQ7,"-")</f>
        <v>-</v>
      </c>
      <c r="AR131" s="1" t="str">
        <f>IF(AND('Use B2019'!AR7=0,AR7&lt;&gt;0),AR7,"-")</f>
        <v>-</v>
      </c>
      <c r="AS131" s="1" t="str">
        <f>IF(AND('Use B2019'!AS7=0,AS7&lt;&gt;0),AS7,"-")</f>
        <v>-</v>
      </c>
      <c r="AT131" s="1" t="str">
        <f>IF(AND('Use B2019'!AT7=0,AT7&lt;&gt;0),AT7,"-")</f>
        <v>-</v>
      </c>
      <c r="AU131" s="1" t="str">
        <f>IF(AND('Use B2019'!AU7=0,AU7&lt;&gt;0),AU7,"-")</f>
        <v>-</v>
      </c>
      <c r="AV131" s="1" t="str">
        <f>IF(AND('Use B2019'!AV7=0,AV7&lt;&gt;0),AV7,"-")</f>
        <v>-</v>
      </c>
      <c r="AW131" s="1" t="str">
        <f>IF(AND('Use B2019'!AW7=0,AW7&lt;&gt;0),AW7,"-")</f>
        <v>-</v>
      </c>
      <c r="AX131" s="1" t="str">
        <f>IF(AND('Use B2019'!AX7=0,AX7&lt;&gt;0),AX7,"-")</f>
        <v>-</v>
      </c>
      <c r="AY131" s="1" t="str">
        <f>IF(AND('Use B2019'!AY7=0,AY7&lt;&gt;0),AY7,"-")</f>
        <v>-</v>
      </c>
      <c r="AZ131" s="1" t="str">
        <f>IF(AND('Use B2019'!AZ7=0,AZ7&lt;&gt;0),AZ7,"-")</f>
        <v>-</v>
      </c>
      <c r="BA131" s="1" t="str">
        <f>IF(AND('Use B2019'!BA7=0,BA7&lt;&gt;0),BA7,"-")</f>
        <v>-</v>
      </c>
      <c r="BB131" s="1" t="str">
        <f>IF(AND('Use B2019'!BB7=0,BB7&lt;&gt;0),BB7,"-")</f>
        <v>-</v>
      </c>
      <c r="BC131" s="1" t="str">
        <f>IF(AND('Use B2019'!BC7=0,BC7&lt;&gt;0),BC7,"-")</f>
        <v>-</v>
      </c>
      <c r="BD131" s="1" t="str">
        <f>IF(AND('Use B2019'!BD7=0,BD7&lt;&gt;0),BD7,"-")</f>
        <v>-</v>
      </c>
      <c r="BE131" s="1" t="str">
        <f>IF(AND('Use B2019'!BE7=0,BE7&lt;&gt;0),BE7,"-")</f>
        <v>-</v>
      </c>
      <c r="BF131" s="1" t="str">
        <f>IF(AND('Use B2019'!BF7=0,BF7&lt;&gt;0),BF7,"-")</f>
        <v>-</v>
      </c>
      <c r="BG131" s="1" t="str">
        <f>IF(AND('Use B2019'!BG7=0,BG7&lt;&gt;0),BG7,"-")</f>
        <v>-</v>
      </c>
      <c r="BH131" s="1" t="str">
        <f>IF(AND('Use B2019'!BH7=0,BH7&lt;&gt;0),BH7,"-")</f>
        <v>-</v>
      </c>
      <c r="BI131" s="1" t="str">
        <f>IF(AND('Use B2019'!BI7=0,BI7&lt;&gt;0),BI7,"-")</f>
        <v>-</v>
      </c>
      <c r="BJ131" s="1" t="str">
        <f>IF(AND('Use B2019'!BJ7=0,BJ7&lt;&gt;0),BJ7,"-")</f>
        <v>-</v>
      </c>
      <c r="BK131" s="1"/>
      <c r="BL131" s="1" t="str">
        <f>IF(AND('Use B2019'!BL7=0,BL7&lt;&gt;0),BL7,"-")</f>
        <v>-</v>
      </c>
      <c r="BM131" s="1" t="str">
        <f>IF(AND('Use B2019'!BM7=0,BM7&lt;&gt;0),BM7,"-")</f>
        <v>-</v>
      </c>
      <c r="BN131" s="1" t="str">
        <f>IF(AND('Use B2019'!BN7=0,BN7&lt;&gt;0),BN7,"-")</f>
        <v>-</v>
      </c>
      <c r="BO131" s="1" t="str">
        <f>IF(AND('Use B2019'!BO7=0,BO7&lt;&gt;0),BO7,"-")</f>
        <v>-</v>
      </c>
      <c r="BP131" s="1" t="str">
        <f>IF(AND('Use B2019'!BP7=0,BP7&lt;&gt;0),BP7,"-")</f>
        <v>-</v>
      </c>
      <c r="BQ131" s="1" t="str">
        <f>IF(AND('Use B2019'!BQ7=0,BQ7&lt;&gt;0),BQ7,"-")</f>
        <v>-</v>
      </c>
      <c r="BR131" s="1" t="str">
        <f>IF(AND('Use B2019'!BR7=0,BR7&lt;&gt;0),BR7,"-")</f>
        <v>-</v>
      </c>
      <c r="BS131" s="1" t="str">
        <f>IF(AND('Use B2019'!BS7=0,BS7&lt;&gt;0),BS7,"-")</f>
        <v>-</v>
      </c>
      <c r="BT131" s="1" t="str">
        <f>IF(AND('Use B2019'!BT7=0,BT7&lt;&gt;0),BT7,"-")</f>
        <v>-</v>
      </c>
    </row>
    <row r="132" spans="1:72" ht="12.75" customHeight="1">
      <c r="A132" s="1">
        <v>4</v>
      </c>
      <c r="B132" s="1" t="s">
        <v>409</v>
      </c>
      <c r="C132" s="1" t="str">
        <f>IF(AND('Use B2019'!C8=0,C8&lt;&gt;0),C8,"-")</f>
        <v>-</v>
      </c>
      <c r="D132" s="1" t="str">
        <f>IF(AND('Use B2019'!D8=0,D8&lt;&gt;0),D8,"-")</f>
        <v>-</v>
      </c>
      <c r="E132" s="1">
        <f>IF(AND('Use B2019'!E8=0,E8&lt;&gt;0),E8,"-")</f>
        <v>14.944178628389155</v>
      </c>
      <c r="F132" s="1" t="str">
        <f>IF(AND('Use B2019'!F8=0,F8&lt;&gt;0),F8,"-")</f>
        <v>-</v>
      </c>
      <c r="G132" s="1" t="str">
        <f>IF(AND('Use B2019'!G8=0,G8&lt;&gt;0),G8,"-")</f>
        <v>-</v>
      </c>
      <c r="H132" s="1" t="str">
        <f>IF(AND('Use B2019'!H8=0,H8&lt;&gt;0),H8,"-")</f>
        <v>-</v>
      </c>
      <c r="I132" s="1" t="str">
        <f>IF(AND('Use B2019'!I8=0,I8&lt;&gt;0),I8,"-")</f>
        <v>-</v>
      </c>
      <c r="J132" s="1" t="str">
        <f>IF(AND('Use B2019'!J8=0,J8&lt;&gt;0),J8,"-")</f>
        <v>-</v>
      </c>
      <c r="K132" s="1" t="str">
        <f>IF(AND('Use B2019'!K8=0,K8&lt;&gt;0),K8,"-")</f>
        <v>-</v>
      </c>
      <c r="L132" s="1" t="str">
        <f>IF(AND('Use B2019'!L8=0,L8&lt;&gt;0),L8,"-")</f>
        <v>-</v>
      </c>
      <c r="M132" s="1" t="str">
        <f>IF(AND('Use B2019'!M8=0,M8&lt;&gt;0),M8,"-")</f>
        <v>-</v>
      </c>
      <c r="N132" s="1" t="str">
        <f>IF(AND('Use B2019'!N8=0,N8&lt;&gt;0),N8,"-")</f>
        <v>-</v>
      </c>
      <c r="O132" s="1" t="str">
        <f>IF(AND('Use B2019'!O8=0,O8&lt;&gt;0),O8,"-")</f>
        <v>-</v>
      </c>
      <c r="P132" s="1" t="str">
        <f>IF(AND('Use B2019'!P8=0,P8&lt;&gt;0),P8,"-")</f>
        <v>-</v>
      </c>
      <c r="Q132" s="1" t="str">
        <f>IF(AND('Use B2019'!Q8=0,Q8&lt;&gt;0),Q8,"-")</f>
        <v>-</v>
      </c>
      <c r="R132" s="1" t="str">
        <f>IF(AND('Use B2019'!R8=0,R8&lt;&gt;0),R8,"-")</f>
        <v>-</v>
      </c>
      <c r="S132" s="1" t="str">
        <f>IF(AND('Use B2019'!S8=0,S8&lt;&gt;0),S8,"-")</f>
        <v>-</v>
      </c>
      <c r="T132" s="1" t="str">
        <f>IF(AND('Use B2019'!T8=0,T8&lt;&gt;0),T8,"-")</f>
        <v>-</v>
      </c>
      <c r="U132" s="1" t="str">
        <f>IF(AND('Use B2019'!U8=0,U8&lt;&gt;0),U8,"-")</f>
        <v>-</v>
      </c>
      <c r="V132" s="1" t="str">
        <f>IF(AND('Use B2019'!V8=0,V8&lt;&gt;0),V8,"-")</f>
        <v>-</v>
      </c>
      <c r="W132" s="1" t="str">
        <f>IF(AND('Use B2019'!W8=0,W8&lt;&gt;0),W8,"-")</f>
        <v>-</v>
      </c>
      <c r="X132" s="1" t="str">
        <f>IF(AND('Use B2019'!X8=0,X8&lt;&gt;0),X8,"-")</f>
        <v>-</v>
      </c>
      <c r="Y132" s="1" t="str">
        <f>IF(AND('Use B2019'!Y8=0,Y8&lt;&gt;0),Y8,"-")</f>
        <v>-</v>
      </c>
      <c r="Z132" s="1" t="str">
        <f>IF(AND('Use B2019'!Z8=0,Z8&lt;&gt;0),Z8,"-")</f>
        <v>-</v>
      </c>
      <c r="AA132" s="1" t="str">
        <f>IF(AND('Use B2019'!AA8=0,AA8&lt;&gt;0),AA8,"-")</f>
        <v>-</v>
      </c>
      <c r="AB132" s="1" t="str">
        <f>IF(AND('Use B2019'!AB8=0,AB8&lt;&gt;0),AB8,"-")</f>
        <v>-</v>
      </c>
      <c r="AC132" s="1" t="str">
        <f>IF(AND('Use B2019'!AC8=0,AC8&lt;&gt;0),AC8,"-")</f>
        <v>-</v>
      </c>
      <c r="AD132" s="1" t="str">
        <f>IF(AND('Use B2019'!AD8=0,AD8&lt;&gt;0),AD8,"-")</f>
        <v>-</v>
      </c>
      <c r="AE132" s="1" t="str">
        <f>IF(AND('Use B2019'!AE8=0,AE8&lt;&gt;0),AE8,"-")</f>
        <v>-</v>
      </c>
      <c r="AF132" s="1" t="str">
        <f>IF(AND('Use B2019'!AF8=0,AF8&lt;&gt;0),AF8,"-")</f>
        <v>-</v>
      </c>
      <c r="AG132" s="1" t="str">
        <f>IF(AND('Use B2019'!AG8=0,AG8&lt;&gt;0),AG8,"-")</f>
        <v>-</v>
      </c>
      <c r="AH132" s="1" t="str">
        <f>IF(AND('Use B2019'!AH8=0,AH8&lt;&gt;0),AH8,"-")</f>
        <v>-</v>
      </c>
      <c r="AI132" s="1" t="str">
        <f>IF(AND('Use B2019'!AI8=0,AI8&lt;&gt;0),AI8,"-")</f>
        <v>-</v>
      </c>
      <c r="AJ132" s="1" t="str">
        <f>IF(AND('Use B2019'!AJ8=0,AJ8&lt;&gt;0),AJ8,"-")</f>
        <v>-</v>
      </c>
      <c r="AK132" s="1" t="str">
        <f>IF(AND('Use B2019'!AK8=0,AK8&lt;&gt;0),AK8,"-")</f>
        <v>-</v>
      </c>
      <c r="AL132" s="1" t="str">
        <f>IF(AND('Use B2019'!AL8=0,AL8&lt;&gt;0),AL8,"-")</f>
        <v>-</v>
      </c>
      <c r="AM132" s="1" t="str">
        <f>IF(AND('Use B2019'!AM8=0,AM8&lt;&gt;0),AM8,"-")</f>
        <v>-</v>
      </c>
      <c r="AN132" s="1" t="str">
        <f>IF(AND('Use B2019'!AN8=0,AN8&lt;&gt;0),AN8,"-")</f>
        <v>-</v>
      </c>
      <c r="AO132" s="1" t="str">
        <f>IF(AND('Use B2019'!AO8=0,AO8&lt;&gt;0),AO8,"-")</f>
        <v>-</v>
      </c>
      <c r="AP132" s="1" t="str">
        <f>IF(AND('Use B2019'!AP8=0,AP8&lt;&gt;0),AP8,"-")</f>
        <v>-</v>
      </c>
      <c r="AQ132" s="1" t="str">
        <f>IF(AND('Use B2019'!AQ8=0,AQ8&lt;&gt;0),AQ8,"-")</f>
        <v>-</v>
      </c>
      <c r="AR132" s="1" t="str">
        <f>IF(AND('Use B2019'!AR8=0,AR8&lt;&gt;0),AR8,"-")</f>
        <v>-</v>
      </c>
      <c r="AS132" s="1" t="str">
        <f>IF(AND('Use B2019'!AS8=0,AS8&lt;&gt;0),AS8,"-")</f>
        <v>-</v>
      </c>
      <c r="AT132" s="1" t="str">
        <f>IF(AND('Use B2019'!AT8=0,AT8&lt;&gt;0),AT8,"-")</f>
        <v>-</v>
      </c>
      <c r="AU132" s="1" t="str">
        <f>IF(AND('Use B2019'!AU8=0,AU8&lt;&gt;0),AU8,"-")</f>
        <v>-</v>
      </c>
      <c r="AV132" s="1" t="str">
        <f>IF(AND('Use B2019'!AV8=0,AV8&lt;&gt;0),AV8,"-")</f>
        <v>-</v>
      </c>
      <c r="AW132" s="1" t="str">
        <f>IF(AND('Use B2019'!AW8=0,AW8&lt;&gt;0),AW8,"-")</f>
        <v>-</v>
      </c>
      <c r="AX132" s="1" t="str">
        <f>IF(AND('Use B2019'!AX8=0,AX8&lt;&gt;0),AX8,"-")</f>
        <v>-</v>
      </c>
      <c r="AY132" s="1" t="str">
        <f>IF(AND('Use B2019'!AY8=0,AY8&lt;&gt;0),AY8,"-")</f>
        <v>-</v>
      </c>
      <c r="AZ132" s="1" t="str">
        <f>IF(AND('Use B2019'!AZ8=0,AZ8&lt;&gt;0),AZ8,"-")</f>
        <v>-</v>
      </c>
      <c r="BA132" s="1" t="str">
        <f>IF(AND('Use B2019'!BA8=0,BA8&lt;&gt;0),BA8,"-")</f>
        <v>-</v>
      </c>
      <c r="BB132" s="1" t="str">
        <f>IF(AND('Use B2019'!BB8=0,BB8&lt;&gt;0),BB8,"-")</f>
        <v>-</v>
      </c>
      <c r="BC132" s="1" t="str">
        <f>IF(AND('Use B2019'!BC8=0,BC8&lt;&gt;0),BC8,"-")</f>
        <v>-</v>
      </c>
      <c r="BD132" s="1" t="str">
        <f>IF(AND('Use B2019'!BD8=0,BD8&lt;&gt;0),BD8,"-")</f>
        <v>-</v>
      </c>
      <c r="BE132" s="1" t="str">
        <f>IF(AND('Use B2019'!BE8=0,BE8&lt;&gt;0),BE8,"-")</f>
        <v>-</v>
      </c>
      <c r="BF132" s="1" t="str">
        <f>IF(AND('Use B2019'!BF8=0,BF8&lt;&gt;0),BF8,"-")</f>
        <v>-</v>
      </c>
      <c r="BG132" s="1" t="str">
        <f>IF(AND('Use B2019'!BG8=0,BG8&lt;&gt;0),BG8,"-")</f>
        <v>-</v>
      </c>
      <c r="BH132" s="1" t="str">
        <f>IF(AND('Use B2019'!BH8=0,BH8&lt;&gt;0),BH8,"-")</f>
        <v>-</v>
      </c>
      <c r="BI132" s="1" t="str">
        <f>IF(AND('Use B2019'!BI8=0,BI8&lt;&gt;0),BI8,"-")</f>
        <v>-</v>
      </c>
      <c r="BJ132" s="1" t="str">
        <f>IF(AND('Use B2019'!BJ8=0,BJ8&lt;&gt;0),BJ8,"-")</f>
        <v>-</v>
      </c>
      <c r="BK132" s="1"/>
      <c r="BL132" s="1" t="str">
        <f>IF(AND('Use B2019'!BL8=0,BL8&lt;&gt;0),BL8,"-")</f>
        <v>-</v>
      </c>
      <c r="BM132" s="1" t="str">
        <f>IF(AND('Use B2019'!BM8=0,BM8&lt;&gt;0),BM8,"-")</f>
        <v>-</v>
      </c>
      <c r="BN132" s="1" t="str">
        <f>IF(AND('Use B2019'!BN8=0,BN8&lt;&gt;0),BN8,"-")</f>
        <v>-</v>
      </c>
      <c r="BO132" s="1" t="str">
        <f>IF(AND('Use B2019'!BO8=0,BO8&lt;&gt;0),BO8,"-")</f>
        <v>-</v>
      </c>
      <c r="BP132" s="1" t="str">
        <f>IF(AND('Use B2019'!BP8=0,BP8&lt;&gt;0),BP8,"-")</f>
        <v>-</v>
      </c>
      <c r="BQ132" s="1" t="str">
        <f>IF(AND('Use B2019'!BQ8=0,BQ8&lt;&gt;0),BQ8,"-")</f>
        <v>-</v>
      </c>
      <c r="BR132" s="1" t="str">
        <f>IF(AND('Use B2019'!BR8=0,BR8&lt;&gt;0),BR8,"-")</f>
        <v>-</v>
      </c>
      <c r="BS132" s="1" t="str">
        <f>IF(AND('Use B2019'!BS8=0,BS8&lt;&gt;0),BS8,"-")</f>
        <v>-</v>
      </c>
      <c r="BT132" s="1" t="str">
        <f>IF(AND('Use B2019'!BT8=0,BT8&lt;&gt;0),BT8,"-")</f>
        <v>-</v>
      </c>
    </row>
    <row r="133" spans="1:72" ht="12.75" customHeight="1">
      <c r="A133" s="1">
        <v>5</v>
      </c>
      <c r="B133" s="1" t="s">
        <v>662</v>
      </c>
      <c r="C133" s="1" t="str">
        <f>IF(AND('Use B2019'!C9=0,C9&lt;&gt;0),C9,"-")</f>
        <v>-</v>
      </c>
      <c r="D133" s="1" t="str">
        <f>IF(AND('Use B2019'!D9=0,D9&lt;&gt;0),D9,"-")</f>
        <v>-</v>
      </c>
      <c r="E133" s="1" t="str">
        <f>IF(AND('Use B2019'!E9=0,E9&lt;&gt;0),E9,"-")</f>
        <v>-</v>
      </c>
      <c r="F133" s="1" t="str">
        <f>IF(AND('Use B2019'!F9=0,F9&lt;&gt;0),F9,"-")</f>
        <v>-</v>
      </c>
      <c r="G133" s="1" t="str">
        <f>IF(AND('Use B2019'!G9=0,G9&lt;&gt;0),G9,"-")</f>
        <v>-</v>
      </c>
      <c r="H133" s="1" t="str">
        <f>IF(AND('Use B2019'!H9=0,H9&lt;&gt;0),H9,"-")</f>
        <v>-</v>
      </c>
      <c r="I133" s="1" t="str">
        <f>IF(AND('Use B2019'!I9=0,I9&lt;&gt;0),I9,"-")</f>
        <v>-</v>
      </c>
      <c r="J133" s="1" t="str">
        <f>IF(AND('Use B2019'!J9=0,J9&lt;&gt;0),J9,"-")</f>
        <v>-</v>
      </c>
      <c r="K133" s="1" t="str">
        <f>IF(AND('Use B2019'!K9=0,K9&lt;&gt;0),K9,"-")</f>
        <v>-</v>
      </c>
      <c r="L133" s="1" t="str">
        <f>IF(AND('Use B2019'!L9=0,L9&lt;&gt;0),L9,"-")</f>
        <v>-</v>
      </c>
      <c r="M133" s="1" t="str">
        <f>IF(AND('Use B2019'!M9=0,M9&lt;&gt;0),M9,"-")</f>
        <v>-</v>
      </c>
      <c r="N133" s="1" t="str">
        <f>IF(AND('Use B2019'!N9=0,N9&lt;&gt;0),N9,"-")</f>
        <v>-</v>
      </c>
      <c r="O133" s="1" t="str">
        <f>IF(AND('Use B2019'!O9=0,O9&lt;&gt;0),O9,"-")</f>
        <v>-</v>
      </c>
      <c r="P133" s="1" t="str">
        <f>IF(AND('Use B2019'!P9=0,P9&lt;&gt;0),P9,"-")</f>
        <v>-</v>
      </c>
      <c r="Q133" s="1" t="str">
        <f>IF(AND('Use B2019'!Q9=0,Q9&lt;&gt;0),Q9,"-")</f>
        <v>-</v>
      </c>
      <c r="R133" s="1" t="str">
        <f>IF(AND('Use B2019'!R9=0,R9&lt;&gt;0),R9,"-")</f>
        <v>-</v>
      </c>
      <c r="S133" s="1" t="str">
        <f>IF(AND('Use B2019'!S9=0,S9&lt;&gt;0),S9,"-")</f>
        <v>-</v>
      </c>
      <c r="T133" s="1" t="str">
        <f>IF(AND('Use B2019'!T9=0,T9&lt;&gt;0),T9,"-")</f>
        <v>-</v>
      </c>
      <c r="U133" s="1" t="str">
        <f>IF(AND('Use B2019'!U9=0,U9&lt;&gt;0),U9,"-")</f>
        <v>-</v>
      </c>
      <c r="V133" s="1" t="str">
        <f>IF(AND('Use B2019'!V9=0,V9&lt;&gt;0),V9,"-")</f>
        <v>-</v>
      </c>
      <c r="W133" s="1" t="str">
        <f>IF(AND('Use B2019'!W9=0,W9&lt;&gt;0),W9,"-")</f>
        <v>-</v>
      </c>
      <c r="X133" s="1" t="str">
        <f>IF(AND('Use B2019'!X9=0,X9&lt;&gt;0),X9,"-")</f>
        <v>-</v>
      </c>
      <c r="Y133" s="1" t="str">
        <f>IF(AND('Use B2019'!Y9=0,Y9&lt;&gt;0),Y9,"-")</f>
        <v>-</v>
      </c>
      <c r="Z133" s="1" t="str">
        <f>IF(AND('Use B2019'!Z9=0,Z9&lt;&gt;0),Z9,"-")</f>
        <v>-</v>
      </c>
      <c r="AA133" s="1" t="str">
        <f>IF(AND('Use B2019'!AA9=0,AA9&lt;&gt;0),AA9,"-")</f>
        <v>-</v>
      </c>
      <c r="AB133" s="1" t="str">
        <f>IF(AND('Use B2019'!AB9=0,AB9&lt;&gt;0),AB9,"-")</f>
        <v>-</v>
      </c>
      <c r="AC133" s="1" t="str">
        <f>IF(AND('Use B2019'!AC9=0,AC9&lt;&gt;0),AC9,"-")</f>
        <v>-</v>
      </c>
      <c r="AD133" s="1" t="str">
        <f>IF(AND('Use B2019'!AD9=0,AD9&lt;&gt;0),AD9,"-")</f>
        <v>-</v>
      </c>
      <c r="AE133" s="1" t="str">
        <f>IF(AND('Use B2019'!AE9=0,AE9&lt;&gt;0),AE9,"-")</f>
        <v>-</v>
      </c>
      <c r="AF133" s="1" t="str">
        <f>IF(AND('Use B2019'!AF9=0,AF9&lt;&gt;0),AF9,"-")</f>
        <v>-</v>
      </c>
      <c r="AG133" s="1" t="str">
        <f>IF(AND('Use B2019'!AG9=0,AG9&lt;&gt;0),AG9,"-")</f>
        <v>-</v>
      </c>
      <c r="AH133" s="1" t="str">
        <f>IF(AND('Use B2019'!AH9=0,AH9&lt;&gt;0),AH9,"-")</f>
        <v>-</v>
      </c>
      <c r="AI133" s="1" t="str">
        <f>IF(AND('Use B2019'!AI9=0,AI9&lt;&gt;0),AI9,"-")</f>
        <v>-</v>
      </c>
      <c r="AJ133" s="1" t="str">
        <f>IF(AND('Use B2019'!AJ9=0,AJ9&lt;&gt;0),AJ9,"-")</f>
        <v>-</v>
      </c>
      <c r="AK133" s="1" t="str">
        <f>IF(AND('Use B2019'!AK9=0,AK9&lt;&gt;0),AK9,"-")</f>
        <v>-</v>
      </c>
      <c r="AL133" s="1" t="str">
        <f>IF(AND('Use B2019'!AL9=0,AL9&lt;&gt;0),AL9,"-")</f>
        <v>-</v>
      </c>
      <c r="AM133" s="1" t="str">
        <f>IF(AND('Use B2019'!AM9=0,AM9&lt;&gt;0),AM9,"-")</f>
        <v>-</v>
      </c>
      <c r="AN133" s="1" t="str">
        <f>IF(AND('Use B2019'!AN9=0,AN9&lt;&gt;0),AN9,"-")</f>
        <v>-</v>
      </c>
      <c r="AO133" s="1" t="str">
        <f>IF(AND('Use B2019'!AO9=0,AO9&lt;&gt;0),AO9,"-")</f>
        <v>-</v>
      </c>
      <c r="AP133" s="1" t="str">
        <f>IF(AND('Use B2019'!AP9=0,AP9&lt;&gt;0),AP9,"-")</f>
        <v>-</v>
      </c>
      <c r="AQ133" s="1" t="str">
        <f>IF(AND('Use B2019'!AQ9=0,AQ9&lt;&gt;0),AQ9,"-")</f>
        <v>-</v>
      </c>
      <c r="AR133" s="1" t="str">
        <f>IF(AND('Use B2019'!AR9=0,AR9&lt;&gt;0),AR9,"-")</f>
        <v>-</v>
      </c>
      <c r="AS133" s="1" t="str">
        <f>IF(AND('Use B2019'!AS9=0,AS9&lt;&gt;0),AS9,"-")</f>
        <v>-</v>
      </c>
      <c r="AT133" s="1" t="str">
        <f>IF(AND('Use B2019'!AT9=0,AT9&lt;&gt;0),AT9,"-")</f>
        <v>-</v>
      </c>
      <c r="AU133" s="1" t="str">
        <f>IF(AND('Use B2019'!AU9=0,AU9&lt;&gt;0),AU9,"-")</f>
        <v>-</v>
      </c>
      <c r="AV133" s="1" t="str">
        <f>IF(AND('Use B2019'!AV9=0,AV9&lt;&gt;0),AV9,"-")</f>
        <v>-</v>
      </c>
      <c r="AW133" s="1" t="str">
        <f>IF(AND('Use B2019'!AW9=0,AW9&lt;&gt;0),AW9,"-")</f>
        <v>-</v>
      </c>
      <c r="AX133" s="1" t="str">
        <f>IF(AND('Use B2019'!AX9=0,AX9&lt;&gt;0),AX9,"-")</f>
        <v>-</v>
      </c>
      <c r="AY133" s="1" t="str">
        <f>IF(AND('Use B2019'!AY9=0,AY9&lt;&gt;0),AY9,"-")</f>
        <v>-</v>
      </c>
      <c r="AZ133" s="1" t="str">
        <f>IF(AND('Use B2019'!AZ9=0,AZ9&lt;&gt;0),AZ9,"-")</f>
        <v>-</v>
      </c>
      <c r="BA133" s="1" t="str">
        <f>IF(AND('Use B2019'!BA9=0,BA9&lt;&gt;0),BA9,"-")</f>
        <v>-</v>
      </c>
      <c r="BB133" s="1" t="str">
        <f>IF(AND('Use B2019'!BB9=0,BB9&lt;&gt;0),BB9,"-")</f>
        <v>-</v>
      </c>
      <c r="BC133" s="1" t="str">
        <f>IF(AND('Use B2019'!BC9=0,BC9&lt;&gt;0),BC9,"-")</f>
        <v>-</v>
      </c>
      <c r="BD133" s="1" t="str">
        <f>IF(AND('Use B2019'!BD9=0,BD9&lt;&gt;0),BD9,"-")</f>
        <v>-</v>
      </c>
      <c r="BE133" s="1" t="str">
        <f>IF(AND('Use B2019'!BE9=0,BE9&lt;&gt;0),BE9,"-")</f>
        <v>-</v>
      </c>
      <c r="BF133" s="1" t="str">
        <f>IF(AND('Use B2019'!BF9=0,BF9&lt;&gt;0),BF9,"-")</f>
        <v>-</v>
      </c>
      <c r="BG133" s="1" t="str">
        <f>IF(AND('Use B2019'!BG9=0,BG9&lt;&gt;0),BG9,"-")</f>
        <v>-</v>
      </c>
      <c r="BH133" s="1" t="str">
        <f>IF(AND('Use B2019'!BH9=0,BH9&lt;&gt;0),BH9,"-")</f>
        <v>-</v>
      </c>
      <c r="BI133" s="1" t="str">
        <f>IF(AND('Use B2019'!BI9=0,BI9&lt;&gt;0),BI9,"-")</f>
        <v>-</v>
      </c>
      <c r="BJ133" s="1" t="str">
        <f>IF(AND('Use B2019'!BJ9=0,BJ9&lt;&gt;0),BJ9,"-")</f>
        <v>-</v>
      </c>
      <c r="BK133" s="1"/>
      <c r="BL133" s="1" t="str">
        <f>IF(AND('Use B2019'!BL9=0,BL9&lt;&gt;0),BL9,"-")</f>
        <v>-</v>
      </c>
      <c r="BM133" s="1" t="str">
        <f>IF(AND('Use B2019'!BM9=0,BM9&lt;&gt;0),BM9,"-")</f>
        <v>-</v>
      </c>
      <c r="BN133" s="1" t="str">
        <f>IF(AND('Use B2019'!BN9=0,BN9&lt;&gt;0),BN9,"-")</f>
        <v>-</v>
      </c>
      <c r="BO133" s="1" t="str">
        <f>IF(AND('Use B2019'!BO9=0,BO9&lt;&gt;0),BO9,"-")</f>
        <v>-</v>
      </c>
      <c r="BP133" s="1" t="str">
        <f>IF(AND('Use B2019'!BP9=0,BP9&lt;&gt;0),BP9,"-")</f>
        <v>-</v>
      </c>
      <c r="BQ133" s="1" t="str">
        <f>IF(AND('Use B2019'!BQ9=0,BQ9&lt;&gt;0),BQ9,"-")</f>
        <v>-</v>
      </c>
      <c r="BR133" s="1" t="str">
        <f>IF(AND('Use B2019'!BR9=0,BR9&lt;&gt;0),BR9,"-")</f>
        <v>-</v>
      </c>
      <c r="BS133" s="1" t="str">
        <f>IF(AND('Use B2019'!BS9=0,BS9&lt;&gt;0),BS9,"-")</f>
        <v>-</v>
      </c>
      <c r="BT133" s="1" t="str">
        <f>IF(AND('Use B2019'!BT9=0,BT9&lt;&gt;0),BT9,"-")</f>
        <v>-</v>
      </c>
    </row>
    <row r="134" spans="1:72" ht="12.75" customHeight="1">
      <c r="A134" s="1">
        <v>6</v>
      </c>
      <c r="B134" s="1" t="s">
        <v>663</v>
      </c>
      <c r="C134" s="1" t="str">
        <f>IF(AND('Use B2019'!C10=0,C10&lt;&gt;0),C10,"-")</f>
        <v>-</v>
      </c>
      <c r="D134" s="1" t="str">
        <f>IF(AND('Use B2019'!D10=0,D10&lt;&gt;0),D10,"-")</f>
        <v>-</v>
      </c>
      <c r="E134" s="1" t="str">
        <f>IF(AND('Use B2019'!E10=0,E10&lt;&gt;0),E10,"-")</f>
        <v>-</v>
      </c>
      <c r="F134" s="1" t="str">
        <f>IF(AND('Use B2019'!F10=0,F10&lt;&gt;0),F10,"-")</f>
        <v>-</v>
      </c>
      <c r="G134" s="1" t="str">
        <f>IF(AND('Use B2019'!G10=0,G10&lt;&gt;0),G10,"-")</f>
        <v>-</v>
      </c>
      <c r="H134" s="1" t="str">
        <f>IF(AND('Use B2019'!H10=0,H10&lt;&gt;0),H10,"-")</f>
        <v>-</v>
      </c>
      <c r="I134" s="1" t="str">
        <f>IF(AND('Use B2019'!I10=0,I10&lt;&gt;0),I10,"-")</f>
        <v>-</v>
      </c>
      <c r="J134" s="1" t="str">
        <f>IF(AND('Use B2019'!J10=0,J10&lt;&gt;0),J10,"-")</f>
        <v>-</v>
      </c>
      <c r="K134" s="1" t="str">
        <f>IF(AND('Use B2019'!K10=0,K10&lt;&gt;0),K10,"-")</f>
        <v>-</v>
      </c>
      <c r="L134" s="1" t="str">
        <f>IF(AND('Use B2019'!L10=0,L10&lt;&gt;0),L10,"-")</f>
        <v>-</v>
      </c>
      <c r="M134" s="1" t="str">
        <f>IF(AND('Use B2019'!M10=0,M10&lt;&gt;0),M10,"-")</f>
        <v>-</v>
      </c>
      <c r="N134" s="1" t="str">
        <f>IF(AND('Use B2019'!N10=0,N10&lt;&gt;0),N10,"-")</f>
        <v>-</v>
      </c>
      <c r="O134" s="1" t="str">
        <f>IF(AND('Use B2019'!O10=0,O10&lt;&gt;0),O10,"-")</f>
        <v>-</v>
      </c>
      <c r="P134" s="1" t="str">
        <f>IF(AND('Use B2019'!P10=0,P10&lt;&gt;0),P10,"-")</f>
        <v>-</v>
      </c>
      <c r="Q134" s="1" t="str">
        <f>IF(AND('Use B2019'!Q10=0,Q10&lt;&gt;0),Q10,"-")</f>
        <v>-</v>
      </c>
      <c r="R134" s="1" t="str">
        <f>IF(AND('Use B2019'!R10=0,R10&lt;&gt;0),R10,"-")</f>
        <v>-</v>
      </c>
      <c r="S134" s="1" t="str">
        <f>IF(AND('Use B2019'!S10=0,S10&lt;&gt;0),S10,"-")</f>
        <v>-</v>
      </c>
      <c r="T134" s="1" t="str">
        <f>IF(AND('Use B2019'!T10=0,T10&lt;&gt;0),T10,"-")</f>
        <v>-</v>
      </c>
      <c r="U134" s="1" t="str">
        <f>IF(AND('Use B2019'!U10=0,U10&lt;&gt;0),U10,"-")</f>
        <v>-</v>
      </c>
      <c r="V134" s="1" t="str">
        <f>IF(AND('Use B2019'!V10=0,V10&lt;&gt;0),V10,"-")</f>
        <v>-</v>
      </c>
      <c r="W134" s="1" t="str">
        <f>IF(AND('Use B2019'!W10=0,W10&lt;&gt;0),W10,"-")</f>
        <v>-</v>
      </c>
      <c r="X134" s="1" t="str">
        <f>IF(AND('Use B2019'!X10=0,X10&lt;&gt;0),X10,"-")</f>
        <v>-</v>
      </c>
      <c r="Y134" s="1" t="str">
        <f>IF(AND('Use B2019'!Y10=0,Y10&lt;&gt;0),Y10,"-")</f>
        <v>-</v>
      </c>
      <c r="Z134" s="1" t="str">
        <f>IF(AND('Use B2019'!Z10=0,Z10&lt;&gt;0),Z10,"-")</f>
        <v>-</v>
      </c>
      <c r="AA134" s="1" t="str">
        <f>IF(AND('Use B2019'!AA10=0,AA10&lt;&gt;0),AA10,"-")</f>
        <v>-</v>
      </c>
      <c r="AB134" s="1" t="str">
        <f>IF(AND('Use B2019'!AB10=0,AB10&lt;&gt;0),AB10,"-")</f>
        <v>-</v>
      </c>
      <c r="AC134" s="1" t="str">
        <f>IF(AND('Use B2019'!AC10=0,AC10&lt;&gt;0),AC10,"-")</f>
        <v>-</v>
      </c>
      <c r="AD134" s="1" t="str">
        <f>IF(AND('Use B2019'!AD10=0,AD10&lt;&gt;0),AD10,"-")</f>
        <v>-</v>
      </c>
      <c r="AE134" s="1" t="str">
        <f>IF(AND('Use B2019'!AE10=0,AE10&lt;&gt;0),AE10,"-")</f>
        <v>-</v>
      </c>
      <c r="AF134" s="1">
        <f>IF(AND('Use B2019'!AF10=0,AF10&lt;&gt;0),AF10,"-")</f>
        <v>5.5848345203183918</v>
      </c>
      <c r="AG134" s="1" t="str">
        <f>IF(AND('Use B2019'!AG10=0,AG10&lt;&gt;0),AG10,"-")</f>
        <v>-</v>
      </c>
      <c r="AH134" s="1" t="str">
        <f>IF(AND('Use B2019'!AH10=0,AH10&lt;&gt;0),AH10,"-")</f>
        <v>-</v>
      </c>
      <c r="AI134" s="1" t="str">
        <f>IF(AND('Use B2019'!AI10=0,AI10&lt;&gt;0),AI10,"-")</f>
        <v>-</v>
      </c>
      <c r="AJ134" s="1" t="str">
        <f>IF(AND('Use B2019'!AJ10=0,AJ10&lt;&gt;0),AJ10,"-")</f>
        <v>-</v>
      </c>
      <c r="AK134" s="1" t="str">
        <f>IF(AND('Use B2019'!AK10=0,AK10&lt;&gt;0),AK10,"-")</f>
        <v>-</v>
      </c>
      <c r="AL134" s="1" t="str">
        <f>IF(AND('Use B2019'!AL10=0,AL10&lt;&gt;0),AL10,"-")</f>
        <v>-</v>
      </c>
      <c r="AM134" s="1">
        <f>IF(AND('Use B2019'!AM10=0,AM10&lt;&gt;0),AM10,"-")</f>
        <v>16.833025310878295</v>
      </c>
      <c r="AN134" s="1" t="str">
        <f>IF(AND('Use B2019'!AN10=0,AN10&lt;&gt;0),AN10,"-")</f>
        <v>-</v>
      </c>
      <c r="AO134" s="1" t="str">
        <f>IF(AND('Use B2019'!AO10=0,AO10&lt;&gt;0),AO10,"-")</f>
        <v>-</v>
      </c>
      <c r="AP134" s="1" t="str">
        <f>IF(AND('Use B2019'!AP10=0,AP10&lt;&gt;0),AP10,"-")</f>
        <v>-</v>
      </c>
      <c r="AQ134" s="1" t="str">
        <f>IF(AND('Use B2019'!AQ10=0,AQ10&lt;&gt;0),AQ10,"-")</f>
        <v>-</v>
      </c>
      <c r="AR134" s="1" t="str">
        <f>IF(AND('Use B2019'!AR10=0,AR10&lt;&gt;0),AR10,"-")</f>
        <v>-</v>
      </c>
      <c r="AS134" s="1" t="str">
        <f>IF(AND('Use B2019'!AS10=0,AS10&lt;&gt;0),AS10,"-")</f>
        <v>-</v>
      </c>
      <c r="AT134" s="1" t="str">
        <f>IF(AND('Use B2019'!AT10=0,AT10&lt;&gt;0),AT10,"-")</f>
        <v>-</v>
      </c>
      <c r="AU134" s="1" t="str">
        <f>IF(AND('Use B2019'!AU10=0,AU10&lt;&gt;0),AU10,"-")</f>
        <v>-</v>
      </c>
      <c r="AV134" s="1" t="str">
        <f>IF(AND('Use B2019'!AV10=0,AV10&lt;&gt;0),AV10,"-")</f>
        <v>-</v>
      </c>
      <c r="AW134" s="1" t="str">
        <f>IF(AND('Use B2019'!AW10=0,AW10&lt;&gt;0),AW10,"-")</f>
        <v>-</v>
      </c>
      <c r="AX134" s="1" t="str">
        <f>IF(AND('Use B2019'!AX10=0,AX10&lt;&gt;0),AX10,"-")</f>
        <v>-</v>
      </c>
      <c r="AY134" s="1" t="str">
        <f>IF(AND('Use B2019'!AY10=0,AY10&lt;&gt;0),AY10,"-")</f>
        <v>-</v>
      </c>
      <c r="AZ134" s="1" t="str">
        <f>IF(AND('Use B2019'!AZ10=0,AZ10&lt;&gt;0),AZ10,"-")</f>
        <v>-</v>
      </c>
      <c r="BA134" s="1" t="str">
        <f>IF(AND('Use B2019'!BA10=0,BA10&lt;&gt;0),BA10,"-")</f>
        <v>-</v>
      </c>
      <c r="BB134" s="1" t="str">
        <f>IF(AND('Use B2019'!BB10=0,BB10&lt;&gt;0),BB10,"-")</f>
        <v>-</v>
      </c>
      <c r="BC134" s="1" t="str">
        <f>IF(AND('Use B2019'!BC10=0,BC10&lt;&gt;0),BC10,"-")</f>
        <v>-</v>
      </c>
      <c r="BD134" s="1" t="str">
        <f>IF(AND('Use B2019'!BD10=0,BD10&lt;&gt;0),BD10,"-")</f>
        <v>-</v>
      </c>
      <c r="BE134" s="1" t="str">
        <f>IF(AND('Use B2019'!BE10=0,BE10&lt;&gt;0),BE10,"-")</f>
        <v>-</v>
      </c>
      <c r="BF134" s="1" t="str">
        <f>IF(AND('Use B2019'!BF10=0,BF10&lt;&gt;0),BF10,"-")</f>
        <v>-</v>
      </c>
      <c r="BG134" s="1" t="str">
        <f>IF(AND('Use B2019'!BG10=0,BG10&lt;&gt;0),BG10,"-")</f>
        <v>-</v>
      </c>
      <c r="BH134" s="1" t="str">
        <f>IF(AND('Use B2019'!BH10=0,BH10&lt;&gt;0),BH10,"-")</f>
        <v>-</v>
      </c>
      <c r="BI134" s="1" t="str">
        <f>IF(AND('Use B2019'!BI10=0,BI10&lt;&gt;0),BI10,"-")</f>
        <v>-</v>
      </c>
      <c r="BJ134" s="1" t="str">
        <f>IF(AND('Use B2019'!BJ10=0,BJ10&lt;&gt;0),BJ10,"-")</f>
        <v>-</v>
      </c>
      <c r="BK134" s="1"/>
      <c r="BL134" s="1" t="str">
        <f>IF(AND('Use B2019'!BL10=0,BL10&lt;&gt;0),BL10,"-")</f>
        <v>-</v>
      </c>
      <c r="BM134" s="1" t="str">
        <f>IF(AND('Use B2019'!BM10=0,BM10&lt;&gt;0),BM10,"-")</f>
        <v>-</v>
      </c>
      <c r="BN134" s="1" t="str">
        <f>IF(AND('Use B2019'!BN10=0,BN10&lt;&gt;0),BN10,"-")</f>
        <v>-</v>
      </c>
      <c r="BO134" s="1" t="str">
        <f>IF(AND('Use B2019'!BO10=0,BO10&lt;&gt;0),BO10,"-")</f>
        <v>-</v>
      </c>
      <c r="BP134" s="1" t="str">
        <f>IF(AND('Use B2019'!BP10=0,BP10&lt;&gt;0),BP10,"-")</f>
        <v>-</v>
      </c>
      <c r="BQ134" s="1" t="str">
        <f>IF(AND('Use B2019'!BQ10=0,BQ10&lt;&gt;0),BQ10,"-")</f>
        <v>-</v>
      </c>
      <c r="BR134" s="1" t="str">
        <f>IF(AND('Use B2019'!BR10=0,BR10&lt;&gt;0),BR10,"-")</f>
        <v>-</v>
      </c>
      <c r="BS134" s="1" t="str">
        <f>IF(AND('Use B2019'!BS10=0,BS10&lt;&gt;0),BS10,"-")</f>
        <v>-</v>
      </c>
      <c r="BT134" s="1" t="str">
        <f>IF(AND('Use B2019'!BT10=0,BT10&lt;&gt;0),BT10,"-")</f>
        <v>-</v>
      </c>
    </row>
    <row r="135" spans="1:72" ht="12.75" customHeight="1">
      <c r="A135" s="1">
        <v>7</v>
      </c>
      <c r="B135" s="1" t="s">
        <v>417</v>
      </c>
      <c r="C135" s="1" t="str">
        <f>IF(AND('Use B2019'!C11=0,C11&lt;&gt;0),C11,"-")</f>
        <v>-</v>
      </c>
      <c r="D135" s="1" t="str">
        <f>IF(AND('Use B2019'!D11=0,D11&lt;&gt;0),D11,"-")</f>
        <v>-</v>
      </c>
      <c r="E135" s="1" t="str">
        <f>IF(AND('Use B2019'!E11=0,E11&lt;&gt;0),E11,"-")</f>
        <v>-</v>
      </c>
      <c r="F135" s="1" t="str">
        <f>IF(AND('Use B2019'!F11=0,F11&lt;&gt;0),F11,"-")</f>
        <v>-</v>
      </c>
      <c r="G135" s="1" t="str">
        <f>IF(AND('Use B2019'!G11=0,G11&lt;&gt;0),G11,"-")</f>
        <v>-</v>
      </c>
      <c r="H135" s="1" t="str">
        <f>IF(AND('Use B2019'!H11=0,H11&lt;&gt;0),H11,"-")</f>
        <v>-</v>
      </c>
      <c r="I135" s="1" t="str">
        <f>IF(AND('Use B2019'!I11=0,I11&lt;&gt;0),I11,"-")</f>
        <v>-</v>
      </c>
      <c r="J135" s="1" t="str">
        <f>IF(AND('Use B2019'!J11=0,J11&lt;&gt;0),J11,"-")</f>
        <v>-</v>
      </c>
      <c r="K135" s="1" t="str">
        <f>IF(AND('Use B2019'!K11=0,K11&lt;&gt;0),K11,"-")</f>
        <v>-</v>
      </c>
      <c r="L135" s="1" t="str">
        <f>IF(AND('Use B2019'!L11=0,L11&lt;&gt;0),L11,"-")</f>
        <v>-</v>
      </c>
      <c r="M135" s="1" t="str">
        <f>IF(AND('Use B2019'!M11=0,M11&lt;&gt;0),M11,"-")</f>
        <v>-</v>
      </c>
      <c r="N135" s="1" t="str">
        <f>IF(AND('Use B2019'!N11=0,N11&lt;&gt;0),N11,"-")</f>
        <v>-</v>
      </c>
      <c r="O135" s="1" t="str">
        <f>IF(AND('Use B2019'!O11=0,O11&lt;&gt;0),O11,"-")</f>
        <v>-</v>
      </c>
      <c r="P135" s="1" t="str">
        <f>IF(AND('Use B2019'!P11=0,P11&lt;&gt;0),P11,"-")</f>
        <v>-</v>
      </c>
      <c r="Q135" s="1" t="str">
        <f>IF(AND('Use B2019'!Q11=0,Q11&lt;&gt;0),Q11,"-")</f>
        <v>-</v>
      </c>
      <c r="R135" s="1" t="str">
        <f>IF(AND('Use B2019'!R11=0,R11&lt;&gt;0),R11,"-")</f>
        <v>-</v>
      </c>
      <c r="S135" s="1" t="str">
        <f>IF(AND('Use B2019'!S11=0,S11&lt;&gt;0),S11,"-")</f>
        <v>-</v>
      </c>
      <c r="T135" s="1" t="str">
        <f>IF(AND('Use B2019'!T11=0,T11&lt;&gt;0),T11,"-")</f>
        <v>-</v>
      </c>
      <c r="U135" s="1" t="str">
        <f>IF(AND('Use B2019'!U11=0,U11&lt;&gt;0),U11,"-")</f>
        <v>-</v>
      </c>
      <c r="V135" s="1" t="str">
        <f>IF(AND('Use B2019'!V11=0,V11&lt;&gt;0),V11,"-")</f>
        <v>-</v>
      </c>
      <c r="W135" s="1" t="str">
        <f>IF(AND('Use B2019'!W11=0,W11&lt;&gt;0),W11,"-")</f>
        <v>-</v>
      </c>
      <c r="X135" s="1" t="str">
        <f>IF(AND('Use B2019'!X11=0,X11&lt;&gt;0),X11,"-")</f>
        <v>-</v>
      </c>
      <c r="Y135" s="1" t="str">
        <f>IF(AND('Use B2019'!Y11=0,Y11&lt;&gt;0),Y11,"-")</f>
        <v>-</v>
      </c>
      <c r="Z135" s="1" t="str">
        <f>IF(AND('Use B2019'!Z11=0,Z11&lt;&gt;0),Z11,"-")</f>
        <v>-</v>
      </c>
      <c r="AA135" s="1" t="str">
        <f>IF(AND('Use B2019'!AA11=0,AA11&lt;&gt;0),AA11,"-")</f>
        <v>-</v>
      </c>
      <c r="AB135" s="1" t="str">
        <f>IF(AND('Use B2019'!AB11=0,AB11&lt;&gt;0),AB11,"-")</f>
        <v>-</v>
      </c>
      <c r="AC135" s="1" t="str">
        <f>IF(AND('Use B2019'!AC11=0,AC11&lt;&gt;0),AC11,"-")</f>
        <v>-</v>
      </c>
      <c r="AD135" s="1" t="str">
        <f>IF(AND('Use B2019'!AD11=0,AD11&lt;&gt;0),AD11,"-")</f>
        <v>-</v>
      </c>
      <c r="AE135" s="1" t="str">
        <f>IF(AND('Use B2019'!AE11=0,AE11&lt;&gt;0),AE11,"-")</f>
        <v>-</v>
      </c>
      <c r="AF135" s="1" t="str">
        <f>IF(AND('Use B2019'!AF11=0,AF11&lt;&gt;0),AF11,"-")</f>
        <v>-</v>
      </c>
      <c r="AG135" s="1" t="str">
        <f>IF(AND('Use B2019'!AG11=0,AG11&lt;&gt;0),AG11,"-")</f>
        <v>-</v>
      </c>
      <c r="AH135" s="1" t="str">
        <f>IF(AND('Use B2019'!AH11=0,AH11&lt;&gt;0),AH11,"-")</f>
        <v>-</v>
      </c>
      <c r="AI135" s="1" t="str">
        <f>IF(AND('Use B2019'!AI11=0,AI11&lt;&gt;0),AI11,"-")</f>
        <v>-</v>
      </c>
      <c r="AJ135" s="1" t="str">
        <f>IF(AND('Use B2019'!AJ11=0,AJ11&lt;&gt;0),AJ11,"-")</f>
        <v>-</v>
      </c>
      <c r="AK135" s="1" t="str">
        <f>IF(AND('Use B2019'!AK11=0,AK11&lt;&gt;0),AK11,"-")</f>
        <v>-</v>
      </c>
      <c r="AL135" s="1" t="str">
        <f>IF(AND('Use B2019'!AL11=0,AL11&lt;&gt;0),AL11,"-")</f>
        <v>-</v>
      </c>
      <c r="AM135" s="1" t="str">
        <f>IF(AND('Use B2019'!AM11=0,AM11&lt;&gt;0),AM11,"-")</f>
        <v>-</v>
      </c>
      <c r="AN135" s="1" t="str">
        <f>IF(AND('Use B2019'!AN11=0,AN11&lt;&gt;0),AN11,"-")</f>
        <v>-</v>
      </c>
      <c r="AO135" s="1" t="str">
        <f>IF(AND('Use B2019'!AO11=0,AO11&lt;&gt;0),AO11,"-")</f>
        <v>-</v>
      </c>
      <c r="AP135" s="1" t="str">
        <f>IF(AND('Use B2019'!AP11=0,AP11&lt;&gt;0),AP11,"-")</f>
        <v>-</v>
      </c>
      <c r="AQ135" s="1" t="str">
        <f>IF(AND('Use B2019'!AQ11=0,AQ11&lt;&gt;0),AQ11,"-")</f>
        <v>-</v>
      </c>
      <c r="AR135" s="1" t="str">
        <f>IF(AND('Use B2019'!AR11=0,AR11&lt;&gt;0),AR11,"-")</f>
        <v>-</v>
      </c>
      <c r="AS135" s="1" t="str">
        <f>IF(AND('Use B2019'!AS11=0,AS11&lt;&gt;0),AS11,"-")</f>
        <v>-</v>
      </c>
      <c r="AT135" s="1" t="str">
        <f>IF(AND('Use B2019'!AT11=0,AT11&lt;&gt;0),AT11,"-")</f>
        <v>-</v>
      </c>
      <c r="AU135" s="1" t="str">
        <f>IF(AND('Use B2019'!AU11=0,AU11&lt;&gt;0),AU11,"-")</f>
        <v>-</v>
      </c>
      <c r="AV135" s="1" t="str">
        <f>IF(AND('Use B2019'!AV11=0,AV11&lt;&gt;0),AV11,"-")</f>
        <v>-</v>
      </c>
      <c r="AW135" s="1" t="str">
        <f>IF(AND('Use B2019'!AW11=0,AW11&lt;&gt;0),AW11,"-")</f>
        <v>-</v>
      </c>
      <c r="AX135" s="1" t="str">
        <f>IF(AND('Use B2019'!AX11=0,AX11&lt;&gt;0),AX11,"-")</f>
        <v>-</v>
      </c>
      <c r="AY135" s="1" t="str">
        <f>IF(AND('Use B2019'!AY11=0,AY11&lt;&gt;0),AY11,"-")</f>
        <v>-</v>
      </c>
      <c r="AZ135" s="1" t="str">
        <f>IF(AND('Use B2019'!AZ11=0,AZ11&lt;&gt;0),AZ11,"-")</f>
        <v>-</v>
      </c>
      <c r="BA135" s="1" t="str">
        <f>IF(AND('Use B2019'!BA11=0,BA11&lt;&gt;0),BA11,"-")</f>
        <v>-</v>
      </c>
      <c r="BB135" s="1" t="str">
        <f>IF(AND('Use B2019'!BB11=0,BB11&lt;&gt;0),BB11,"-")</f>
        <v>-</v>
      </c>
      <c r="BC135" s="1" t="str">
        <f>IF(AND('Use B2019'!BC11=0,BC11&lt;&gt;0),BC11,"-")</f>
        <v>-</v>
      </c>
      <c r="BD135" s="1" t="str">
        <f>IF(AND('Use B2019'!BD11=0,BD11&lt;&gt;0),BD11,"-")</f>
        <v>-</v>
      </c>
      <c r="BE135" s="1" t="str">
        <f>IF(AND('Use B2019'!BE11=0,BE11&lt;&gt;0),BE11,"-")</f>
        <v>-</v>
      </c>
      <c r="BF135" s="1" t="str">
        <f>IF(AND('Use B2019'!BF11=0,BF11&lt;&gt;0),BF11,"-")</f>
        <v>-</v>
      </c>
      <c r="BG135" s="1" t="str">
        <f>IF(AND('Use B2019'!BG11=0,BG11&lt;&gt;0),BG11,"-")</f>
        <v>-</v>
      </c>
      <c r="BH135" s="1" t="str">
        <f>IF(AND('Use B2019'!BH11=0,BH11&lt;&gt;0),BH11,"-")</f>
        <v>-</v>
      </c>
      <c r="BI135" s="1" t="str">
        <f>IF(AND('Use B2019'!BI11=0,BI11&lt;&gt;0),BI11,"-")</f>
        <v>-</v>
      </c>
      <c r="BJ135" s="1" t="str">
        <f>IF(AND('Use B2019'!BJ11=0,BJ11&lt;&gt;0),BJ11,"-")</f>
        <v>-</v>
      </c>
      <c r="BK135" s="1"/>
      <c r="BL135" s="1" t="str">
        <f>IF(AND('Use B2019'!BL11=0,BL11&lt;&gt;0),BL11,"-")</f>
        <v>-</v>
      </c>
      <c r="BM135" s="1" t="str">
        <f>IF(AND('Use B2019'!BM11=0,BM11&lt;&gt;0),BM11,"-")</f>
        <v>-</v>
      </c>
      <c r="BN135" s="1" t="str">
        <f>IF(AND('Use B2019'!BN11=0,BN11&lt;&gt;0),BN11,"-")</f>
        <v>-</v>
      </c>
      <c r="BO135" s="1" t="str">
        <f>IF(AND('Use B2019'!BO11=0,BO11&lt;&gt;0),BO11,"-")</f>
        <v>-</v>
      </c>
      <c r="BP135" s="1" t="str">
        <f>IF(AND('Use B2019'!BP11=0,BP11&lt;&gt;0),BP11,"-")</f>
        <v>-</v>
      </c>
      <c r="BQ135" s="1" t="str">
        <f>IF(AND('Use B2019'!BQ11=0,BQ11&lt;&gt;0),BQ11,"-")</f>
        <v>-</v>
      </c>
      <c r="BR135" s="1" t="str">
        <f>IF(AND('Use B2019'!BR11=0,BR11&lt;&gt;0),BR11,"-")</f>
        <v>-</v>
      </c>
      <c r="BS135" s="1" t="str">
        <f>IF(AND('Use B2019'!BS11=0,BS11&lt;&gt;0),BS11,"-")</f>
        <v>-</v>
      </c>
      <c r="BT135" s="1" t="str">
        <f>IF(AND('Use B2019'!BT11=0,BT11&lt;&gt;0),BT11,"-")</f>
        <v>-</v>
      </c>
    </row>
    <row r="136" spans="1:72" ht="12.75" customHeight="1">
      <c r="A136" s="1">
        <v>8</v>
      </c>
      <c r="B136" s="1" t="s">
        <v>419</v>
      </c>
      <c r="C136" s="1" t="str">
        <f>IF(AND('Use B2019'!C12=0,C12&lt;&gt;0),C12,"-")</f>
        <v>-</v>
      </c>
      <c r="D136" s="1" t="str">
        <f>IF(AND('Use B2019'!D12=0,D12&lt;&gt;0),D12,"-")</f>
        <v>-</v>
      </c>
      <c r="E136" s="1" t="str">
        <f>IF(AND('Use B2019'!E12=0,E12&lt;&gt;0),E12,"-")</f>
        <v>-</v>
      </c>
      <c r="F136" s="1" t="str">
        <f>IF(AND('Use B2019'!F12=0,F12&lt;&gt;0),F12,"-")</f>
        <v>-</v>
      </c>
      <c r="G136" s="1" t="str">
        <f>IF(AND('Use B2019'!G12=0,G12&lt;&gt;0),G12,"-")</f>
        <v>-</v>
      </c>
      <c r="H136" s="1" t="str">
        <f>IF(AND('Use B2019'!H12=0,H12&lt;&gt;0),H12,"-")</f>
        <v>-</v>
      </c>
      <c r="I136" s="1" t="str">
        <f>IF(AND('Use B2019'!I12=0,I12&lt;&gt;0),I12,"-")</f>
        <v>-</v>
      </c>
      <c r="J136" s="1" t="str">
        <f>IF(AND('Use B2019'!J12=0,J12&lt;&gt;0),J12,"-")</f>
        <v>-</v>
      </c>
      <c r="K136" s="1" t="str">
        <f>IF(AND('Use B2019'!K12=0,K12&lt;&gt;0),K12,"-")</f>
        <v>-</v>
      </c>
      <c r="L136" s="1" t="str">
        <f>IF(AND('Use B2019'!L12=0,L12&lt;&gt;0),L12,"-")</f>
        <v>-</v>
      </c>
      <c r="M136" s="1" t="str">
        <f>IF(AND('Use B2019'!M12=0,M12&lt;&gt;0),M12,"-")</f>
        <v>-</v>
      </c>
      <c r="N136" s="1" t="str">
        <f>IF(AND('Use B2019'!N12=0,N12&lt;&gt;0),N12,"-")</f>
        <v>-</v>
      </c>
      <c r="O136" s="1" t="str">
        <f>IF(AND('Use B2019'!O12=0,O12&lt;&gt;0),O12,"-")</f>
        <v>-</v>
      </c>
      <c r="P136" s="1" t="str">
        <f>IF(AND('Use B2019'!P12=0,P12&lt;&gt;0),P12,"-")</f>
        <v>-</v>
      </c>
      <c r="Q136" s="1" t="str">
        <f>IF(AND('Use B2019'!Q12=0,Q12&lt;&gt;0),Q12,"-")</f>
        <v>-</v>
      </c>
      <c r="R136" s="1" t="str">
        <f>IF(AND('Use B2019'!R12=0,R12&lt;&gt;0),R12,"-")</f>
        <v>-</v>
      </c>
      <c r="S136" s="1" t="str">
        <f>IF(AND('Use B2019'!S12=0,S12&lt;&gt;0),S12,"-")</f>
        <v>-</v>
      </c>
      <c r="T136" s="1" t="str">
        <f>IF(AND('Use B2019'!T12=0,T12&lt;&gt;0),T12,"-")</f>
        <v>-</v>
      </c>
      <c r="U136" s="1" t="str">
        <f>IF(AND('Use B2019'!U12=0,U12&lt;&gt;0),U12,"-")</f>
        <v>-</v>
      </c>
      <c r="V136" s="1" t="str">
        <f>IF(AND('Use B2019'!V12=0,V12&lt;&gt;0),V12,"-")</f>
        <v>-</v>
      </c>
      <c r="W136" s="1" t="str">
        <f>IF(AND('Use B2019'!W12=0,W12&lt;&gt;0),W12,"-")</f>
        <v>-</v>
      </c>
      <c r="X136" s="1" t="str">
        <f>IF(AND('Use B2019'!X12=0,X12&lt;&gt;0),X12,"-")</f>
        <v>-</v>
      </c>
      <c r="Y136" s="1" t="str">
        <f>IF(AND('Use B2019'!Y12=0,Y12&lt;&gt;0),Y12,"-")</f>
        <v>-</v>
      </c>
      <c r="Z136" s="1" t="str">
        <f>IF(AND('Use B2019'!Z12=0,Z12&lt;&gt;0),Z12,"-")</f>
        <v>-</v>
      </c>
      <c r="AA136" s="1" t="str">
        <f>IF(AND('Use B2019'!AA12=0,AA12&lt;&gt;0),AA12,"-")</f>
        <v>-</v>
      </c>
      <c r="AB136" s="1" t="str">
        <f>IF(AND('Use B2019'!AB12=0,AB12&lt;&gt;0),AB12,"-")</f>
        <v>-</v>
      </c>
      <c r="AC136" s="1" t="str">
        <f>IF(AND('Use B2019'!AC12=0,AC12&lt;&gt;0),AC12,"-")</f>
        <v>-</v>
      </c>
      <c r="AD136" s="1" t="str">
        <f>IF(AND('Use B2019'!AD12=0,AD12&lt;&gt;0),AD12,"-")</f>
        <v>-</v>
      </c>
      <c r="AE136" s="1" t="str">
        <f>IF(AND('Use B2019'!AE12=0,AE12&lt;&gt;0),AE12,"-")</f>
        <v>-</v>
      </c>
      <c r="AF136" s="1" t="str">
        <f>IF(AND('Use B2019'!AF12=0,AF12&lt;&gt;0),AF12,"-")</f>
        <v>-</v>
      </c>
      <c r="AG136" s="1" t="str">
        <f>IF(AND('Use B2019'!AG12=0,AG12&lt;&gt;0),AG12,"-")</f>
        <v>-</v>
      </c>
      <c r="AH136" s="1" t="str">
        <f>IF(AND('Use B2019'!AH12=0,AH12&lt;&gt;0),AH12,"-")</f>
        <v>-</v>
      </c>
      <c r="AI136" s="1" t="str">
        <f>IF(AND('Use B2019'!AI12=0,AI12&lt;&gt;0),AI12,"-")</f>
        <v>-</v>
      </c>
      <c r="AJ136" s="1" t="str">
        <f>IF(AND('Use B2019'!AJ12=0,AJ12&lt;&gt;0),AJ12,"-")</f>
        <v>-</v>
      </c>
      <c r="AK136" s="1" t="str">
        <f>IF(AND('Use B2019'!AK12=0,AK12&lt;&gt;0),AK12,"-")</f>
        <v>-</v>
      </c>
      <c r="AL136" s="1" t="str">
        <f>IF(AND('Use B2019'!AL12=0,AL12&lt;&gt;0),AL12,"-")</f>
        <v>-</v>
      </c>
      <c r="AM136" s="1" t="str">
        <f>IF(AND('Use B2019'!AM12=0,AM12&lt;&gt;0),AM12,"-")</f>
        <v>-</v>
      </c>
      <c r="AN136" s="1" t="str">
        <f>IF(AND('Use B2019'!AN12=0,AN12&lt;&gt;0),AN12,"-")</f>
        <v>-</v>
      </c>
      <c r="AO136" s="1" t="str">
        <f>IF(AND('Use B2019'!AO12=0,AO12&lt;&gt;0),AO12,"-")</f>
        <v>-</v>
      </c>
      <c r="AP136" s="1" t="str">
        <f>IF(AND('Use B2019'!AP12=0,AP12&lt;&gt;0),AP12,"-")</f>
        <v>-</v>
      </c>
      <c r="AQ136" s="1" t="str">
        <f>IF(AND('Use B2019'!AQ12=0,AQ12&lt;&gt;0),AQ12,"-")</f>
        <v>-</v>
      </c>
      <c r="AR136" s="1" t="str">
        <f>IF(AND('Use B2019'!AR12=0,AR12&lt;&gt;0),AR12,"-")</f>
        <v>-</v>
      </c>
      <c r="AS136" s="1" t="str">
        <f>IF(AND('Use B2019'!AS12=0,AS12&lt;&gt;0),AS12,"-")</f>
        <v>-</v>
      </c>
      <c r="AT136" s="1" t="str">
        <f>IF(AND('Use B2019'!AT12=0,AT12&lt;&gt;0),AT12,"-")</f>
        <v>-</v>
      </c>
      <c r="AU136" s="1" t="str">
        <f>IF(AND('Use B2019'!AU12=0,AU12&lt;&gt;0),AU12,"-")</f>
        <v>-</v>
      </c>
      <c r="AV136" s="1" t="str">
        <f>IF(AND('Use B2019'!AV12=0,AV12&lt;&gt;0),AV12,"-")</f>
        <v>-</v>
      </c>
      <c r="AW136" s="1" t="str">
        <f>IF(AND('Use B2019'!AW12=0,AW12&lt;&gt;0),AW12,"-")</f>
        <v>-</v>
      </c>
      <c r="AX136" s="1" t="str">
        <f>IF(AND('Use B2019'!AX12=0,AX12&lt;&gt;0),AX12,"-")</f>
        <v>-</v>
      </c>
      <c r="AY136" s="1" t="str">
        <f>IF(AND('Use B2019'!AY12=0,AY12&lt;&gt;0),AY12,"-")</f>
        <v>-</v>
      </c>
      <c r="AZ136" s="1" t="str">
        <f>IF(AND('Use B2019'!AZ12=0,AZ12&lt;&gt;0),AZ12,"-")</f>
        <v>-</v>
      </c>
      <c r="BA136" s="1" t="str">
        <f>IF(AND('Use B2019'!BA12=0,BA12&lt;&gt;0),BA12,"-")</f>
        <v>-</v>
      </c>
      <c r="BB136" s="1" t="str">
        <f>IF(AND('Use B2019'!BB12=0,BB12&lt;&gt;0),BB12,"-")</f>
        <v>-</v>
      </c>
      <c r="BC136" s="1" t="str">
        <f>IF(AND('Use B2019'!BC12=0,BC12&lt;&gt;0),BC12,"-")</f>
        <v>-</v>
      </c>
      <c r="BD136" s="1" t="str">
        <f>IF(AND('Use B2019'!BD12=0,BD12&lt;&gt;0),BD12,"-")</f>
        <v>-</v>
      </c>
      <c r="BE136" s="1" t="str">
        <f>IF(AND('Use B2019'!BE12=0,BE12&lt;&gt;0),BE12,"-")</f>
        <v>-</v>
      </c>
      <c r="BF136" s="1" t="str">
        <f>IF(AND('Use B2019'!BF12=0,BF12&lt;&gt;0),BF12,"-")</f>
        <v>-</v>
      </c>
      <c r="BG136" s="1" t="str">
        <f>IF(AND('Use B2019'!BG12=0,BG12&lt;&gt;0),BG12,"-")</f>
        <v>-</v>
      </c>
      <c r="BH136" s="1" t="str">
        <f>IF(AND('Use B2019'!BH12=0,BH12&lt;&gt;0),BH12,"-")</f>
        <v>-</v>
      </c>
      <c r="BI136" s="1" t="str">
        <f>IF(AND('Use B2019'!BI12=0,BI12&lt;&gt;0),BI12,"-")</f>
        <v>-</v>
      </c>
      <c r="BJ136" s="1" t="str">
        <f>IF(AND('Use B2019'!BJ12=0,BJ12&lt;&gt;0),BJ12,"-")</f>
        <v>-</v>
      </c>
      <c r="BK136" s="1"/>
      <c r="BL136" s="1" t="str">
        <f>IF(AND('Use B2019'!BL12=0,BL12&lt;&gt;0),BL12,"-")</f>
        <v>-</v>
      </c>
      <c r="BM136" s="1" t="str">
        <f>IF(AND('Use B2019'!BM12=0,BM12&lt;&gt;0),BM12,"-")</f>
        <v>-</v>
      </c>
      <c r="BN136" s="1" t="str">
        <f>IF(AND('Use B2019'!BN12=0,BN12&lt;&gt;0),BN12,"-")</f>
        <v>-</v>
      </c>
      <c r="BO136" s="1" t="str">
        <f>IF(AND('Use B2019'!BO12=0,BO12&lt;&gt;0),BO12,"-")</f>
        <v>-</v>
      </c>
      <c r="BP136" s="1" t="str">
        <f>IF(AND('Use B2019'!BP12=0,BP12&lt;&gt;0),BP12,"-")</f>
        <v>-</v>
      </c>
      <c r="BQ136" s="1" t="str">
        <f>IF(AND('Use B2019'!BQ12=0,BQ12&lt;&gt;0),BQ12,"-")</f>
        <v>-</v>
      </c>
      <c r="BR136" s="1" t="str">
        <f>IF(AND('Use B2019'!BR12=0,BR12&lt;&gt;0),BR12,"-")</f>
        <v>-</v>
      </c>
      <c r="BS136" s="1" t="str">
        <f>IF(AND('Use B2019'!BS12=0,BS12&lt;&gt;0),BS12,"-")</f>
        <v>-</v>
      </c>
      <c r="BT136" s="1" t="str">
        <f>IF(AND('Use B2019'!BT12=0,BT12&lt;&gt;0),BT12,"-")</f>
        <v>-</v>
      </c>
    </row>
    <row r="137" spans="1:72" ht="12.75" customHeight="1">
      <c r="A137" s="1">
        <v>9</v>
      </c>
      <c r="B137" s="1" t="s">
        <v>421</v>
      </c>
      <c r="C137" s="1" t="str">
        <f>IF(AND('Use B2019'!C13=0,C13&lt;&gt;0),C13,"-")</f>
        <v>-</v>
      </c>
      <c r="D137" s="1" t="str">
        <f>IF(AND('Use B2019'!D13=0,D13&lt;&gt;0),D13,"-")</f>
        <v>-</v>
      </c>
      <c r="E137" s="1" t="str">
        <f>IF(AND('Use B2019'!E13=0,E13&lt;&gt;0),E13,"-")</f>
        <v>-</v>
      </c>
      <c r="F137" s="1" t="str">
        <f>IF(AND('Use B2019'!F13=0,F13&lt;&gt;0),F13,"-")</f>
        <v>-</v>
      </c>
      <c r="G137" s="1" t="str">
        <f>IF(AND('Use B2019'!G13=0,G13&lt;&gt;0),G13,"-")</f>
        <v>-</v>
      </c>
      <c r="H137" s="1" t="str">
        <f>IF(AND('Use B2019'!H13=0,H13&lt;&gt;0),H13,"-")</f>
        <v>-</v>
      </c>
      <c r="I137" s="1" t="str">
        <f>IF(AND('Use B2019'!I13=0,I13&lt;&gt;0),I13,"-")</f>
        <v>-</v>
      </c>
      <c r="J137" s="1" t="str">
        <f>IF(AND('Use B2019'!J13=0,J13&lt;&gt;0),J13,"-")</f>
        <v>-</v>
      </c>
      <c r="K137" s="1" t="str">
        <f>IF(AND('Use B2019'!K13=0,K13&lt;&gt;0),K13,"-")</f>
        <v>-</v>
      </c>
      <c r="L137" s="1" t="str">
        <f>IF(AND('Use B2019'!L13=0,L13&lt;&gt;0),L13,"-")</f>
        <v>-</v>
      </c>
      <c r="M137" s="1" t="str">
        <f>IF(AND('Use B2019'!M13=0,M13&lt;&gt;0),M13,"-")</f>
        <v>-</v>
      </c>
      <c r="N137" s="1" t="str">
        <f>IF(AND('Use B2019'!N13=0,N13&lt;&gt;0),N13,"-")</f>
        <v>-</v>
      </c>
      <c r="O137" s="1" t="str">
        <f>IF(AND('Use B2019'!O13=0,O13&lt;&gt;0),O13,"-")</f>
        <v>-</v>
      </c>
      <c r="P137" s="1" t="str">
        <f>IF(AND('Use B2019'!P13=0,P13&lt;&gt;0),P13,"-")</f>
        <v>-</v>
      </c>
      <c r="Q137" s="1" t="str">
        <f>IF(AND('Use B2019'!Q13=0,Q13&lt;&gt;0),Q13,"-")</f>
        <v>-</v>
      </c>
      <c r="R137" s="1" t="str">
        <f>IF(AND('Use B2019'!R13=0,R13&lt;&gt;0),R13,"-")</f>
        <v>-</v>
      </c>
      <c r="S137" s="1" t="str">
        <f>IF(AND('Use B2019'!S13=0,S13&lt;&gt;0),S13,"-")</f>
        <v>-</v>
      </c>
      <c r="T137" s="1" t="str">
        <f>IF(AND('Use B2019'!T13=0,T13&lt;&gt;0),T13,"-")</f>
        <v>-</v>
      </c>
      <c r="U137" s="1" t="str">
        <f>IF(AND('Use B2019'!U13=0,U13&lt;&gt;0),U13,"-")</f>
        <v>-</v>
      </c>
      <c r="V137" s="1" t="str">
        <f>IF(AND('Use B2019'!V13=0,V13&lt;&gt;0),V13,"-")</f>
        <v>-</v>
      </c>
      <c r="W137" s="1" t="str">
        <f>IF(AND('Use B2019'!W13=0,W13&lt;&gt;0),W13,"-")</f>
        <v>-</v>
      </c>
      <c r="X137" s="1" t="str">
        <f>IF(AND('Use B2019'!X13=0,X13&lt;&gt;0),X13,"-")</f>
        <v>-</v>
      </c>
      <c r="Y137" s="1" t="str">
        <f>IF(AND('Use B2019'!Y13=0,Y13&lt;&gt;0),Y13,"-")</f>
        <v>-</v>
      </c>
      <c r="Z137" s="1" t="str">
        <f>IF(AND('Use B2019'!Z13=0,Z13&lt;&gt;0),Z13,"-")</f>
        <v>-</v>
      </c>
      <c r="AA137" s="1" t="str">
        <f>IF(AND('Use B2019'!AA13=0,AA13&lt;&gt;0),AA13,"-")</f>
        <v>-</v>
      </c>
      <c r="AB137" s="1" t="str">
        <f>IF(AND('Use B2019'!AB13=0,AB13&lt;&gt;0),AB13,"-")</f>
        <v>-</v>
      </c>
      <c r="AC137" s="1" t="str">
        <f>IF(AND('Use B2019'!AC13=0,AC13&lt;&gt;0),AC13,"-")</f>
        <v>-</v>
      </c>
      <c r="AD137" s="1" t="str">
        <f>IF(AND('Use B2019'!AD13=0,AD13&lt;&gt;0),AD13,"-")</f>
        <v>-</v>
      </c>
      <c r="AE137" s="1" t="str">
        <f>IF(AND('Use B2019'!AE13=0,AE13&lt;&gt;0),AE13,"-")</f>
        <v>-</v>
      </c>
      <c r="AF137" s="1" t="str">
        <f>IF(AND('Use B2019'!AF13=0,AF13&lt;&gt;0),AF13,"-")</f>
        <v>-</v>
      </c>
      <c r="AG137" s="1" t="str">
        <f>IF(AND('Use B2019'!AG13=0,AG13&lt;&gt;0),AG13,"-")</f>
        <v>-</v>
      </c>
      <c r="AH137" s="1" t="str">
        <f>IF(AND('Use B2019'!AH13=0,AH13&lt;&gt;0),AH13,"-")</f>
        <v>-</v>
      </c>
      <c r="AI137" s="1" t="str">
        <f>IF(AND('Use B2019'!AI13=0,AI13&lt;&gt;0),AI13,"-")</f>
        <v>-</v>
      </c>
      <c r="AJ137" s="1" t="str">
        <f>IF(AND('Use B2019'!AJ13=0,AJ13&lt;&gt;0),AJ13,"-")</f>
        <v>-</v>
      </c>
      <c r="AK137" s="1" t="str">
        <f>IF(AND('Use B2019'!AK13=0,AK13&lt;&gt;0),AK13,"-")</f>
        <v>-</v>
      </c>
      <c r="AL137" s="1" t="str">
        <f>IF(AND('Use B2019'!AL13=0,AL13&lt;&gt;0),AL13,"-")</f>
        <v>-</v>
      </c>
      <c r="AM137" s="1" t="str">
        <f>IF(AND('Use B2019'!AM13=0,AM13&lt;&gt;0),AM13,"-")</f>
        <v>-</v>
      </c>
      <c r="AN137" s="1" t="str">
        <f>IF(AND('Use B2019'!AN13=0,AN13&lt;&gt;0),AN13,"-")</f>
        <v>-</v>
      </c>
      <c r="AO137" s="1" t="str">
        <f>IF(AND('Use B2019'!AO13=0,AO13&lt;&gt;0),AO13,"-")</f>
        <v>-</v>
      </c>
      <c r="AP137" s="1" t="str">
        <f>IF(AND('Use B2019'!AP13=0,AP13&lt;&gt;0),AP13,"-")</f>
        <v>-</v>
      </c>
      <c r="AQ137" s="1" t="str">
        <f>IF(AND('Use B2019'!AQ13=0,AQ13&lt;&gt;0),AQ13,"-")</f>
        <v>-</v>
      </c>
      <c r="AR137" s="1" t="str">
        <f>IF(AND('Use B2019'!AR13=0,AR13&lt;&gt;0),AR13,"-")</f>
        <v>-</v>
      </c>
      <c r="AS137" s="1" t="str">
        <f>IF(AND('Use B2019'!AS13=0,AS13&lt;&gt;0),AS13,"-")</f>
        <v>-</v>
      </c>
      <c r="AT137" s="1" t="str">
        <f>IF(AND('Use B2019'!AT13=0,AT13&lt;&gt;0),AT13,"-")</f>
        <v>-</v>
      </c>
      <c r="AU137" s="1" t="str">
        <f>IF(AND('Use B2019'!AU13=0,AU13&lt;&gt;0),AU13,"-")</f>
        <v>-</v>
      </c>
      <c r="AV137" s="1" t="str">
        <f>IF(AND('Use B2019'!AV13=0,AV13&lt;&gt;0),AV13,"-")</f>
        <v>-</v>
      </c>
      <c r="AW137" s="1" t="str">
        <f>IF(AND('Use B2019'!AW13=0,AW13&lt;&gt;0),AW13,"-")</f>
        <v>-</v>
      </c>
      <c r="AX137" s="1" t="str">
        <f>IF(AND('Use B2019'!AX13=0,AX13&lt;&gt;0),AX13,"-")</f>
        <v>-</v>
      </c>
      <c r="AY137" s="1" t="str">
        <f>IF(AND('Use B2019'!AY13=0,AY13&lt;&gt;0),AY13,"-")</f>
        <v>-</v>
      </c>
      <c r="AZ137" s="1" t="str">
        <f>IF(AND('Use B2019'!AZ13=0,AZ13&lt;&gt;0),AZ13,"-")</f>
        <v>-</v>
      </c>
      <c r="BA137" s="1" t="str">
        <f>IF(AND('Use B2019'!BA13=0,BA13&lt;&gt;0),BA13,"-")</f>
        <v>-</v>
      </c>
      <c r="BB137" s="1" t="str">
        <f>IF(AND('Use B2019'!BB13=0,BB13&lt;&gt;0),BB13,"-")</f>
        <v>-</v>
      </c>
      <c r="BC137" s="1" t="str">
        <f>IF(AND('Use B2019'!BC13=0,BC13&lt;&gt;0),BC13,"-")</f>
        <v>-</v>
      </c>
      <c r="BD137" s="1" t="str">
        <f>IF(AND('Use B2019'!BD13=0,BD13&lt;&gt;0),BD13,"-")</f>
        <v>-</v>
      </c>
      <c r="BE137" s="1" t="str">
        <f>IF(AND('Use B2019'!BE13=0,BE13&lt;&gt;0),BE13,"-")</f>
        <v>-</v>
      </c>
      <c r="BF137" s="1" t="str">
        <f>IF(AND('Use B2019'!BF13=0,BF13&lt;&gt;0),BF13,"-")</f>
        <v>-</v>
      </c>
      <c r="BG137" s="1" t="str">
        <f>IF(AND('Use B2019'!BG13=0,BG13&lt;&gt;0),BG13,"-")</f>
        <v>-</v>
      </c>
      <c r="BH137" s="1" t="str">
        <f>IF(AND('Use B2019'!BH13=0,BH13&lt;&gt;0),BH13,"-")</f>
        <v>-</v>
      </c>
      <c r="BI137" s="1" t="str">
        <f>IF(AND('Use B2019'!BI13=0,BI13&lt;&gt;0),BI13,"-")</f>
        <v>-</v>
      </c>
      <c r="BJ137" s="1" t="str">
        <f>IF(AND('Use B2019'!BJ13=0,BJ13&lt;&gt;0),BJ13,"-")</f>
        <v>-</v>
      </c>
      <c r="BK137" s="1"/>
      <c r="BL137" s="1" t="str">
        <f>IF(AND('Use B2019'!BL13=0,BL13&lt;&gt;0),BL13,"-")</f>
        <v>-</v>
      </c>
      <c r="BM137" s="1" t="str">
        <f>IF(AND('Use B2019'!BM13=0,BM13&lt;&gt;0),BM13,"-")</f>
        <v>-</v>
      </c>
      <c r="BN137" s="1" t="str">
        <f>IF(AND('Use B2019'!BN13=0,BN13&lt;&gt;0),BN13,"-")</f>
        <v>-</v>
      </c>
      <c r="BO137" s="1" t="str">
        <f>IF(AND('Use B2019'!BO13=0,BO13&lt;&gt;0),BO13,"-")</f>
        <v>-</v>
      </c>
      <c r="BP137" s="1" t="str">
        <f>IF(AND('Use B2019'!BP13=0,BP13&lt;&gt;0),BP13,"-")</f>
        <v>-</v>
      </c>
      <c r="BQ137" s="1" t="str">
        <f>IF(AND('Use B2019'!BQ13=0,BQ13&lt;&gt;0),BQ13,"-")</f>
        <v>-</v>
      </c>
      <c r="BR137" s="1" t="str">
        <f>IF(AND('Use B2019'!BR13=0,BR13&lt;&gt;0),BR13,"-")</f>
        <v>-</v>
      </c>
      <c r="BS137" s="1" t="str">
        <f>IF(AND('Use B2019'!BS13=0,BS13&lt;&gt;0),BS13,"-")</f>
        <v>-</v>
      </c>
      <c r="BT137" s="1" t="str">
        <f>IF(AND('Use B2019'!BT13=0,BT13&lt;&gt;0),BT13,"-")</f>
        <v>-</v>
      </c>
    </row>
    <row r="138" spans="1:72" ht="12.75" customHeight="1">
      <c r="A138" s="1">
        <v>10</v>
      </c>
      <c r="B138" s="1" t="s">
        <v>423</v>
      </c>
      <c r="C138" s="1" t="str">
        <f>IF(AND('Use B2019'!C14=0,C14&lt;&gt;0),C14,"-")</f>
        <v>-</v>
      </c>
      <c r="D138" s="1" t="str">
        <f>IF(AND('Use B2019'!D14=0,D14&lt;&gt;0),D14,"-")</f>
        <v>-</v>
      </c>
      <c r="E138" s="1" t="str">
        <f>IF(AND('Use B2019'!E14=0,E14&lt;&gt;0),E14,"-")</f>
        <v>-</v>
      </c>
      <c r="F138" s="1" t="str">
        <f>IF(AND('Use B2019'!F14=0,F14&lt;&gt;0),F14,"-")</f>
        <v>-</v>
      </c>
      <c r="G138" s="1" t="str">
        <f>IF(AND('Use B2019'!G14=0,G14&lt;&gt;0),G14,"-")</f>
        <v>-</v>
      </c>
      <c r="H138" s="1" t="str">
        <f>IF(AND('Use B2019'!H14=0,H14&lt;&gt;0),H14,"-")</f>
        <v>-</v>
      </c>
      <c r="I138" s="1" t="str">
        <f>IF(AND('Use B2019'!I14=0,I14&lt;&gt;0),I14,"-")</f>
        <v>-</v>
      </c>
      <c r="J138" s="1" t="str">
        <f>IF(AND('Use B2019'!J14=0,J14&lt;&gt;0),J14,"-")</f>
        <v>-</v>
      </c>
      <c r="K138" s="1" t="str">
        <f>IF(AND('Use B2019'!K14=0,K14&lt;&gt;0),K14,"-")</f>
        <v>-</v>
      </c>
      <c r="L138" s="1" t="str">
        <f>IF(AND('Use B2019'!L14=0,L14&lt;&gt;0),L14,"-")</f>
        <v>-</v>
      </c>
      <c r="M138" s="1" t="str">
        <f>IF(AND('Use B2019'!M14=0,M14&lt;&gt;0),M14,"-")</f>
        <v>-</v>
      </c>
      <c r="N138" s="1" t="str">
        <f>IF(AND('Use B2019'!N14=0,N14&lt;&gt;0),N14,"-")</f>
        <v>-</v>
      </c>
      <c r="O138" s="1" t="str">
        <f>IF(AND('Use B2019'!O14=0,O14&lt;&gt;0),O14,"-")</f>
        <v>-</v>
      </c>
      <c r="P138" s="1" t="str">
        <f>IF(AND('Use B2019'!P14=0,P14&lt;&gt;0),P14,"-")</f>
        <v>-</v>
      </c>
      <c r="Q138" s="1" t="str">
        <f>IF(AND('Use B2019'!Q14=0,Q14&lt;&gt;0),Q14,"-")</f>
        <v>-</v>
      </c>
      <c r="R138" s="1" t="str">
        <f>IF(AND('Use B2019'!R14=0,R14&lt;&gt;0),R14,"-")</f>
        <v>-</v>
      </c>
      <c r="S138" s="1" t="str">
        <f>IF(AND('Use B2019'!S14=0,S14&lt;&gt;0),S14,"-")</f>
        <v>-</v>
      </c>
      <c r="T138" s="1" t="str">
        <f>IF(AND('Use B2019'!T14=0,T14&lt;&gt;0),T14,"-")</f>
        <v>-</v>
      </c>
      <c r="U138" s="1" t="str">
        <f>IF(AND('Use B2019'!U14=0,U14&lt;&gt;0),U14,"-")</f>
        <v>-</v>
      </c>
      <c r="V138" s="1" t="str">
        <f>IF(AND('Use B2019'!V14=0,V14&lt;&gt;0),V14,"-")</f>
        <v>-</v>
      </c>
      <c r="W138" s="1" t="str">
        <f>IF(AND('Use B2019'!W14=0,W14&lt;&gt;0),W14,"-")</f>
        <v>-</v>
      </c>
      <c r="X138" s="1" t="str">
        <f>IF(AND('Use B2019'!X14=0,X14&lt;&gt;0),X14,"-")</f>
        <v>-</v>
      </c>
      <c r="Y138" s="1" t="str">
        <f>IF(AND('Use B2019'!Y14=0,Y14&lt;&gt;0),Y14,"-")</f>
        <v>-</v>
      </c>
      <c r="Z138" s="1" t="str">
        <f>IF(AND('Use B2019'!Z14=0,Z14&lt;&gt;0),Z14,"-")</f>
        <v>-</v>
      </c>
      <c r="AA138" s="1" t="str">
        <f>IF(AND('Use B2019'!AA14=0,AA14&lt;&gt;0),AA14,"-")</f>
        <v>-</v>
      </c>
      <c r="AB138" s="1" t="str">
        <f>IF(AND('Use B2019'!AB14=0,AB14&lt;&gt;0),AB14,"-")</f>
        <v>-</v>
      </c>
      <c r="AC138" s="1" t="str">
        <f>IF(AND('Use B2019'!AC14=0,AC14&lt;&gt;0),AC14,"-")</f>
        <v>-</v>
      </c>
      <c r="AD138" s="1" t="str">
        <f>IF(AND('Use B2019'!AD14=0,AD14&lt;&gt;0),AD14,"-")</f>
        <v>-</v>
      </c>
      <c r="AE138" s="1" t="str">
        <f>IF(AND('Use B2019'!AE14=0,AE14&lt;&gt;0),AE14,"-")</f>
        <v>-</v>
      </c>
      <c r="AF138" s="1" t="str">
        <f>IF(AND('Use B2019'!AF14=0,AF14&lt;&gt;0),AF14,"-")</f>
        <v>-</v>
      </c>
      <c r="AG138" s="1" t="str">
        <f>IF(AND('Use B2019'!AG14=0,AG14&lt;&gt;0),AG14,"-")</f>
        <v>-</v>
      </c>
      <c r="AH138" s="1" t="str">
        <f>IF(AND('Use B2019'!AH14=0,AH14&lt;&gt;0),AH14,"-")</f>
        <v>-</v>
      </c>
      <c r="AI138" s="1" t="str">
        <f>IF(AND('Use B2019'!AI14=0,AI14&lt;&gt;0),AI14,"-")</f>
        <v>-</v>
      </c>
      <c r="AJ138" s="1" t="str">
        <f>IF(AND('Use B2019'!AJ14=0,AJ14&lt;&gt;0),AJ14,"-")</f>
        <v>-</v>
      </c>
      <c r="AK138" s="1" t="str">
        <f>IF(AND('Use B2019'!AK14=0,AK14&lt;&gt;0),AK14,"-")</f>
        <v>-</v>
      </c>
      <c r="AL138" s="1" t="str">
        <f>IF(AND('Use B2019'!AL14=0,AL14&lt;&gt;0),AL14,"-")</f>
        <v>-</v>
      </c>
      <c r="AM138" s="1" t="str">
        <f>IF(AND('Use B2019'!AM14=0,AM14&lt;&gt;0),AM14,"-")</f>
        <v>-</v>
      </c>
      <c r="AN138" s="1" t="str">
        <f>IF(AND('Use B2019'!AN14=0,AN14&lt;&gt;0),AN14,"-")</f>
        <v>-</v>
      </c>
      <c r="AO138" s="1" t="str">
        <f>IF(AND('Use B2019'!AO14=0,AO14&lt;&gt;0),AO14,"-")</f>
        <v>-</v>
      </c>
      <c r="AP138" s="1" t="str">
        <f>IF(AND('Use B2019'!AP14=0,AP14&lt;&gt;0),AP14,"-")</f>
        <v>-</v>
      </c>
      <c r="AQ138" s="1" t="str">
        <f>IF(AND('Use B2019'!AQ14=0,AQ14&lt;&gt;0),AQ14,"-")</f>
        <v>-</v>
      </c>
      <c r="AR138" s="1" t="str">
        <f>IF(AND('Use B2019'!AR14=0,AR14&lt;&gt;0),AR14,"-")</f>
        <v>-</v>
      </c>
      <c r="AS138" s="1" t="str">
        <f>IF(AND('Use B2019'!AS14=0,AS14&lt;&gt;0),AS14,"-")</f>
        <v>-</v>
      </c>
      <c r="AT138" s="1" t="str">
        <f>IF(AND('Use B2019'!AT14=0,AT14&lt;&gt;0),AT14,"-")</f>
        <v>-</v>
      </c>
      <c r="AU138" s="1" t="str">
        <f>IF(AND('Use B2019'!AU14=0,AU14&lt;&gt;0),AU14,"-")</f>
        <v>-</v>
      </c>
      <c r="AV138" s="1" t="str">
        <f>IF(AND('Use B2019'!AV14=0,AV14&lt;&gt;0),AV14,"-")</f>
        <v>-</v>
      </c>
      <c r="AW138" s="1" t="str">
        <f>IF(AND('Use B2019'!AW14=0,AW14&lt;&gt;0),AW14,"-")</f>
        <v>-</v>
      </c>
      <c r="AX138" s="1" t="str">
        <f>IF(AND('Use B2019'!AX14=0,AX14&lt;&gt;0),AX14,"-")</f>
        <v>-</v>
      </c>
      <c r="AY138" s="1" t="str">
        <f>IF(AND('Use B2019'!AY14=0,AY14&lt;&gt;0),AY14,"-")</f>
        <v>-</v>
      </c>
      <c r="AZ138" s="1" t="str">
        <f>IF(AND('Use B2019'!AZ14=0,AZ14&lt;&gt;0),AZ14,"-")</f>
        <v>-</v>
      </c>
      <c r="BA138" s="1" t="str">
        <f>IF(AND('Use B2019'!BA14=0,BA14&lt;&gt;0),BA14,"-")</f>
        <v>-</v>
      </c>
      <c r="BB138" s="1" t="str">
        <f>IF(AND('Use B2019'!BB14=0,BB14&lt;&gt;0),BB14,"-")</f>
        <v>-</v>
      </c>
      <c r="BC138" s="1" t="str">
        <f>IF(AND('Use B2019'!BC14=0,BC14&lt;&gt;0),BC14,"-")</f>
        <v>-</v>
      </c>
      <c r="BD138" s="1" t="str">
        <f>IF(AND('Use B2019'!BD14=0,BD14&lt;&gt;0),BD14,"-")</f>
        <v>-</v>
      </c>
      <c r="BE138" s="1" t="str">
        <f>IF(AND('Use B2019'!BE14=0,BE14&lt;&gt;0),BE14,"-")</f>
        <v>-</v>
      </c>
      <c r="BF138" s="1" t="str">
        <f>IF(AND('Use B2019'!BF14=0,BF14&lt;&gt;0),BF14,"-")</f>
        <v>-</v>
      </c>
      <c r="BG138" s="1" t="str">
        <f>IF(AND('Use B2019'!BG14=0,BG14&lt;&gt;0),BG14,"-")</f>
        <v>-</v>
      </c>
      <c r="BH138" s="1" t="str">
        <f>IF(AND('Use B2019'!BH14=0,BH14&lt;&gt;0),BH14,"-")</f>
        <v>-</v>
      </c>
      <c r="BI138" s="1" t="str">
        <f>IF(AND('Use B2019'!BI14=0,BI14&lt;&gt;0),BI14,"-")</f>
        <v>-</v>
      </c>
      <c r="BJ138" s="1" t="str">
        <f>IF(AND('Use B2019'!BJ14=0,BJ14&lt;&gt;0),BJ14,"-")</f>
        <v>-</v>
      </c>
      <c r="BK138" s="1"/>
      <c r="BL138" s="1" t="str">
        <f>IF(AND('Use B2019'!BL14=0,BL14&lt;&gt;0),BL14,"-")</f>
        <v>-</v>
      </c>
      <c r="BM138" s="1" t="str">
        <f>IF(AND('Use B2019'!BM14=0,BM14&lt;&gt;0),BM14,"-")</f>
        <v>-</v>
      </c>
      <c r="BN138" s="1" t="str">
        <f>IF(AND('Use B2019'!BN14=0,BN14&lt;&gt;0),BN14,"-")</f>
        <v>-</v>
      </c>
      <c r="BO138" s="1" t="str">
        <f>IF(AND('Use B2019'!BO14=0,BO14&lt;&gt;0),BO14,"-")</f>
        <v>-</v>
      </c>
      <c r="BP138" s="1" t="str">
        <f>IF(AND('Use B2019'!BP14=0,BP14&lt;&gt;0),BP14,"-")</f>
        <v>-</v>
      </c>
      <c r="BQ138" s="1" t="str">
        <f>IF(AND('Use B2019'!BQ14=0,BQ14&lt;&gt;0),BQ14,"-")</f>
        <v>-</v>
      </c>
      <c r="BR138" s="1" t="str">
        <f>IF(AND('Use B2019'!BR14=0,BR14&lt;&gt;0),BR14,"-")</f>
        <v>-</v>
      </c>
      <c r="BS138" s="1" t="str">
        <f>IF(AND('Use B2019'!BS14=0,BS14&lt;&gt;0),BS14,"-")</f>
        <v>-</v>
      </c>
      <c r="BT138" s="1" t="str">
        <f>IF(AND('Use B2019'!BT14=0,BT14&lt;&gt;0),BT14,"-")</f>
        <v>-</v>
      </c>
    </row>
    <row r="139" spans="1:72" ht="12.75" customHeight="1">
      <c r="A139" s="1">
        <v>11</v>
      </c>
      <c r="B139" s="1" t="s">
        <v>664</v>
      </c>
      <c r="C139" s="1" t="str">
        <f>IF(AND('Use B2019'!C15=0,C15&lt;&gt;0),C15,"-")</f>
        <v>-</v>
      </c>
      <c r="D139" s="1" t="str">
        <f>IF(AND('Use B2019'!D15=0,D15&lt;&gt;0),D15,"-")</f>
        <v>-</v>
      </c>
      <c r="E139" s="1" t="str">
        <f>IF(AND('Use B2019'!E15=0,E15&lt;&gt;0),E15,"-")</f>
        <v>-</v>
      </c>
      <c r="F139" s="1" t="str">
        <f>IF(AND('Use B2019'!F15=0,F15&lt;&gt;0),F15,"-")</f>
        <v>-</v>
      </c>
      <c r="G139" s="1" t="str">
        <f>IF(AND('Use B2019'!G15=0,G15&lt;&gt;0),G15,"-")</f>
        <v>-</v>
      </c>
      <c r="H139" s="1" t="str">
        <f>IF(AND('Use B2019'!H15=0,H15&lt;&gt;0),H15,"-")</f>
        <v>-</v>
      </c>
      <c r="I139" s="1" t="str">
        <f>IF(AND('Use B2019'!I15=0,I15&lt;&gt;0),I15,"-")</f>
        <v>-</v>
      </c>
      <c r="J139" s="1" t="str">
        <f>IF(AND('Use B2019'!J15=0,J15&lt;&gt;0),J15,"-")</f>
        <v>-</v>
      </c>
      <c r="K139" s="1" t="str">
        <f>IF(AND('Use B2019'!K15=0,K15&lt;&gt;0),K15,"-")</f>
        <v>-</v>
      </c>
      <c r="L139" s="1" t="str">
        <f>IF(AND('Use B2019'!L15=0,L15&lt;&gt;0),L15,"-")</f>
        <v>-</v>
      </c>
      <c r="M139" s="1" t="str">
        <f>IF(AND('Use B2019'!M15=0,M15&lt;&gt;0),M15,"-")</f>
        <v>-</v>
      </c>
      <c r="N139" s="1" t="str">
        <f>IF(AND('Use B2019'!N15=0,N15&lt;&gt;0),N15,"-")</f>
        <v>-</v>
      </c>
      <c r="O139" s="1" t="str">
        <f>IF(AND('Use B2019'!O15=0,O15&lt;&gt;0),O15,"-")</f>
        <v>-</v>
      </c>
      <c r="P139" s="1" t="str">
        <f>IF(AND('Use B2019'!P15=0,P15&lt;&gt;0),P15,"-")</f>
        <v>-</v>
      </c>
      <c r="Q139" s="1" t="str">
        <f>IF(AND('Use B2019'!Q15=0,Q15&lt;&gt;0),Q15,"-")</f>
        <v>-</v>
      </c>
      <c r="R139" s="1" t="str">
        <f>IF(AND('Use B2019'!R15=0,R15&lt;&gt;0),R15,"-")</f>
        <v>-</v>
      </c>
      <c r="S139" s="1" t="str">
        <f>IF(AND('Use B2019'!S15=0,S15&lt;&gt;0),S15,"-")</f>
        <v>-</v>
      </c>
      <c r="T139" s="1" t="str">
        <f>IF(AND('Use B2019'!T15=0,T15&lt;&gt;0),T15,"-")</f>
        <v>-</v>
      </c>
      <c r="U139" s="1" t="str">
        <f>IF(AND('Use B2019'!U15=0,U15&lt;&gt;0),U15,"-")</f>
        <v>-</v>
      </c>
      <c r="V139" s="1" t="str">
        <f>IF(AND('Use B2019'!V15=0,V15&lt;&gt;0),V15,"-")</f>
        <v>-</v>
      </c>
      <c r="W139" s="1" t="str">
        <f>IF(AND('Use B2019'!W15=0,W15&lt;&gt;0),W15,"-")</f>
        <v>-</v>
      </c>
      <c r="X139" s="1" t="str">
        <f>IF(AND('Use B2019'!X15=0,X15&lt;&gt;0),X15,"-")</f>
        <v>-</v>
      </c>
      <c r="Y139" s="1" t="str">
        <f>IF(AND('Use B2019'!Y15=0,Y15&lt;&gt;0),Y15,"-")</f>
        <v>-</v>
      </c>
      <c r="Z139" s="1" t="str">
        <f>IF(AND('Use B2019'!Z15=0,Z15&lt;&gt;0),Z15,"-")</f>
        <v>-</v>
      </c>
      <c r="AA139" s="1" t="str">
        <f>IF(AND('Use B2019'!AA15=0,AA15&lt;&gt;0),AA15,"-")</f>
        <v>-</v>
      </c>
      <c r="AB139" s="1" t="str">
        <f>IF(AND('Use B2019'!AB15=0,AB15&lt;&gt;0),AB15,"-")</f>
        <v>-</v>
      </c>
      <c r="AC139" s="1" t="str">
        <f>IF(AND('Use B2019'!AC15=0,AC15&lt;&gt;0),AC15,"-")</f>
        <v>-</v>
      </c>
      <c r="AD139" s="1" t="str">
        <f>IF(AND('Use B2019'!AD15=0,AD15&lt;&gt;0),AD15,"-")</f>
        <v>-</v>
      </c>
      <c r="AE139" s="1" t="str">
        <f>IF(AND('Use B2019'!AE15=0,AE15&lt;&gt;0),AE15,"-")</f>
        <v>-</v>
      </c>
      <c r="AF139" s="1" t="str">
        <f>IF(AND('Use B2019'!AF15=0,AF15&lt;&gt;0),AF15,"-")</f>
        <v>-</v>
      </c>
      <c r="AG139" s="1" t="str">
        <f>IF(AND('Use B2019'!AG15=0,AG15&lt;&gt;0),AG15,"-")</f>
        <v>-</v>
      </c>
      <c r="AH139" s="1" t="str">
        <f>IF(AND('Use B2019'!AH15=0,AH15&lt;&gt;0),AH15,"-")</f>
        <v>-</v>
      </c>
      <c r="AI139" s="1" t="str">
        <f>IF(AND('Use B2019'!AI15=0,AI15&lt;&gt;0),AI15,"-")</f>
        <v>-</v>
      </c>
      <c r="AJ139" s="1" t="str">
        <f>IF(AND('Use B2019'!AJ15=0,AJ15&lt;&gt;0),AJ15,"-")</f>
        <v>-</v>
      </c>
      <c r="AK139" s="1" t="str">
        <f>IF(AND('Use B2019'!AK15=0,AK15&lt;&gt;0),AK15,"-")</f>
        <v>-</v>
      </c>
      <c r="AL139" s="1" t="str">
        <f>IF(AND('Use B2019'!AL15=0,AL15&lt;&gt;0),AL15,"-")</f>
        <v>-</v>
      </c>
      <c r="AM139" s="1">
        <f>IF(AND('Use B2019'!AM15=0,AM15&lt;&gt;0),AM15,"-")</f>
        <v>8.9116016351708609</v>
      </c>
      <c r="AN139" s="1" t="str">
        <f>IF(AND('Use B2019'!AN15=0,AN15&lt;&gt;0),AN15,"-")</f>
        <v>-</v>
      </c>
      <c r="AO139" s="1" t="str">
        <f>IF(AND('Use B2019'!AO15=0,AO15&lt;&gt;0),AO15,"-")</f>
        <v>-</v>
      </c>
      <c r="AP139" s="1" t="str">
        <f>IF(AND('Use B2019'!AP15=0,AP15&lt;&gt;0),AP15,"-")</f>
        <v>-</v>
      </c>
      <c r="AQ139" s="1" t="str">
        <f>IF(AND('Use B2019'!AQ15=0,AQ15&lt;&gt;0),AQ15,"-")</f>
        <v>-</v>
      </c>
      <c r="AR139" s="1" t="str">
        <f>IF(AND('Use B2019'!AR15=0,AR15&lt;&gt;0),AR15,"-")</f>
        <v>-</v>
      </c>
      <c r="AS139" s="1" t="str">
        <f>IF(AND('Use B2019'!AS15=0,AS15&lt;&gt;0),AS15,"-")</f>
        <v>-</v>
      </c>
      <c r="AT139" s="1" t="str">
        <f>IF(AND('Use B2019'!AT15=0,AT15&lt;&gt;0),AT15,"-")</f>
        <v>-</v>
      </c>
      <c r="AU139" s="1" t="str">
        <f>IF(AND('Use B2019'!AU15=0,AU15&lt;&gt;0),AU15,"-")</f>
        <v>-</v>
      </c>
      <c r="AV139" s="1" t="str">
        <f>IF(AND('Use B2019'!AV15=0,AV15&lt;&gt;0),AV15,"-")</f>
        <v>-</v>
      </c>
      <c r="AW139" s="1" t="str">
        <f>IF(AND('Use B2019'!AW15=0,AW15&lt;&gt;0),AW15,"-")</f>
        <v>-</v>
      </c>
      <c r="AX139" s="1" t="str">
        <f>IF(AND('Use B2019'!AX15=0,AX15&lt;&gt;0),AX15,"-")</f>
        <v>-</v>
      </c>
      <c r="AY139" s="1" t="str">
        <f>IF(AND('Use B2019'!AY15=0,AY15&lt;&gt;0),AY15,"-")</f>
        <v>-</v>
      </c>
      <c r="AZ139" s="1" t="str">
        <f>IF(AND('Use B2019'!AZ15=0,AZ15&lt;&gt;0),AZ15,"-")</f>
        <v>-</v>
      </c>
      <c r="BA139" s="1" t="str">
        <f>IF(AND('Use B2019'!BA15=0,BA15&lt;&gt;0),BA15,"-")</f>
        <v>-</v>
      </c>
      <c r="BB139" s="1" t="str">
        <f>IF(AND('Use B2019'!BB15=0,BB15&lt;&gt;0),BB15,"-")</f>
        <v>-</v>
      </c>
      <c r="BC139" s="1" t="str">
        <f>IF(AND('Use B2019'!BC15=0,BC15&lt;&gt;0),BC15,"-")</f>
        <v>-</v>
      </c>
      <c r="BD139" s="1" t="str">
        <f>IF(AND('Use B2019'!BD15=0,BD15&lt;&gt;0),BD15,"-")</f>
        <v>-</v>
      </c>
      <c r="BE139" s="1" t="str">
        <f>IF(AND('Use B2019'!BE15=0,BE15&lt;&gt;0),BE15,"-")</f>
        <v>-</v>
      </c>
      <c r="BF139" s="1" t="str">
        <f>IF(AND('Use B2019'!BF15=0,BF15&lt;&gt;0),BF15,"-")</f>
        <v>-</v>
      </c>
      <c r="BG139" s="1" t="str">
        <f>IF(AND('Use B2019'!BG15=0,BG15&lt;&gt;0),BG15,"-")</f>
        <v>-</v>
      </c>
      <c r="BH139" s="1" t="str">
        <f>IF(AND('Use B2019'!BH15=0,BH15&lt;&gt;0),BH15,"-")</f>
        <v>-</v>
      </c>
      <c r="BI139" s="1" t="str">
        <f>IF(AND('Use B2019'!BI15=0,BI15&lt;&gt;0),BI15,"-")</f>
        <v>-</v>
      </c>
      <c r="BJ139" s="1" t="str">
        <f>IF(AND('Use B2019'!BJ15=0,BJ15&lt;&gt;0),BJ15,"-")</f>
        <v>-</v>
      </c>
      <c r="BK139" s="1"/>
      <c r="BL139" s="1" t="str">
        <f>IF(AND('Use B2019'!BL15=0,BL15&lt;&gt;0),BL15,"-")</f>
        <v>-</v>
      </c>
      <c r="BM139" s="1" t="str">
        <f>IF(AND('Use B2019'!BM15=0,BM15&lt;&gt;0),BM15,"-")</f>
        <v>-</v>
      </c>
      <c r="BN139" s="1" t="str">
        <f>IF(AND('Use B2019'!BN15=0,BN15&lt;&gt;0),BN15,"-")</f>
        <v>-</v>
      </c>
      <c r="BO139" s="1" t="str">
        <f>IF(AND('Use B2019'!BO15=0,BO15&lt;&gt;0),BO15,"-")</f>
        <v>-</v>
      </c>
      <c r="BP139" s="1" t="str">
        <f>IF(AND('Use B2019'!BP15=0,BP15&lt;&gt;0),BP15,"-")</f>
        <v>-</v>
      </c>
      <c r="BQ139" s="1" t="str">
        <f>IF(AND('Use B2019'!BQ15=0,BQ15&lt;&gt;0),BQ15,"-")</f>
        <v>-</v>
      </c>
      <c r="BR139" s="1" t="str">
        <f>IF(AND('Use B2019'!BR15=0,BR15&lt;&gt;0),BR15,"-")</f>
        <v>-</v>
      </c>
      <c r="BS139" s="1" t="str">
        <f>IF(AND('Use B2019'!BS15=0,BS15&lt;&gt;0),BS15,"-")</f>
        <v>-</v>
      </c>
      <c r="BT139" s="1" t="str">
        <f>IF(AND('Use B2019'!BT15=0,BT15&lt;&gt;0),BT15,"-")</f>
        <v>-</v>
      </c>
    </row>
    <row r="140" spans="1:72" ht="12.75" customHeight="1">
      <c r="A140" s="1">
        <v>12</v>
      </c>
      <c r="B140" s="1" t="s">
        <v>428</v>
      </c>
      <c r="C140" s="1" t="str">
        <f>IF(AND('Use B2019'!C16=0,C16&lt;&gt;0),C16,"-")</f>
        <v>-</v>
      </c>
      <c r="D140" s="1" t="str">
        <f>IF(AND('Use B2019'!D16=0,D16&lt;&gt;0),D16,"-")</f>
        <v>-</v>
      </c>
      <c r="E140" s="1" t="str">
        <f>IF(AND('Use B2019'!E16=0,E16&lt;&gt;0),E16,"-")</f>
        <v>-</v>
      </c>
      <c r="F140" s="1" t="str">
        <f>IF(AND('Use B2019'!F16=0,F16&lt;&gt;0),F16,"-")</f>
        <v>-</v>
      </c>
      <c r="G140" s="1" t="str">
        <f>IF(AND('Use B2019'!G16=0,G16&lt;&gt;0),G16,"-")</f>
        <v>-</v>
      </c>
      <c r="H140" s="1" t="str">
        <f>IF(AND('Use B2019'!H16=0,H16&lt;&gt;0),H16,"-")</f>
        <v>-</v>
      </c>
      <c r="I140" s="1" t="str">
        <f>IF(AND('Use B2019'!I16=0,I16&lt;&gt;0),I16,"-")</f>
        <v>-</v>
      </c>
      <c r="J140" s="1" t="str">
        <f>IF(AND('Use B2019'!J16=0,J16&lt;&gt;0),J16,"-")</f>
        <v>-</v>
      </c>
      <c r="K140" s="1" t="str">
        <f>IF(AND('Use B2019'!K16=0,K16&lt;&gt;0),K16,"-")</f>
        <v>-</v>
      </c>
      <c r="L140" s="1" t="str">
        <f>IF(AND('Use B2019'!L16=0,L16&lt;&gt;0),L16,"-")</f>
        <v>-</v>
      </c>
      <c r="M140" s="1" t="str">
        <f>IF(AND('Use B2019'!M16=0,M16&lt;&gt;0),M16,"-")</f>
        <v>-</v>
      </c>
      <c r="N140" s="1" t="str">
        <f>IF(AND('Use B2019'!N16=0,N16&lt;&gt;0),N16,"-")</f>
        <v>-</v>
      </c>
      <c r="O140" s="1" t="str">
        <f>IF(AND('Use B2019'!O16=0,O16&lt;&gt;0),O16,"-")</f>
        <v>-</v>
      </c>
      <c r="P140" s="1" t="str">
        <f>IF(AND('Use B2019'!P16=0,P16&lt;&gt;0),P16,"-")</f>
        <v>-</v>
      </c>
      <c r="Q140" s="1" t="str">
        <f>IF(AND('Use B2019'!Q16=0,Q16&lt;&gt;0),Q16,"-")</f>
        <v>-</v>
      </c>
      <c r="R140" s="1" t="str">
        <f>IF(AND('Use B2019'!R16=0,R16&lt;&gt;0),R16,"-")</f>
        <v>-</v>
      </c>
      <c r="S140" s="1" t="str">
        <f>IF(AND('Use B2019'!S16=0,S16&lt;&gt;0),S16,"-")</f>
        <v>-</v>
      </c>
      <c r="T140" s="1" t="str">
        <f>IF(AND('Use B2019'!T16=0,T16&lt;&gt;0),T16,"-")</f>
        <v>-</v>
      </c>
      <c r="U140" s="1" t="str">
        <f>IF(AND('Use B2019'!U16=0,U16&lt;&gt;0),U16,"-")</f>
        <v>-</v>
      </c>
      <c r="V140" s="1" t="str">
        <f>IF(AND('Use B2019'!V16=0,V16&lt;&gt;0),V16,"-")</f>
        <v>-</v>
      </c>
      <c r="W140" s="1" t="str">
        <f>IF(AND('Use B2019'!W16=0,W16&lt;&gt;0),W16,"-")</f>
        <v>-</v>
      </c>
      <c r="X140" s="1" t="str">
        <f>IF(AND('Use B2019'!X16=0,X16&lt;&gt;0),X16,"-")</f>
        <v>-</v>
      </c>
      <c r="Y140" s="1" t="str">
        <f>IF(AND('Use B2019'!Y16=0,Y16&lt;&gt;0),Y16,"-")</f>
        <v>-</v>
      </c>
      <c r="Z140" s="1" t="str">
        <f>IF(AND('Use B2019'!Z16=0,Z16&lt;&gt;0),Z16,"-")</f>
        <v>-</v>
      </c>
      <c r="AA140" s="1" t="str">
        <f>IF(AND('Use B2019'!AA16=0,AA16&lt;&gt;0),AA16,"-")</f>
        <v>-</v>
      </c>
      <c r="AB140" s="1" t="str">
        <f>IF(AND('Use B2019'!AB16=0,AB16&lt;&gt;0),AB16,"-")</f>
        <v>-</v>
      </c>
      <c r="AC140" s="1" t="str">
        <f>IF(AND('Use B2019'!AC16=0,AC16&lt;&gt;0),AC16,"-")</f>
        <v>-</v>
      </c>
      <c r="AD140" s="1" t="str">
        <f>IF(AND('Use B2019'!AD16=0,AD16&lt;&gt;0),AD16,"-")</f>
        <v>-</v>
      </c>
      <c r="AE140" s="1" t="str">
        <f>IF(AND('Use B2019'!AE16=0,AE16&lt;&gt;0),AE16,"-")</f>
        <v>-</v>
      </c>
      <c r="AF140" s="1">
        <f>IF(AND('Use B2019'!AF16=0,AF16&lt;&gt;0),AF16,"-")</f>
        <v>0.93080575338639859</v>
      </c>
      <c r="AG140" s="1" t="str">
        <f>IF(AND('Use B2019'!AG16=0,AG16&lt;&gt;0),AG16,"-")</f>
        <v>-</v>
      </c>
      <c r="AH140" s="1" t="str">
        <f>IF(AND('Use B2019'!AH16=0,AH16&lt;&gt;0),AH16,"-")</f>
        <v>-</v>
      </c>
      <c r="AI140" s="1" t="str">
        <f>IF(AND('Use B2019'!AI16=0,AI16&lt;&gt;0),AI16,"-")</f>
        <v>-</v>
      </c>
      <c r="AJ140" s="1" t="str">
        <f>IF(AND('Use B2019'!AJ16=0,AJ16&lt;&gt;0),AJ16,"-")</f>
        <v>-</v>
      </c>
      <c r="AK140" s="1" t="str">
        <f>IF(AND('Use B2019'!AK16=0,AK16&lt;&gt;0),AK16,"-")</f>
        <v>-</v>
      </c>
      <c r="AL140" s="1" t="str">
        <f>IF(AND('Use B2019'!AL16=0,AL16&lt;&gt;0),AL16,"-")</f>
        <v>-</v>
      </c>
      <c r="AM140" s="1" t="str">
        <f>IF(AND('Use B2019'!AM16=0,AM16&lt;&gt;0),AM16,"-")</f>
        <v>-</v>
      </c>
      <c r="AN140" s="1" t="str">
        <f>IF(AND('Use B2019'!AN16=0,AN16&lt;&gt;0),AN16,"-")</f>
        <v>-</v>
      </c>
      <c r="AO140" s="1" t="str">
        <f>IF(AND('Use B2019'!AO16=0,AO16&lt;&gt;0),AO16,"-")</f>
        <v>-</v>
      </c>
      <c r="AP140" s="1" t="str">
        <f>IF(AND('Use B2019'!AP16=0,AP16&lt;&gt;0),AP16,"-")</f>
        <v>-</v>
      </c>
      <c r="AQ140" s="1" t="str">
        <f>IF(AND('Use B2019'!AQ16=0,AQ16&lt;&gt;0),AQ16,"-")</f>
        <v>-</v>
      </c>
      <c r="AR140" s="1" t="str">
        <f>IF(AND('Use B2019'!AR16=0,AR16&lt;&gt;0),AR16,"-")</f>
        <v>-</v>
      </c>
      <c r="AS140" s="1" t="str">
        <f>IF(AND('Use B2019'!AS16=0,AS16&lt;&gt;0),AS16,"-")</f>
        <v>-</v>
      </c>
      <c r="AT140" s="1" t="str">
        <f>IF(AND('Use B2019'!AT16=0,AT16&lt;&gt;0),AT16,"-")</f>
        <v>-</v>
      </c>
      <c r="AU140" s="1" t="str">
        <f>IF(AND('Use B2019'!AU16=0,AU16&lt;&gt;0),AU16,"-")</f>
        <v>-</v>
      </c>
      <c r="AV140" s="1" t="str">
        <f>IF(AND('Use B2019'!AV16=0,AV16&lt;&gt;0),AV16,"-")</f>
        <v>-</v>
      </c>
      <c r="AW140" s="1" t="str">
        <f>IF(AND('Use B2019'!AW16=0,AW16&lt;&gt;0),AW16,"-")</f>
        <v>-</v>
      </c>
      <c r="AX140" s="1" t="str">
        <f>IF(AND('Use B2019'!AX16=0,AX16&lt;&gt;0),AX16,"-")</f>
        <v>-</v>
      </c>
      <c r="AY140" s="1" t="str">
        <f>IF(AND('Use B2019'!AY16=0,AY16&lt;&gt;0),AY16,"-")</f>
        <v>-</v>
      </c>
      <c r="AZ140" s="1" t="str">
        <f>IF(AND('Use B2019'!AZ16=0,AZ16&lt;&gt;0),AZ16,"-")</f>
        <v>-</v>
      </c>
      <c r="BA140" s="1" t="str">
        <f>IF(AND('Use B2019'!BA16=0,BA16&lt;&gt;0),BA16,"-")</f>
        <v>-</v>
      </c>
      <c r="BB140" s="1" t="str">
        <f>IF(AND('Use B2019'!BB16=0,BB16&lt;&gt;0),BB16,"-")</f>
        <v>-</v>
      </c>
      <c r="BC140" s="1" t="str">
        <f>IF(AND('Use B2019'!BC16=0,BC16&lt;&gt;0),BC16,"-")</f>
        <v>-</v>
      </c>
      <c r="BD140" s="1" t="str">
        <f>IF(AND('Use B2019'!BD16=0,BD16&lt;&gt;0),BD16,"-")</f>
        <v>-</v>
      </c>
      <c r="BE140" s="1" t="str">
        <f>IF(AND('Use B2019'!BE16=0,BE16&lt;&gt;0),BE16,"-")</f>
        <v>-</v>
      </c>
      <c r="BF140" s="1" t="str">
        <f>IF(AND('Use B2019'!BF16=0,BF16&lt;&gt;0),BF16,"-")</f>
        <v>-</v>
      </c>
      <c r="BG140" s="1" t="str">
        <f>IF(AND('Use B2019'!BG16=0,BG16&lt;&gt;0),BG16,"-")</f>
        <v>-</v>
      </c>
      <c r="BH140" s="1" t="str">
        <f>IF(AND('Use B2019'!BH16=0,BH16&lt;&gt;0),BH16,"-")</f>
        <v>-</v>
      </c>
      <c r="BI140" s="1" t="str">
        <f>IF(AND('Use B2019'!BI16=0,BI16&lt;&gt;0),BI16,"-")</f>
        <v>-</v>
      </c>
      <c r="BJ140" s="1" t="str">
        <f>IF(AND('Use B2019'!BJ16=0,BJ16&lt;&gt;0),BJ16,"-")</f>
        <v>-</v>
      </c>
      <c r="BK140" s="1"/>
      <c r="BL140" s="1" t="str">
        <f>IF(AND('Use B2019'!BL16=0,BL16&lt;&gt;0),BL16,"-")</f>
        <v>-</v>
      </c>
      <c r="BM140" s="1" t="str">
        <f>IF(AND('Use B2019'!BM16=0,BM16&lt;&gt;0),BM16,"-")</f>
        <v>-</v>
      </c>
      <c r="BN140" s="1" t="str">
        <f>IF(AND('Use B2019'!BN16=0,BN16&lt;&gt;0),BN16,"-")</f>
        <v>-</v>
      </c>
      <c r="BO140" s="1" t="str">
        <f>IF(AND('Use B2019'!BO16=0,BO16&lt;&gt;0),BO16,"-")</f>
        <v>-</v>
      </c>
      <c r="BP140" s="1" t="str">
        <f>IF(AND('Use B2019'!BP16=0,BP16&lt;&gt;0),BP16,"-")</f>
        <v>-</v>
      </c>
      <c r="BQ140" s="1" t="str">
        <f>IF(AND('Use B2019'!BQ16=0,BQ16&lt;&gt;0),BQ16,"-")</f>
        <v>-</v>
      </c>
      <c r="BR140" s="1" t="str">
        <f>IF(AND('Use B2019'!BR16=0,BR16&lt;&gt;0),BR16,"-")</f>
        <v>-</v>
      </c>
      <c r="BS140" s="1" t="str">
        <f>IF(AND('Use B2019'!BS16=0,BS16&lt;&gt;0),BS16,"-")</f>
        <v>-</v>
      </c>
      <c r="BT140" s="1" t="str">
        <f>IF(AND('Use B2019'!BT16=0,BT16&lt;&gt;0),BT16,"-")</f>
        <v>-</v>
      </c>
    </row>
    <row r="141" spans="1:72" ht="12.75" customHeight="1">
      <c r="A141" s="1">
        <v>13</v>
      </c>
      <c r="B141" s="1" t="s">
        <v>430</v>
      </c>
      <c r="C141" s="1" t="str">
        <f>IF(AND('Use B2019'!C17=0,C17&lt;&gt;0),C17,"-")</f>
        <v>-</v>
      </c>
      <c r="D141" s="1" t="str">
        <f>IF(AND('Use B2019'!D17=0,D17&lt;&gt;0),D17,"-")</f>
        <v>-</v>
      </c>
      <c r="E141" s="1" t="str">
        <f>IF(AND('Use B2019'!E17=0,E17&lt;&gt;0),E17,"-")</f>
        <v>-</v>
      </c>
      <c r="F141" s="1" t="str">
        <f>IF(AND('Use B2019'!F17=0,F17&lt;&gt;0),F17,"-")</f>
        <v>-</v>
      </c>
      <c r="G141" s="1" t="str">
        <f>IF(AND('Use B2019'!G17=0,G17&lt;&gt;0),G17,"-")</f>
        <v>-</v>
      </c>
      <c r="H141" s="1" t="str">
        <f>IF(AND('Use B2019'!H17=0,H17&lt;&gt;0),H17,"-")</f>
        <v>-</v>
      </c>
      <c r="I141" s="1" t="str">
        <f>IF(AND('Use B2019'!I17=0,I17&lt;&gt;0),I17,"-")</f>
        <v>-</v>
      </c>
      <c r="J141" s="1" t="str">
        <f>IF(AND('Use B2019'!J17=0,J17&lt;&gt;0),J17,"-")</f>
        <v>-</v>
      </c>
      <c r="K141" s="1" t="str">
        <f>IF(AND('Use B2019'!K17=0,K17&lt;&gt;0),K17,"-")</f>
        <v>-</v>
      </c>
      <c r="L141" s="1" t="str">
        <f>IF(AND('Use B2019'!L17=0,L17&lt;&gt;0),L17,"-")</f>
        <v>-</v>
      </c>
      <c r="M141" s="1" t="str">
        <f>IF(AND('Use B2019'!M17=0,M17&lt;&gt;0),M17,"-")</f>
        <v>-</v>
      </c>
      <c r="N141" s="1" t="str">
        <f>IF(AND('Use B2019'!N17=0,N17&lt;&gt;0),N17,"-")</f>
        <v>-</v>
      </c>
      <c r="O141" s="1" t="str">
        <f>IF(AND('Use B2019'!O17=0,O17&lt;&gt;0),O17,"-")</f>
        <v>-</v>
      </c>
      <c r="P141" s="1" t="str">
        <f>IF(AND('Use B2019'!P17=0,P17&lt;&gt;0),P17,"-")</f>
        <v>-</v>
      </c>
      <c r="Q141" s="1" t="str">
        <f>IF(AND('Use B2019'!Q17=0,Q17&lt;&gt;0),Q17,"-")</f>
        <v>-</v>
      </c>
      <c r="R141" s="1" t="str">
        <f>IF(AND('Use B2019'!R17=0,R17&lt;&gt;0),R17,"-")</f>
        <v>-</v>
      </c>
      <c r="S141" s="1" t="str">
        <f>IF(AND('Use B2019'!S17=0,S17&lt;&gt;0),S17,"-")</f>
        <v>-</v>
      </c>
      <c r="T141" s="1" t="str">
        <f>IF(AND('Use B2019'!T17=0,T17&lt;&gt;0),T17,"-")</f>
        <v>-</v>
      </c>
      <c r="U141" s="1" t="str">
        <f>IF(AND('Use B2019'!U17=0,U17&lt;&gt;0),U17,"-")</f>
        <v>-</v>
      </c>
      <c r="V141" s="1" t="str">
        <f>IF(AND('Use B2019'!V17=0,V17&lt;&gt;0),V17,"-")</f>
        <v>-</v>
      </c>
      <c r="W141" s="1" t="str">
        <f>IF(AND('Use B2019'!W17=0,W17&lt;&gt;0),W17,"-")</f>
        <v>-</v>
      </c>
      <c r="X141" s="1" t="str">
        <f>IF(AND('Use B2019'!X17=0,X17&lt;&gt;0),X17,"-")</f>
        <v>-</v>
      </c>
      <c r="Y141" s="1" t="str">
        <f>IF(AND('Use B2019'!Y17=0,Y17&lt;&gt;0),Y17,"-")</f>
        <v>-</v>
      </c>
      <c r="Z141" s="1" t="str">
        <f>IF(AND('Use B2019'!Z17=0,Z17&lt;&gt;0),Z17,"-")</f>
        <v>-</v>
      </c>
      <c r="AA141" s="1" t="str">
        <f>IF(AND('Use B2019'!AA17=0,AA17&lt;&gt;0),AA17,"-")</f>
        <v>-</v>
      </c>
      <c r="AB141" s="1" t="str">
        <f>IF(AND('Use B2019'!AB17=0,AB17&lt;&gt;0),AB17,"-")</f>
        <v>-</v>
      </c>
      <c r="AC141" s="1" t="str">
        <f>IF(AND('Use B2019'!AC17=0,AC17&lt;&gt;0),AC17,"-")</f>
        <v>-</v>
      </c>
      <c r="AD141" s="1" t="str">
        <f>IF(AND('Use B2019'!AD17=0,AD17&lt;&gt;0),AD17,"-")</f>
        <v>-</v>
      </c>
      <c r="AE141" s="1" t="str">
        <f>IF(AND('Use B2019'!AE17=0,AE17&lt;&gt;0),AE17,"-")</f>
        <v>-</v>
      </c>
      <c r="AF141" s="1" t="str">
        <f>IF(AND('Use B2019'!AF17=0,AF17&lt;&gt;0),AF17,"-")</f>
        <v>-</v>
      </c>
      <c r="AG141" s="1" t="str">
        <f>IF(AND('Use B2019'!AG17=0,AG17&lt;&gt;0),AG17,"-")</f>
        <v>-</v>
      </c>
      <c r="AH141" s="1" t="str">
        <f>IF(AND('Use B2019'!AH17=0,AH17&lt;&gt;0),AH17,"-")</f>
        <v>-</v>
      </c>
      <c r="AI141" s="1" t="str">
        <f>IF(AND('Use B2019'!AI17=0,AI17&lt;&gt;0),AI17,"-")</f>
        <v>-</v>
      </c>
      <c r="AJ141" s="1" t="str">
        <f>IF(AND('Use B2019'!AJ17=0,AJ17&lt;&gt;0),AJ17,"-")</f>
        <v>-</v>
      </c>
      <c r="AK141" s="1" t="str">
        <f>IF(AND('Use B2019'!AK17=0,AK17&lt;&gt;0),AK17,"-")</f>
        <v>-</v>
      </c>
      <c r="AL141" s="1" t="str">
        <f>IF(AND('Use B2019'!AL17=0,AL17&lt;&gt;0),AL17,"-")</f>
        <v>-</v>
      </c>
      <c r="AM141" s="1" t="str">
        <f>IF(AND('Use B2019'!AM17=0,AM17&lt;&gt;0),AM17,"-")</f>
        <v>-</v>
      </c>
      <c r="AN141" s="1" t="str">
        <f>IF(AND('Use B2019'!AN17=0,AN17&lt;&gt;0),AN17,"-")</f>
        <v>-</v>
      </c>
      <c r="AO141" s="1" t="str">
        <f>IF(AND('Use B2019'!AO17=0,AO17&lt;&gt;0),AO17,"-")</f>
        <v>-</v>
      </c>
      <c r="AP141" s="1" t="str">
        <f>IF(AND('Use B2019'!AP17=0,AP17&lt;&gt;0),AP17,"-")</f>
        <v>-</v>
      </c>
      <c r="AQ141" s="1" t="str">
        <f>IF(AND('Use B2019'!AQ17=0,AQ17&lt;&gt;0),AQ17,"-")</f>
        <v>-</v>
      </c>
      <c r="AR141" s="1" t="str">
        <f>IF(AND('Use B2019'!AR17=0,AR17&lt;&gt;0),AR17,"-")</f>
        <v>-</v>
      </c>
      <c r="AS141" s="1" t="str">
        <f>IF(AND('Use B2019'!AS17=0,AS17&lt;&gt;0),AS17,"-")</f>
        <v>-</v>
      </c>
      <c r="AT141" s="1" t="str">
        <f>IF(AND('Use B2019'!AT17=0,AT17&lt;&gt;0),AT17,"-")</f>
        <v>-</v>
      </c>
      <c r="AU141" s="1" t="str">
        <f>IF(AND('Use B2019'!AU17=0,AU17&lt;&gt;0),AU17,"-")</f>
        <v>-</v>
      </c>
      <c r="AV141" s="1" t="str">
        <f>IF(AND('Use B2019'!AV17=0,AV17&lt;&gt;0),AV17,"-")</f>
        <v>-</v>
      </c>
      <c r="AW141" s="1" t="str">
        <f>IF(AND('Use B2019'!AW17=0,AW17&lt;&gt;0),AW17,"-")</f>
        <v>-</v>
      </c>
      <c r="AX141" s="1" t="str">
        <f>IF(AND('Use B2019'!AX17=0,AX17&lt;&gt;0),AX17,"-")</f>
        <v>-</v>
      </c>
      <c r="AY141" s="1" t="str">
        <f>IF(AND('Use B2019'!AY17=0,AY17&lt;&gt;0),AY17,"-")</f>
        <v>-</v>
      </c>
      <c r="AZ141" s="1" t="str">
        <f>IF(AND('Use B2019'!AZ17=0,AZ17&lt;&gt;0),AZ17,"-")</f>
        <v>-</v>
      </c>
      <c r="BA141" s="1" t="str">
        <f>IF(AND('Use B2019'!BA17=0,BA17&lt;&gt;0),BA17,"-")</f>
        <v>-</v>
      </c>
      <c r="BB141" s="1" t="str">
        <f>IF(AND('Use B2019'!BB17=0,BB17&lt;&gt;0),BB17,"-")</f>
        <v>-</v>
      </c>
      <c r="BC141" s="1" t="str">
        <f>IF(AND('Use B2019'!BC17=0,BC17&lt;&gt;0),BC17,"-")</f>
        <v>-</v>
      </c>
      <c r="BD141" s="1" t="str">
        <f>IF(AND('Use B2019'!BD17=0,BD17&lt;&gt;0),BD17,"-")</f>
        <v>-</v>
      </c>
      <c r="BE141" s="1" t="str">
        <f>IF(AND('Use B2019'!BE17=0,BE17&lt;&gt;0),BE17,"-")</f>
        <v>-</v>
      </c>
      <c r="BF141" s="1" t="str">
        <f>IF(AND('Use B2019'!BF17=0,BF17&lt;&gt;0),BF17,"-")</f>
        <v>-</v>
      </c>
      <c r="BG141" s="1" t="str">
        <f>IF(AND('Use B2019'!BG17=0,BG17&lt;&gt;0),BG17,"-")</f>
        <v>-</v>
      </c>
      <c r="BH141" s="1" t="str">
        <f>IF(AND('Use B2019'!BH17=0,BH17&lt;&gt;0),BH17,"-")</f>
        <v>-</v>
      </c>
      <c r="BI141" s="1" t="str">
        <f>IF(AND('Use B2019'!BI17=0,BI17&lt;&gt;0),BI17,"-")</f>
        <v>-</v>
      </c>
      <c r="BJ141" s="1" t="str">
        <f>IF(AND('Use B2019'!BJ17=0,BJ17&lt;&gt;0),BJ17,"-")</f>
        <v>-</v>
      </c>
      <c r="BK141" s="1"/>
      <c r="BL141" s="1" t="str">
        <f>IF(AND('Use B2019'!BL17=0,BL17&lt;&gt;0),BL17,"-")</f>
        <v>-</v>
      </c>
      <c r="BM141" s="1" t="str">
        <f>IF(AND('Use B2019'!BM17=0,BM17&lt;&gt;0),BM17,"-")</f>
        <v>-</v>
      </c>
      <c r="BN141" s="1" t="str">
        <f>IF(AND('Use B2019'!BN17=0,BN17&lt;&gt;0),BN17,"-")</f>
        <v>-</v>
      </c>
      <c r="BO141" s="1" t="str">
        <f>IF(AND('Use B2019'!BO17=0,BO17&lt;&gt;0),BO17,"-")</f>
        <v>-</v>
      </c>
      <c r="BP141" s="1" t="str">
        <f>IF(AND('Use B2019'!BP17=0,BP17&lt;&gt;0),BP17,"-")</f>
        <v>-</v>
      </c>
      <c r="BQ141" s="1" t="str">
        <f>IF(AND('Use B2019'!BQ17=0,BQ17&lt;&gt;0),BQ17,"-")</f>
        <v>-</v>
      </c>
      <c r="BR141" s="1" t="str">
        <f>IF(AND('Use B2019'!BR17=0,BR17&lt;&gt;0),BR17,"-")</f>
        <v>-</v>
      </c>
      <c r="BS141" s="1" t="str">
        <f>IF(AND('Use B2019'!BS17=0,BS17&lt;&gt;0),BS17,"-")</f>
        <v>-</v>
      </c>
      <c r="BT141" s="1" t="str">
        <f>IF(AND('Use B2019'!BT17=0,BT17&lt;&gt;0),BT17,"-")</f>
        <v>-</v>
      </c>
    </row>
    <row r="142" spans="1:72" ht="12.75" customHeight="1">
      <c r="A142" s="1">
        <v>14</v>
      </c>
      <c r="B142" s="1" t="s">
        <v>432</v>
      </c>
      <c r="C142" s="1" t="str">
        <f>IF(AND('Use B2019'!C18=0,C18&lt;&gt;0),C18,"-")</f>
        <v>-</v>
      </c>
      <c r="D142" s="1" t="str">
        <f>IF(AND('Use B2019'!D18=0,D18&lt;&gt;0),D18,"-")</f>
        <v>-</v>
      </c>
      <c r="E142" s="1" t="str">
        <f>IF(AND('Use B2019'!E18=0,E18&lt;&gt;0),E18,"-")</f>
        <v>-</v>
      </c>
      <c r="F142" s="1" t="str">
        <f>IF(AND('Use B2019'!F18=0,F18&lt;&gt;0),F18,"-")</f>
        <v>-</v>
      </c>
      <c r="G142" s="1" t="str">
        <f>IF(AND('Use B2019'!G18=0,G18&lt;&gt;0),G18,"-")</f>
        <v>-</v>
      </c>
      <c r="H142" s="1" t="str">
        <f>IF(AND('Use B2019'!H18=0,H18&lt;&gt;0),H18,"-")</f>
        <v>-</v>
      </c>
      <c r="I142" s="1" t="str">
        <f>IF(AND('Use B2019'!I18=0,I18&lt;&gt;0),I18,"-")</f>
        <v>-</v>
      </c>
      <c r="J142" s="1" t="str">
        <f>IF(AND('Use B2019'!J18=0,J18&lt;&gt;0),J18,"-")</f>
        <v>-</v>
      </c>
      <c r="K142" s="1" t="str">
        <f>IF(AND('Use B2019'!K18=0,K18&lt;&gt;0),K18,"-")</f>
        <v>-</v>
      </c>
      <c r="L142" s="1" t="str">
        <f>IF(AND('Use B2019'!L18=0,L18&lt;&gt;0),L18,"-")</f>
        <v>-</v>
      </c>
      <c r="M142" s="1" t="str">
        <f>IF(AND('Use B2019'!M18=0,M18&lt;&gt;0),M18,"-")</f>
        <v>-</v>
      </c>
      <c r="N142" s="1" t="str">
        <f>IF(AND('Use B2019'!N18=0,N18&lt;&gt;0),N18,"-")</f>
        <v>-</v>
      </c>
      <c r="O142" s="1" t="str">
        <f>IF(AND('Use B2019'!O18=0,O18&lt;&gt;0),O18,"-")</f>
        <v>-</v>
      </c>
      <c r="P142" s="1" t="str">
        <f>IF(AND('Use B2019'!P18=0,P18&lt;&gt;0),P18,"-")</f>
        <v>-</v>
      </c>
      <c r="Q142" s="1" t="str">
        <f>IF(AND('Use B2019'!Q18=0,Q18&lt;&gt;0),Q18,"-")</f>
        <v>-</v>
      </c>
      <c r="R142" s="1" t="str">
        <f>IF(AND('Use B2019'!R18=0,R18&lt;&gt;0),R18,"-")</f>
        <v>-</v>
      </c>
      <c r="S142" s="1" t="str">
        <f>IF(AND('Use B2019'!S18=0,S18&lt;&gt;0),S18,"-")</f>
        <v>-</v>
      </c>
      <c r="T142" s="1" t="str">
        <f>IF(AND('Use B2019'!T18=0,T18&lt;&gt;0),T18,"-")</f>
        <v>-</v>
      </c>
      <c r="U142" s="1" t="str">
        <f>IF(AND('Use B2019'!U18=0,U18&lt;&gt;0),U18,"-")</f>
        <v>-</v>
      </c>
      <c r="V142" s="1" t="str">
        <f>IF(AND('Use B2019'!V18=0,V18&lt;&gt;0),V18,"-")</f>
        <v>-</v>
      </c>
      <c r="W142" s="1" t="str">
        <f>IF(AND('Use B2019'!W18=0,W18&lt;&gt;0),W18,"-")</f>
        <v>-</v>
      </c>
      <c r="X142" s="1" t="str">
        <f>IF(AND('Use B2019'!X18=0,X18&lt;&gt;0),X18,"-")</f>
        <v>-</v>
      </c>
      <c r="Y142" s="1" t="str">
        <f>IF(AND('Use B2019'!Y18=0,Y18&lt;&gt;0),Y18,"-")</f>
        <v>-</v>
      </c>
      <c r="Z142" s="1" t="str">
        <f>IF(AND('Use B2019'!Z18=0,Z18&lt;&gt;0),Z18,"-")</f>
        <v>-</v>
      </c>
      <c r="AA142" s="1" t="str">
        <f>IF(AND('Use B2019'!AA18=0,AA18&lt;&gt;0),AA18,"-")</f>
        <v>-</v>
      </c>
      <c r="AB142" s="1" t="str">
        <f>IF(AND('Use B2019'!AB18=0,AB18&lt;&gt;0),AB18,"-")</f>
        <v>-</v>
      </c>
      <c r="AC142" s="1" t="str">
        <f>IF(AND('Use B2019'!AC18=0,AC18&lt;&gt;0),AC18,"-")</f>
        <v>-</v>
      </c>
      <c r="AD142" s="1" t="str">
        <f>IF(AND('Use B2019'!AD18=0,AD18&lt;&gt;0),AD18,"-")</f>
        <v>-</v>
      </c>
      <c r="AE142" s="1" t="str">
        <f>IF(AND('Use B2019'!AE18=0,AE18&lt;&gt;0),AE18,"-")</f>
        <v>-</v>
      </c>
      <c r="AF142" s="1" t="str">
        <f>IF(AND('Use B2019'!AF18=0,AF18&lt;&gt;0),AF18,"-")</f>
        <v>-</v>
      </c>
      <c r="AG142" s="1" t="str">
        <f>IF(AND('Use B2019'!AG18=0,AG18&lt;&gt;0),AG18,"-")</f>
        <v>-</v>
      </c>
      <c r="AH142" s="1" t="str">
        <f>IF(AND('Use B2019'!AH18=0,AH18&lt;&gt;0),AH18,"-")</f>
        <v>-</v>
      </c>
      <c r="AI142" s="1" t="str">
        <f>IF(AND('Use B2019'!AI18=0,AI18&lt;&gt;0),AI18,"-")</f>
        <v>-</v>
      </c>
      <c r="AJ142" s="1" t="str">
        <f>IF(AND('Use B2019'!AJ18=0,AJ18&lt;&gt;0),AJ18,"-")</f>
        <v>-</v>
      </c>
      <c r="AK142" s="1" t="str">
        <f>IF(AND('Use B2019'!AK18=0,AK18&lt;&gt;0),AK18,"-")</f>
        <v>-</v>
      </c>
      <c r="AL142" s="1" t="str">
        <f>IF(AND('Use B2019'!AL18=0,AL18&lt;&gt;0),AL18,"-")</f>
        <v>-</v>
      </c>
      <c r="AM142" s="1" t="str">
        <f>IF(AND('Use B2019'!AM18=0,AM18&lt;&gt;0),AM18,"-")</f>
        <v>-</v>
      </c>
      <c r="AN142" s="1" t="str">
        <f>IF(AND('Use B2019'!AN18=0,AN18&lt;&gt;0),AN18,"-")</f>
        <v>-</v>
      </c>
      <c r="AO142" s="1" t="str">
        <f>IF(AND('Use B2019'!AO18=0,AO18&lt;&gt;0),AO18,"-")</f>
        <v>-</v>
      </c>
      <c r="AP142" s="1" t="str">
        <f>IF(AND('Use B2019'!AP18=0,AP18&lt;&gt;0),AP18,"-")</f>
        <v>-</v>
      </c>
      <c r="AQ142" s="1" t="str">
        <f>IF(AND('Use B2019'!AQ18=0,AQ18&lt;&gt;0),AQ18,"-")</f>
        <v>-</v>
      </c>
      <c r="AR142" s="1" t="str">
        <f>IF(AND('Use B2019'!AR18=0,AR18&lt;&gt;0),AR18,"-")</f>
        <v>-</v>
      </c>
      <c r="AS142" s="1" t="str">
        <f>IF(AND('Use B2019'!AS18=0,AS18&lt;&gt;0),AS18,"-")</f>
        <v>-</v>
      </c>
      <c r="AT142" s="1" t="str">
        <f>IF(AND('Use B2019'!AT18=0,AT18&lt;&gt;0),AT18,"-")</f>
        <v>-</v>
      </c>
      <c r="AU142" s="1" t="str">
        <f>IF(AND('Use B2019'!AU18=0,AU18&lt;&gt;0),AU18,"-")</f>
        <v>-</v>
      </c>
      <c r="AV142" s="1" t="str">
        <f>IF(AND('Use B2019'!AV18=0,AV18&lt;&gt;0),AV18,"-")</f>
        <v>-</v>
      </c>
      <c r="AW142" s="1" t="str">
        <f>IF(AND('Use B2019'!AW18=0,AW18&lt;&gt;0),AW18,"-")</f>
        <v>-</v>
      </c>
      <c r="AX142" s="1" t="str">
        <f>IF(AND('Use B2019'!AX18=0,AX18&lt;&gt;0),AX18,"-")</f>
        <v>-</v>
      </c>
      <c r="AY142" s="1" t="str">
        <f>IF(AND('Use B2019'!AY18=0,AY18&lt;&gt;0),AY18,"-")</f>
        <v>-</v>
      </c>
      <c r="AZ142" s="1" t="str">
        <f>IF(AND('Use B2019'!AZ18=0,AZ18&lt;&gt;0),AZ18,"-")</f>
        <v>-</v>
      </c>
      <c r="BA142" s="1" t="str">
        <f>IF(AND('Use B2019'!BA18=0,BA18&lt;&gt;0),BA18,"-")</f>
        <v>-</v>
      </c>
      <c r="BB142" s="1" t="str">
        <f>IF(AND('Use B2019'!BB18=0,BB18&lt;&gt;0),BB18,"-")</f>
        <v>-</v>
      </c>
      <c r="BC142" s="1" t="str">
        <f>IF(AND('Use B2019'!BC18=0,BC18&lt;&gt;0),BC18,"-")</f>
        <v>-</v>
      </c>
      <c r="BD142" s="1" t="str">
        <f>IF(AND('Use B2019'!BD18=0,BD18&lt;&gt;0),BD18,"-")</f>
        <v>-</v>
      </c>
      <c r="BE142" s="1" t="str">
        <f>IF(AND('Use B2019'!BE18=0,BE18&lt;&gt;0),BE18,"-")</f>
        <v>-</v>
      </c>
      <c r="BF142" s="1" t="str">
        <f>IF(AND('Use B2019'!BF18=0,BF18&lt;&gt;0),BF18,"-")</f>
        <v>-</v>
      </c>
      <c r="BG142" s="1" t="str">
        <f>IF(AND('Use B2019'!BG18=0,BG18&lt;&gt;0),BG18,"-")</f>
        <v>-</v>
      </c>
      <c r="BH142" s="1" t="str">
        <f>IF(AND('Use B2019'!BH18=0,BH18&lt;&gt;0),BH18,"-")</f>
        <v>-</v>
      </c>
      <c r="BI142" s="1" t="str">
        <f>IF(AND('Use B2019'!BI18=0,BI18&lt;&gt;0),BI18,"-")</f>
        <v>-</v>
      </c>
      <c r="BJ142" s="1" t="str">
        <f>IF(AND('Use B2019'!BJ18=0,BJ18&lt;&gt;0),BJ18,"-")</f>
        <v>-</v>
      </c>
      <c r="BK142" s="1"/>
      <c r="BL142" s="1" t="str">
        <f>IF(AND('Use B2019'!BL18=0,BL18&lt;&gt;0),BL18,"-")</f>
        <v>-</v>
      </c>
      <c r="BM142" s="1" t="str">
        <f>IF(AND('Use B2019'!BM18=0,BM18&lt;&gt;0),BM18,"-")</f>
        <v>-</v>
      </c>
      <c r="BN142" s="1" t="str">
        <f>IF(AND('Use B2019'!BN18=0,BN18&lt;&gt;0),BN18,"-")</f>
        <v>-</v>
      </c>
      <c r="BO142" s="1" t="str">
        <f>IF(AND('Use B2019'!BO18=0,BO18&lt;&gt;0),BO18,"-")</f>
        <v>-</v>
      </c>
      <c r="BP142" s="1" t="str">
        <f>IF(AND('Use B2019'!BP18=0,BP18&lt;&gt;0),BP18,"-")</f>
        <v>-</v>
      </c>
      <c r="BQ142" s="1" t="str">
        <f>IF(AND('Use B2019'!BQ18=0,BQ18&lt;&gt;0),BQ18,"-")</f>
        <v>-</v>
      </c>
      <c r="BR142" s="1" t="str">
        <f>IF(AND('Use B2019'!BR18=0,BR18&lt;&gt;0),BR18,"-")</f>
        <v>-</v>
      </c>
      <c r="BS142" s="1" t="str">
        <f>IF(AND('Use B2019'!BS18=0,BS18&lt;&gt;0),BS18,"-")</f>
        <v>-</v>
      </c>
      <c r="BT142" s="1" t="str">
        <f>IF(AND('Use B2019'!BT18=0,BT18&lt;&gt;0),BT18,"-")</f>
        <v>-</v>
      </c>
    </row>
    <row r="143" spans="1:72" ht="12.75" customHeight="1">
      <c r="A143" s="1">
        <v>15</v>
      </c>
      <c r="B143" s="1" t="s">
        <v>434</v>
      </c>
      <c r="C143" s="1" t="str">
        <f>IF(AND('Use B2019'!C19=0,C19&lt;&gt;0),C19,"-")</f>
        <v>-</v>
      </c>
      <c r="D143" s="1" t="str">
        <f>IF(AND('Use B2019'!D19=0,D19&lt;&gt;0),D19,"-")</f>
        <v>-</v>
      </c>
      <c r="E143" s="1" t="str">
        <f>IF(AND('Use B2019'!E19=0,E19&lt;&gt;0),E19,"-")</f>
        <v>-</v>
      </c>
      <c r="F143" s="1" t="str">
        <f>IF(AND('Use B2019'!F19=0,F19&lt;&gt;0),F19,"-")</f>
        <v>-</v>
      </c>
      <c r="G143" s="1" t="str">
        <f>IF(AND('Use B2019'!G19=0,G19&lt;&gt;0),G19,"-")</f>
        <v>-</v>
      </c>
      <c r="H143" s="1" t="str">
        <f>IF(AND('Use B2019'!H19=0,H19&lt;&gt;0),H19,"-")</f>
        <v>-</v>
      </c>
      <c r="I143" s="1" t="str">
        <f>IF(AND('Use B2019'!I19=0,I19&lt;&gt;0),I19,"-")</f>
        <v>-</v>
      </c>
      <c r="J143" s="1" t="str">
        <f>IF(AND('Use B2019'!J19=0,J19&lt;&gt;0),J19,"-")</f>
        <v>-</v>
      </c>
      <c r="K143" s="1" t="str">
        <f>IF(AND('Use B2019'!K19=0,K19&lt;&gt;0),K19,"-")</f>
        <v>-</v>
      </c>
      <c r="L143" s="1" t="str">
        <f>IF(AND('Use B2019'!L19=0,L19&lt;&gt;0),L19,"-")</f>
        <v>-</v>
      </c>
      <c r="M143" s="1" t="str">
        <f>IF(AND('Use B2019'!M19=0,M19&lt;&gt;0),M19,"-")</f>
        <v>-</v>
      </c>
      <c r="N143" s="1" t="str">
        <f>IF(AND('Use B2019'!N19=0,N19&lt;&gt;0),N19,"-")</f>
        <v>-</v>
      </c>
      <c r="O143" s="1" t="str">
        <f>IF(AND('Use B2019'!O19=0,O19&lt;&gt;0),O19,"-")</f>
        <v>-</v>
      </c>
      <c r="P143" s="1" t="str">
        <f>IF(AND('Use B2019'!P19=0,P19&lt;&gt;0),P19,"-")</f>
        <v>-</v>
      </c>
      <c r="Q143" s="1" t="str">
        <f>IF(AND('Use B2019'!Q19=0,Q19&lt;&gt;0),Q19,"-")</f>
        <v>-</v>
      </c>
      <c r="R143" s="1" t="str">
        <f>IF(AND('Use B2019'!R19=0,R19&lt;&gt;0),R19,"-")</f>
        <v>-</v>
      </c>
      <c r="S143" s="1" t="str">
        <f>IF(AND('Use B2019'!S19=0,S19&lt;&gt;0),S19,"-")</f>
        <v>-</v>
      </c>
      <c r="T143" s="1" t="str">
        <f>IF(AND('Use B2019'!T19=0,T19&lt;&gt;0),T19,"-")</f>
        <v>-</v>
      </c>
      <c r="U143" s="1" t="str">
        <f>IF(AND('Use B2019'!U19=0,U19&lt;&gt;0),U19,"-")</f>
        <v>-</v>
      </c>
      <c r="V143" s="1" t="str">
        <f>IF(AND('Use B2019'!V19=0,V19&lt;&gt;0),V19,"-")</f>
        <v>-</v>
      </c>
      <c r="W143" s="1" t="str">
        <f>IF(AND('Use B2019'!W19=0,W19&lt;&gt;0),W19,"-")</f>
        <v>-</v>
      </c>
      <c r="X143" s="1" t="str">
        <f>IF(AND('Use B2019'!X19=0,X19&lt;&gt;0),X19,"-")</f>
        <v>-</v>
      </c>
      <c r="Y143" s="1" t="str">
        <f>IF(AND('Use B2019'!Y19=0,Y19&lt;&gt;0),Y19,"-")</f>
        <v>-</v>
      </c>
      <c r="Z143" s="1" t="str">
        <f>IF(AND('Use B2019'!Z19=0,Z19&lt;&gt;0),Z19,"-")</f>
        <v>-</v>
      </c>
      <c r="AA143" s="1" t="str">
        <f>IF(AND('Use B2019'!AA19=0,AA19&lt;&gt;0),AA19,"-")</f>
        <v>-</v>
      </c>
      <c r="AB143" s="1" t="str">
        <f>IF(AND('Use B2019'!AB19=0,AB19&lt;&gt;0),AB19,"-")</f>
        <v>-</v>
      </c>
      <c r="AC143" s="1" t="str">
        <f>IF(AND('Use B2019'!AC19=0,AC19&lt;&gt;0),AC19,"-")</f>
        <v>-</v>
      </c>
      <c r="AD143" s="1" t="str">
        <f>IF(AND('Use B2019'!AD19=0,AD19&lt;&gt;0),AD19,"-")</f>
        <v>-</v>
      </c>
      <c r="AE143" s="1" t="str">
        <f>IF(AND('Use B2019'!AE19=0,AE19&lt;&gt;0),AE19,"-")</f>
        <v>-</v>
      </c>
      <c r="AF143" s="1" t="str">
        <f>IF(AND('Use B2019'!AF19=0,AF19&lt;&gt;0),AF19,"-")</f>
        <v>-</v>
      </c>
      <c r="AG143" s="1" t="str">
        <f>IF(AND('Use B2019'!AG19=0,AG19&lt;&gt;0),AG19,"-")</f>
        <v>-</v>
      </c>
      <c r="AH143" s="1" t="str">
        <f>IF(AND('Use B2019'!AH19=0,AH19&lt;&gt;0),AH19,"-")</f>
        <v>-</v>
      </c>
      <c r="AI143" s="1" t="str">
        <f>IF(AND('Use B2019'!AI19=0,AI19&lt;&gt;0),AI19,"-")</f>
        <v>-</v>
      </c>
      <c r="AJ143" s="1" t="str">
        <f>IF(AND('Use B2019'!AJ19=0,AJ19&lt;&gt;0),AJ19,"-")</f>
        <v>-</v>
      </c>
      <c r="AK143" s="1" t="str">
        <f>IF(AND('Use B2019'!AK19=0,AK19&lt;&gt;0),AK19,"-")</f>
        <v>-</v>
      </c>
      <c r="AL143" s="1" t="str">
        <f>IF(AND('Use B2019'!AL19=0,AL19&lt;&gt;0),AL19,"-")</f>
        <v>-</v>
      </c>
      <c r="AM143" s="1" t="str">
        <f>IF(AND('Use B2019'!AM19=0,AM19&lt;&gt;0),AM19,"-")</f>
        <v>-</v>
      </c>
      <c r="AN143" s="1" t="str">
        <f>IF(AND('Use B2019'!AN19=0,AN19&lt;&gt;0),AN19,"-")</f>
        <v>-</v>
      </c>
      <c r="AO143" s="1" t="str">
        <f>IF(AND('Use B2019'!AO19=0,AO19&lt;&gt;0),AO19,"-")</f>
        <v>-</v>
      </c>
      <c r="AP143" s="1" t="str">
        <f>IF(AND('Use B2019'!AP19=0,AP19&lt;&gt;0),AP19,"-")</f>
        <v>-</v>
      </c>
      <c r="AQ143" s="1" t="str">
        <f>IF(AND('Use B2019'!AQ19=0,AQ19&lt;&gt;0),AQ19,"-")</f>
        <v>-</v>
      </c>
      <c r="AR143" s="1" t="str">
        <f>IF(AND('Use B2019'!AR19=0,AR19&lt;&gt;0),AR19,"-")</f>
        <v>-</v>
      </c>
      <c r="AS143" s="1" t="str">
        <f>IF(AND('Use B2019'!AS19=0,AS19&lt;&gt;0),AS19,"-")</f>
        <v>-</v>
      </c>
      <c r="AT143" s="1" t="str">
        <f>IF(AND('Use B2019'!AT19=0,AT19&lt;&gt;0),AT19,"-")</f>
        <v>-</v>
      </c>
      <c r="AU143" s="1" t="str">
        <f>IF(AND('Use B2019'!AU19=0,AU19&lt;&gt;0),AU19,"-")</f>
        <v>-</v>
      </c>
      <c r="AV143" s="1" t="str">
        <f>IF(AND('Use B2019'!AV19=0,AV19&lt;&gt;0),AV19,"-")</f>
        <v>-</v>
      </c>
      <c r="AW143" s="1" t="str">
        <f>IF(AND('Use B2019'!AW19=0,AW19&lt;&gt;0),AW19,"-")</f>
        <v>-</v>
      </c>
      <c r="AX143" s="1" t="str">
        <f>IF(AND('Use B2019'!AX19=0,AX19&lt;&gt;0),AX19,"-")</f>
        <v>-</v>
      </c>
      <c r="AY143" s="1" t="str">
        <f>IF(AND('Use B2019'!AY19=0,AY19&lt;&gt;0),AY19,"-")</f>
        <v>-</v>
      </c>
      <c r="AZ143" s="1" t="str">
        <f>IF(AND('Use B2019'!AZ19=0,AZ19&lt;&gt;0),AZ19,"-")</f>
        <v>-</v>
      </c>
      <c r="BA143" s="1" t="str">
        <f>IF(AND('Use B2019'!BA19=0,BA19&lt;&gt;0),BA19,"-")</f>
        <v>-</v>
      </c>
      <c r="BB143" s="1" t="str">
        <f>IF(AND('Use B2019'!BB19=0,BB19&lt;&gt;0),BB19,"-")</f>
        <v>-</v>
      </c>
      <c r="BC143" s="1" t="str">
        <f>IF(AND('Use B2019'!BC19=0,BC19&lt;&gt;0),BC19,"-")</f>
        <v>-</v>
      </c>
      <c r="BD143" s="1" t="str">
        <f>IF(AND('Use B2019'!BD19=0,BD19&lt;&gt;0),BD19,"-")</f>
        <v>-</v>
      </c>
      <c r="BE143" s="1" t="str">
        <f>IF(AND('Use B2019'!BE19=0,BE19&lt;&gt;0),BE19,"-")</f>
        <v>-</v>
      </c>
      <c r="BF143" s="1" t="str">
        <f>IF(AND('Use B2019'!BF19=0,BF19&lt;&gt;0),BF19,"-")</f>
        <v>-</v>
      </c>
      <c r="BG143" s="1" t="str">
        <f>IF(AND('Use B2019'!BG19=0,BG19&lt;&gt;0),BG19,"-")</f>
        <v>-</v>
      </c>
      <c r="BH143" s="1" t="str">
        <f>IF(AND('Use B2019'!BH19=0,BH19&lt;&gt;0),BH19,"-")</f>
        <v>-</v>
      </c>
      <c r="BI143" s="1" t="str">
        <f>IF(AND('Use B2019'!BI19=0,BI19&lt;&gt;0),BI19,"-")</f>
        <v>-</v>
      </c>
      <c r="BJ143" s="1" t="str">
        <f>IF(AND('Use B2019'!BJ19=0,BJ19&lt;&gt;0),BJ19,"-")</f>
        <v>-</v>
      </c>
      <c r="BK143" s="1"/>
      <c r="BL143" s="1" t="str">
        <f>IF(AND('Use B2019'!BL19=0,BL19&lt;&gt;0),BL19,"-")</f>
        <v>-</v>
      </c>
      <c r="BM143" s="1" t="str">
        <f>IF(AND('Use B2019'!BM19=0,BM19&lt;&gt;0),BM19,"-")</f>
        <v>-</v>
      </c>
      <c r="BN143" s="1" t="str">
        <f>IF(AND('Use B2019'!BN19=0,BN19&lt;&gt;0),BN19,"-")</f>
        <v>-</v>
      </c>
      <c r="BO143" s="1" t="str">
        <f>IF(AND('Use B2019'!BO19=0,BO19&lt;&gt;0),BO19,"-")</f>
        <v>-</v>
      </c>
      <c r="BP143" s="1" t="str">
        <f>IF(AND('Use B2019'!BP19=0,BP19&lt;&gt;0),BP19,"-")</f>
        <v>-</v>
      </c>
      <c r="BQ143" s="1" t="str">
        <f>IF(AND('Use B2019'!BQ19=0,BQ19&lt;&gt;0),BQ19,"-")</f>
        <v>-</v>
      </c>
      <c r="BR143" s="1" t="str">
        <f>IF(AND('Use B2019'!BR19=0,BR19&lt;&gt;0),BR19,"-")</f>
        <v>-</v>
      </c>
      <c r="BS143" s="1" t="str">
        <f>IF(AND('Use B2019'!BS19=0,BS19&lt;&gt;0),BS19,"-")</f>
        <v>-</v>
      </c>
      <c r="BT143" s="1" t="str">
        <f>IF(AND('Use B2019'!BT19=0,BT19&lt;&gt;0),BT19,"-")</f>
        <v>-</v>
      </c>
    </row>
    <row r="144" spans="1:72" ht="12.75" customHeight="1">
      <c r="A144" s="1">
        <v>16</v>
      </c>
      <c r="B144" s="1" t="s">
        <v>436</v>
      </c>
      <c r="C144" s="1" t="str">
        <f>IF(AND('Use B2019'!C20=0,C20&lt;&gt;0),C20,"-")</f>
        <v>-</v>
      </c>
      <c r="D144" s="1" t="str">
        <f>IF(AND('Use B2019'!D20=0,D20&lt;&gt;0),D20,"-")</f>
        <v>-</v>
      </c>
      <c r="E144" s="1">
        <f>IF(AND('Use B2019'!E20=0,E20&lt;&gt;0),E20,"-")</f>
        <v>16.938723501729086</v>
      </c>
      <c r="F144" s="1" t="str">
        <f>IF(AND('Use B2019'!F20=0,F20&lt;&gt;0),F20,"-")</f>
        <v>-</v>
      </c>
      <c r="G144" s="1" t="str">
        <f>IF(AND('Use B2019'!G20=0,G20&lt;&gt;0),G20,"-")</f>
        <v>-</v>
      </c>
      <c r="H144" s="1" t="str">
        <f>IF(AND('Use B2019'!H20=0,H20&lt;&gt;0),H20,"-")</f>
        <v>-</v>
      </c>
      <c r="I144" s="1" t="str">
        <f>IF(AND('Use B2019'!I20=0,I20&lt;&gt;0),I20,"-")</f>
        <v>-</v>
      </c>
      <c r="J144" s="1" t="str">
        <f>IF(AND('Use B2019'!J20=0,J20&lt;&gt;0),J20,"-")</f>
        <v>-</v>
      </c>
      <c r="K144" s="1" t="str">
        <f>IF(AND('Use B2019'!K20=0,K20&lt;&gt;0),K20,"-")</f>
        <v>-</v>
      </c>
      <c r="L144" s="1" t="str">
        <f>IF(AND('Use B2019'!L20=0,L20&lt;&gt;0),L20,"-")</f>
        <v>-</v>
      </c>
      <c r="M144" s="1" t="str">
        <f>IF(AND('Use B2019'!M20=0,M20&lt;&gt;0),M20,"-")</f>
        <v>-</v>
      </c>
      <c r="N144" s="1" t="str">
        <f>IF(AND('Use B2019'!N20=0,N20&lt;&gt;0),N20,"-")</f>
        <v>-</v>
      </c>
      <c r="O144" s="1" t="str">
        <f>IF(AND('Use B2019'!O20=0,O20&lt;&gt;0),O20,"-")</f>
        <v>-</v>
      </c>
      <c r="P144" s="1" t="str">
        <f>IF(AND('Use B2019'!P20=0,P20&lt;&gt;0),P20,"-")</f>
        <v>-</v>
      </c>
      <c r="Q144" s="1" t="str">
        <f>IF(AND('Use B2019'!Q20=0,Q20&lt;&gt;0),Q20,"-")</f>
        <v>-</v>
      </c>
      <c r="R144" s="1" t="str">
        <f>IF(AND('Use B2019'!R20=0,R20&lt;&gt;0),R20,"-")</f>
        <v>-</v>
      </c>
      <c r="S144" s="1" t="str">
        <f>IF(AND('Use B2019'!S20=0,S20&lt;&gt;0),S20,"-")</f>
        <v>-</v>
      </c>
      <c r="T144" s="1" t="str">
        <f>IF(AND('Use B2019'!T20=0,T20&lt;&gt;0),T20,"-")</f>
        <v>-</v>
      </c>
      <c r="U144" s="1" t="str">
        <f>IF(AND('Use B2019'!U20=0,U20&lt;&gt;0),U20,"-")</f>
        <v>-</v>
      </c>
      <c r="V144" s="1" t="str">
        <f>IF(AND('Use B2019'!V20=0,V20&lt;&gt;0),V20,"-")</f>
        <v>-</v>
      </c>
      <c r="W144" s="1" t="str">
        <f>IF(AND('Use B2019'!W20=0,W20&lt;&gt;0),W20,"-")</f>
        <v>-</v>
      </c>
      <c r="X144" s="1" t="str">
        <f>IF(AND('Use B2019'!X20=0,X20&lt;&gt;0),X20,"-")</f>
        <v>-</v>
      </c>
      <c r="Y144" s="1" t="str">
        <f>IF(AND('Use B2019'!Y20=0,Y20&lt;&gt;0),Y20,"-")</f>
        <v>-</v>
      </c>
      <c r="Z144" s="1" t="str">
        <f>IF(AND('Use B2019'!Z20=0,Z20&lt;&gt;0),Z20,"-")</f>
        <v>-</v>
      </c>
      <c r="AA144" s="1" t="str">
        <f>IF(AND('Use B2019'!AA20=0,AA20&lt;&gt;0),AA20,"-")</f>
        <v>-</v>
      </c>
      <c r="AB144" s="1" t="str">
        <f>IF(AND('Use B2019'!AB20=0,AB20&lt;&gt;0),AB20,"-")</f>
        <v>-</v>
      </c>
      <c r="AC144" s="1" t="str">
        <f>IF(AND('Use B2019'!AC20=0,AC20&lt;&gt;0),AC20,"-")</f>
        <v>-</v>
      </c>
      <c r="AD144" s="1" t="str">
        <f>IF(AND('Use B2019'!AD20=0,AD20&lt;&gt;0),AD20,"-")</f>
        <v>-</v>
      </c>
      <c r="AE144" s="1">
        <f>IF(AND('Use B2019'!AE20=0,AE20&lt;&gt;0),AE20,"-")</f>
        <v>14.280978037116945</v>
      </c>
      <c r="AF144" s="1" t="str">
        <f>IF(AND('Use B2019'!AF20=0,AF20&lt;&gt;0),AF20,"-")</f>
        <v>-</v>
      </c>
      <c r="AG144" s="1" t="str">
        <f>IF(AND('Use B2019'!AG20=0,AG20&lt;&gt;0),AG20,"-")</f>
        <v>-</v>
      </c>
      <c r="AH144" s="1" t="str">
        <f>IF(AND('Use B2019'!AH20=0,AH20&lt;&gt;0),AH20,"-")</f>
        <v>-</v>
      </c>
      <c r="AI144" s="1" t="str">
        <f>IF(AND('Use B2019'!AI20=0,AI20&lt;&gt;0),AI20,"-")</f>
        <v>-</v>
      </c>
      <c r="AJ144" s="1" t="str">
        <f>IF(AND('Use B2019'!AJ20=0,AJ20&lt;&gt;0),AJ20,"-")</f>
        <v>-</v>
      </c>
      <c r="AK144" s="1" t="str">
        <f>IF(AND('Use B2019'!AK20=0,AK20&lt;&gt;0),AK20,"-")</f>
        <v>-</v>
      </c>
      <c r="AL144" s="1" t="str">
        <f>IF(AND('Use B2019'!AL20=0,AL20&lt;&gt;0),AL20,"-")</f>
        <v>-</v>
      </c>
      <c r="AM144" s="1" t="str">
        <f>IF(AND('Use B2019'!AM20=0,AM20&lt;&gt;0),AM20,"-")</f>
        <v>-</v>
      </c>
      <c r="AN144" s="1" t="str">
        <f>IF(AND('Use B2019'!AN20=0,AN20&lt;&gt;0),AN20,"-")</f>
        <v>-</v>
      </c>
      <c r="AO144" s="1" t="str">
        <f>IF(AND('Use B2019'!AO20=0,AO20&lt;&gt;0),AO20,"-")</f>
        <v>-</v>
      </c>
      <c r="AP144" s="1" t="str">
        <f>IF(AND('Use B2019'!AP20=0,AP20&lt;&gt;0),AP20,"-")</f>
        <v>-</v>
      </c>
      <c r="AQ144" s="1" t="str">
        <f>IF(AND('Use B2019'!AQ20=0,AQ20&lt;&gt;0),AQ20,"-")</f>
        <v>-</v>
      </c>
      <c r="AR144" s="1" t="str">
        <f>IF(AND('Use B2019'!AR20=0,AR20&lt;&gt;0),AR20,"-")</f>
        <v>-</v>
      </c>
      <c r="AS144" s="1" t="str">
        <f>IF(AND('Use B2019'!AS20=0,AS20&lt;&gt;0),AS20,"-")</f>
        <v>-</v>
      </c>
      <c r="AT144" s="1" t="str">
        <f>IF(AND('Use B2019'!AT20=0,AT20&lt;&gt;0),AT20,"-")</f>
        <v>-</v>
      </c>
      <c r="AU144" s="1" t="str">
        <f>IF(AND('Use B2019'!AU20=0,AU20&lt;&gt;0),AU20,"-")</f>
        <v>-</v>
      </c>
      <c r="AV144" s="1" t="str">
        <f>IF(AND('Use B2019'!AV20=0,AV20&lt;&gt;0),AV20,"-")</f>
        <v>-</v>
      </c>
      <c r="AW144" s="1" t="str">
        <f>IF(AND('Use B2019'!AW20=0,AW20&lt;&gt;0),AW20,"-")</f>
        <v>-</v>
      </c>
      <c r="AX144" s="1" t="str">
        <f>IF(AND('Use B2019'!AX20=0,AX20&lt;&gt;0),AX20,"-")</f>
        <v>-</v>
      </c>
      <c r="AY144" s="1" t="str">
        <f>IF(AND('Use B2019'!AY20=0,AY20&lt;&gt;0),AY20,"-")</f>
        <v>-</v>
      </c>
      <c r="AZ144" s="1" t="str">
        <f>IF(AND('Use B2019'!AZ20=0,AZ20&lt;&gt;0),AZ20,"-")</f>
        <v>-</v>
      </c>
      <c r="BA144" s="1" t="str">
        <f>IF(AND('Use B2019'!BA20=0,BA20&lt;&gt;0),BA20,"-")</f>
        <v>-</v>
      </c>
      <c r="BB144" s="1" t="str">
        <f>IF(AND('Use B2019'!BB20=0,BB20&lt;&gt;0),BB20,"-")</f>
        <v>-</v>
      </c>
      <c r="BC144" s="1" t="str">
        <f>IF(AND('Use B2019'!BC20=0,BC20&lt;&gt;0),BC20,"-")</f>
        <v>-</v>
      </c>
      <c r="BD144" s="1" t="str">
        <f>IF(AND('Use B2019'!BD20=0,BD20&lt;&gt;0),BD20,"-")</f>
        <v>-</v>
      </c>
      <c r="BE144" s="1" t="str">
        <f>IF(AND('Use B2019'!BE20=0,BE20&lt;&gt;0),BE20,"-")</f>
        <v>-</v>
      </c>
      <c r="BF144" s="1" t="str">
        <f>IF(AND('Use B2019'!BF20=0,BF20&lt;&gt;0),BF20,"-")</f>
        <v>-</v>
      </c>
      <c r="BG144" s="1" t="str">
        <f>IF(AND('Use B2019'!BG20=0,BG20&lt;&gt;0),BG20,"-")</f>
        <v>-</v>
      </c>
      <c r="BH144" s="1" t="str">
        <f>IF(AND('Use B2019'!BH20=0,BH20&lt;&gt;0),BH20,"-")</f>
        <v>-</v>
      </c>
      <c r="BI144" s="1" t="str">
        <f>IF(AND('Use B2019'!BI20=0,BI20&lt;&gt;0),BI20,"-")</f>
        <v>-</v>
      </c>
      <c r="BJ144" s="1" t="str">
        <f>IF(AND('Use B2019'!BJ20=0,BJ20&lt;&gt;0),BJ20,"-")</f>
        <v>-</v>
      </c>
      <c r="BK144" s="1"/>
      <c r="BL144" s="1" t="str">
        <f>IF(AND('Use B2019'!BL20=0,BL20&lt;&gt;0),BL20,"-")</f>
        <v>-</v>
      </c>
      <c r="BM144" s="1" t="str">
        <f>IF(AND('Use B2019'!BM20=0,BM20&lt;&gt;0),BM20,"-")</f>
        <v>-</v>
      </c>
      <c r="BN144" s="1" t="str">
        <f>IF(AND('Use B2019'!BN20=0,BN20&lt;&gt;0),BN20,"-")</f>
        <v>-</v>
      </c>
      <c r="BO144" s="1" t="str">
        <f>IF(AND('Use B2019'!BO20=0,BO20&lt;&gt;0),BO20,"-")</f>
        <v>-</v>
      </c>
      <c r="BP144" s="1" t="str">
        <f>IF(AND('Use B2019'!BP20=0,BP20&lt;&gt;0),BP20,"-")</f>
        <v>-</v>
      </c>
      <c r="BQ144" s="1" t="str">
        <f>IF(AND('Use B2019'!BQ20=0,BQ20&lt;&gt;0),BQ20,"-")</f>
        <v>-</v>
      </c>
      <c r="BR144" s="1" t="str">
        <f>IF(AND('Use B2019'!BR20=0,BR20&lt;&gt;0),BR20,"-")</f>
        <v>-</v>
      </c>
      <c r="BS144" s="1" t="str">
        <f>IF(AND('Use B2019'!BS20=0,BS20&lt;&gt;0),BS20,"-")</f>
        <v>-</v>
      </c>
      <c r="BT144" s="1" t="str">
        <f>IF(AND('Use B2019'!BT20=0,BT20&lt;&gt;0),BT20,"-")</f>
        <v>-</v>
      </c>
    </row>
    <row r="145" spans="1:72" ht="12.75" customHeight="1">
      <c r="A145" s="1">
        <v>17</v>
      </c>
      <c r="B145" s="1" t="s">
        <v>438</v>
      </c>
      <c r="C145" s="1" t="str">
        <f>IF(AND('Use B2019'!C21=0,C21&lt;&gt;0),C21,"-")</f>
        <v>-</v>
      </c>
      <c r="D145" s="1" t="str">
        <f>IF(AND('Use B2019'!D21=0,D21&lt;&gt;0),D21,"-")</f>
        <v>-</v>
      </c>
      <c r="E145" s="1" t="str">
        <f>IF(AND('Use B2019'!E21=0,E21&lt;&gt;0),E21,"-")</f>
        <v>-</v>
      </c>
      <c r="F145" s="1" t="str">
        <f>IF(AND('Use B2019'!F21=0,F21&lt;&gt;0),F21,"-")</f>
        <v>-</v>
      </c>
      <c r="G145" s="1" t="str">
        <f>IF(AND('Use B2019'!G21=0,G21&lt;&gt;0),G21,"-")</f>
        <v>-</v>
      </c>
      <c r="H145" s="1" t="str">
        <f>IF(AND('Use B2019'!H21=0,H21&lt;&gt;0),H21,"-")</f>
        <v>-</v>
      </c>
      <c r="I145" s="1" t="str">
        <f>IF(AND('Use B2019'!I21=0,I21&lt;&gt;0),I21,"-")</f>
        <v>-</v>
      </c>
      <c r="J145" s="1" t="str">
        <f>IF(AND('Use B2019'!J21=0,J21&lt;&gt;0),J21,"-")</f>
        <v>-</v>
      </c>
      <c r="K145" s="1" t="str">
        <f>IF(AND('Use B2019'!K21=0,K21&lt;&gt;0),K21,"-")</f>
        <v>-</v>
      </c>
      <c r="L145" s="1" t="str">
        <f>IF(AND('Use B2019'!L21=0,L21&lt;&gt;0),L21,"-")</f>
        <v>-</v>
      </c>
      <c r="M145" s="1" t="str">
        <f>IF(AND('Use B2019'!M21=0,M21&lt;&gt;0),M21,"-")</f>
        <v>-</v>
      </c>
      <c r="N145" s="1" t="str">
        <f>IF(AND('Use B2019'!N21=0,N21&lt;&gt;0),N21,"-")</f>
        <v>-</v>
      </c>
      <c r="O145" s="1" t="str">
        <f>IF(AND('Use B2019'!O21=0,O21&lt;&gt;0),O21,"-")</f>
        <v>-</v>
      </c>
      <c r="P145" s="1" t="str">
        <f>IF(AND('Use B2019'!P21=0,P21&lt;&gt;0),P21,"-")</f>
        <v>-</v>
      </c>
      <c r="Q145" s="1" t="str">
        <f>IF(AND('Use B2019'!Q21=0,Q21&lt;&gt;0),Q21,"-")</f>
        <v>-</v>
      </c>
      <c r="R145" s="1" t="str">
        <f>IF(AND('Use B2019'!R21=0,R21&lt;&gt;0),R21,"-")</f>
        <v>-</v>
      </c>
      <c r="S145" s="1" t="str">
        <f>IF(AND('Use B2019'!S21=0,S21&lt;&gt;0),S21,"-")</f>
        <v>-</v>
      </c>
      <c r="T145" s="1" t="str">
        <f>IF(AND('Use B2019'!T21=0,T21&lt;&gt;0),T21,"-")</f>
        <v>-</v>
      </c>
      <c r="U145" s="1" t="str">
        <f>IF(AND('Use B2019'!U21=0,U21&lt;&gt;0),U21,"-")</f>
        <v>-</v>
      </c>
      <c r="V145" s="1" t="str">
        <f>IF(AND('Use B2019'!V21=0,V21&lt;&gt;0),V21,"-")</f>
        <v>-</v>
      </c>
      <c r="W145" s="1" t="str">
        <f>IF(AND('Use B2019'!W21=0,W21&lt;&gt;0),W21,"-")</f>
        <v>-</v>
      </c>
      <c r="X145" s="1" t="str">
        <f>IF(AND('Use B2019'!X21=0,X21&lt;&gt;0),X21,"-")</f>
        <v>-</v>
      </c>
      <c r="Y145" s="1" t="str">
        <f>IF(AND('Use B2019'!Y21=0,Y21&lt;&gt;0),Y21,"-")</f>
        <v>-</v>
      </c>
      <c r="Z145" s="1" t="str">
        <f>IF(AND('Use B2019'!Z21=0,Z21&lt;&gt;0),Z21,"-")</f>
        <v>-</v>
      </c>
      <c r="AA145" s="1" t="str">
        <f>IF(AND('Use B2019'!AA21=0,AA21&lt;&gt;0),AA21,"-")</f>
        <v>-</v>
      </c>
      <c r="AB145" s="1" t="str">
        <f>IF(AND('Use B2019'!AB21=0,AB21&lt;&gt;0),AB21,"-")</f>
        <v>-</v>
      </c>
      <c r="AC145" s="1" t="str">
        <f>IF(AND('Use B2019'!AC21=0,AC21&lt;&gt;0),AC21,"-")</f>
        <v>-</v>
      </c>
      <c r="AD145" s="1" t="str">
        <f>IF(AND('Use B2019'!AD21=0,AD21&lt;&gt;0),AD21,"-")</f>
        <v>-</v>
      </c>
      <c r="AE145" s="1" t="str">
        <f>IF(AND('Use B2019'!AE21=0,AE21&lt;&gt;0),AE21,"-")</f>
        <v>-</v>
      </c>
      <c r="AF145" s="1" t="str">
        <f>IF(AND('Use B2019'!AF21=0,AF21&lt;&gt;0),AF21,"-")</f>
        <v>-</v>
      </c>
      <c r="AG145" s="1" t="str">
        <f>IF(AND('Use B2019'!AG21=0,AG21&lt;&gt;0),AG21,"-")</f>
        <v>-</v>
      </c>
      <c r="AH145" s="1" t="str">
        <f>IF(AND('Use B2019'!AH21=0,AH21&lt;&gt;0),AH21,"-")</f>
        <v>-</v>
      </c>
      <c r="AI145" s="1" t="str">
        <f>IF(AND('Use B2019'!AI21=0,AI21&lt;&gt;0),AI21,"-")</f>
        <v>-</v>
      </c>
      <c r="AJ145" s="1" t="str">
        <f>IF(AND('Use B2019'!AJ21=0,AJ21&lt;&gt;0),AJ21,"-")</f>
        <v>-</v>
      </c>
      <c r="AK145" s="1" t="str">
        <f>IF(AND('Use B2019'!AK21=0,AK21&lt;&gt;0),AK21,"-")</f>
        <v>-</v>
      </c>
      <c r="AL145" s="1" t="str">
        <f>IF(AND('Use B2019'!AL21=0,AL21&lt;&gt;0),AL21,"-")</f>
        <v>-</v>
      </c>
      <c r="AM145" s="1" t="str">
        <f>IF(AND('Use B2019'!AM21=0,AM21&lt;&gt;0),AM21,"-")</f>
        <v>-</v>
      </c>
      <c r="AN145" s="1" t="str">
        <f>IF(AND('Use B2019'!AN21=0,AN21&lt;&gt;0),AN21,"-")</f>
        <v>-</v>
      </c>
      <c r="AO145" s="1" t="str">
        <f>IF(AND('Use B2019'!AO21=0,AO21&lt;&gt;0),AO21,"-")</f>
        <v>-</v>
      </c>
      <c r="AP145" s="1" t="str">
        <f>IF(AND('Use B2019'!AP21=0,AP21&lt;&gt;0),AP21,"-")</f>
        <v>-</v>
      </c>
      <c r="AQ145" s="1" t="str">
        <f>IF(AND('Use B2019'!AQ21=0,AQ21&lt;&gt;0),AQ21,"-")</f>
        <v>-</v>
      </c>
      <c r="AR145" s="1" t="str">
        <f>IF(AND('Use B2019'!AR21=0,AR21&lt;&gt;0),AR21,"-")</f>
        <v>-</v>
      </c>
      <c r="AS145" s="1" t="str">
        <f>IF(AND('Use B2019'!AS21=0,AS21&lt;&gt;0),AS21,"-")</f>
        <v>-</v>
      </c>
      <c r="AT145" s="1" t="str">
        <f>IF(AND('Use B2019'!AT21=0,AT21&lt;&gt;0),AT21,"-")</f>
        <v>-</v>
      </c>
      <c r="AU145" s="1" t="str">
        <f>IF(AND('Use B2019'!AU21=0,AU21&lt;&gt;0),AU21,"-")</f>
        <v>-</v>
      </c>
      <c r="AV145" s="1" t="str">
        <f>IF(AND('Use B2019'!AV21=0,AV21&lt;&gt;0),AV21,"-")</f>
        <v>-</v>
      </c>
      <c r="AW145" s="1" t="str">
        <f>IF(AND('Use B2019'!AW21=0,AW21&lt;&gt;0),AW21,"-")</f>
        <v>-</v>
      </c>
      <c r="AX145" s="1" t="str">
        <f>IF(AND('Use B2019'!AX21=0,AX21&lt;&gt;0),AX21,"-")</f>
        <v>-</v>
      </c>
      <c r="AY145" s="1" t="str">
        <f>IF(AND('Use B2019'!AY21=0,AY21&lt;&gt;0),AY21,"-")</f>
        <v>-</v>
      </c>
      <c r="AZ145" s="1" t="str">
        <f>IF(AND('Use B2019'!AZ21=0,AZ21&lt;&gt;0),AZ21,"-")</f>
        <v>-</v>
      </c>
      <c r="BA145" s="1" t="str">
        <f>IF(AND('Use B2019'!BA21=0,BA21&lt;&gt;0),BA21,"-")</f>
        <v>-</v>
      </c>
      <c r="BB145" s="1" t="str">
        <f>IF(AND('Use B2019'!BB21=0,BB21&lt;&gt;0),BB21,"-")</f>
        <v>-</v>
      </c>
      <c r="BC145" s="1" t="str">
        <f>IF(AND('Use B2019'!BC21=0,BC21&lt;&gt;0),BC21,"-")</f>
        <v>-</v>
      </c>
      <c r="BD145" s="1" t="str">
        <f>IF(AND('Use B2019'!BD21=0,BD21&lt;&gt;0),BD21,"-")</f>
        <v>-</v>
      </c>
      <c r="BE145" s="1" t="str">
        <f>IF(AND('Use B2019'!BE21=0,BE21&lt;&gt;0),BE21,"-")</f>
        <v>-</v>
      </c>
      <c r="BF145" s="1" t="str">
        <f>IF(AND('Use B2019'!BF21=0,BF21&lt;&gt;0),BF21,"-")</f>
        <v>-</v>
      </c>
      <c r="BG145" s="1" t="str">
        <f>IF(AND('Use B2019'!BG21=0,BG21&lt;&gt;0),BG21,"-")</f>
        <v>-</v>
      </c>
      <c r="BH145" s="1" t="str">
        <f>IF(AND('Use B2019'!BH21=0,BH21&lt;&gt;0),BH21,"-")</f>
        <v>-</v>
      </c>
      <c r="BI145" s="1" t="str">
        <f>IF(AND('Use B2019'!BI21=0,BI21&lt;&gt;0),BI21,"-")</f>
        <v>-</v>
      </c>
      <c r="BJ145" s="1" t="str">
        <f>IF(AND('Use B2019'!BJ21=0,BJ21&lt;&gt;0),BJ21,"-")</f>
        <v>-</v>
      </c>
      <c r="BK145" s="1"/>
      <c r="BL145" s="1" t="str">
        <f>IF(AND('Use B2019'!BL21=0,BL21&lt;&gt;0),BL21,"-")</f>
        <v>-</v>
      </c>
      <c r="BM145" s="1" t="str">
        <f>IF(AND('Use B2019'!BM21=0,BM21&lt;&gt;0),BM21,"-")</f>
        <v>-</v>
      </c>
      <c r="BN145" s="1" t="str">
        <f>IF(AND('Use B2019'!BN21=0,BN21&lt;&gt;0),BN21,"-")</f>
        <v>-</v>
      </c>
      <c r="BO145" s="1" t="str">
        <f>IF(AND('Use B2019'!BO21=0,BO21&lt;&gt;0),BO21,"-")</f>
        <v>-</v>
      </c>
      <c r="BP145" s="1" t="str">
        <f>IF(AND('Use B2019'!BP21=0,BP21&lt;&gt;0),BP21,"-")</f>
        <v>-</v>
      </c>
      <c r="BQ145" s="1" t="str">
        <f>IF(AND('Use B2019'!BQ21=0,BQ21&lt;&gt;0),BQ21,"-")</f>
        <v>-</v>
      </c>
      <c r="BR145" s="1" t="str">
        <f>IF(AND('Use B2019'!BR21=0,BR21&lt;&gt;0),BR21,"-")</f>
        <v>-</v>
      </c>
      <c r="BS145" s="1" t="str">
        <f>IF(AND('Use B2019'!BS21=0,BS21&lt;&gt;0),BS21,"-")</f>
        <v>-</v>
      </c>
      <c r="BT145" s="1" t="str">
        <f>IF(AND('Use B2019'!BT21=0,BT21&lt;&gt;0),BT21,"-")</f>
        <v>-</v>
      </c>
    </row>
    <row r="146" spans="1:72" ht="12.75" customHeight="1">
      <c r="A146" s="1">
        <v>18</v>
      </c>
      <c r="B146" s="1" t="s">
        <v>440</v>
      </c>
      <c r="C146" s="1" t="str">
        <f>IF(AND('Use B2019'!C22=0,C22&lt;&gt;0),C22,"-")</f>
        <v>-</v>
      </c>
      <c r="D146" s="1" t="str">
        <f>IF(AND('Use B2019'!D22=0,D22&lt;&gt;0),D22,"-")</f>
        <v>-</v>
      </c>
      <c r="E146" s="1" t="str">
        <f>IF(AND('Use B2019'!E22=0,E22&lt;&gt;0),E22,"-")</f>
        <v>-</v>
      </c>
      <c r="F146" s="1" t="str">
        <f>IF(AND('Use B2019'!F22=0,F22&lt;&gt;0),F22,"-")</f>
        <v>-</v>
      </c>
      <c r="G146" s="1" t="str">
        <f>IF(AND('Use B2019'!G22=0,G22&lt;&gt;0),G22,"-")</f>
        <v>-</v>
      </c>
      <c r="H146" s="1" t="str">
        <f>IF(AND('Use B2019'!H22=0,H22&lt;&gt;0),H22,"-")</f>
        <v>-</v>
      </c>
      <c r="I146" s="1" t="str">
        <f>IF(AND('Use B2019'!I22=0,I22&lt;&gt;0),I22,"-")</f>
        <v>-</v>
      </c>
      <c r="J146" s="1" t="str">
        <f>IF(AND('Use B2019'!J22=0,J22&lt;&gt;0),J22,"-")</f>
        <v>-</v>
      </c>
      <c r="K146" s="1" t="str">
        <f>IF(AND('Use B2019'!K22=0,K22&lt;&gt;0),K22,"-")</f>
        <v>-</v>
      </c>
      <c r="L146" s="1" t="str">
        <f>IF(AND('Use B2019'!L22=0,L22&lt;&gt;0),L22,"-")</f>
        <v>-</v>
      </c>
      <c r="M146" s="1" t="str">
        <f>IF(AND('Use B2019'!M22=0,M22&lt;&gt;0),M22,"-")</f>
        <v>-</v>
      </c>
      <c r="N146" s="1" t="str">
        <f>IF(AND('Use B2019'!N22=0,N22&lt;&gt;0),N22,"-")</f>
        <v>-</v>
      </c>
      <c r="O146" s="1" t="str">
        <f>IF(AND('Use B2019'!O22=0,O22&lt;&gt;0),O22,"-")</f>
        <v>-</v>
      </c>
      <c r="P146" s="1" t="str">
        <f>IF(AND('Use B2019'!P22=0,P22&lt;&gt;0),P22,"-")</f>
        <v>-</v>
      </c>
      <c r="Q146" s="1" t="str">
        <f>IF(AND('Use B2019'!Q22=0,Q22&lt;&gt;0),Q22,"-")</f>
        <v>-</v>
      </c>
      <c r="R146" s="1" t="str">
        <f>IF(AND('Use B2019'!R22=0,R22&lt;&gt;0),R22,"-")</f>
        <v>-</v>
      </c>
      <c r="S146" s="1" t="str">
        <f>IF(AND('Use B2019'!S22=0,S22&lt;&gt;0),S22,"-")</f>
        <v>-</v>
      </c>
      <c r="T146" s="1" t="str">
        <f>IF(AND('Use B2019'!T22=0,T22&lt;&gt;0),T22,"-")</f>
        <v>-</v>
      </c>
      <c r="U146" s="1" t="str">
        <f>IF(AND('Use B2019'!U22=0,U22&lt;&gt;0),U22,"-")</f>
        <v>-</v>
      </c>
      <c r="V146" s="1" t="str">
        <f>IF(AND('Use B2019'!V22=0,V22&lt;&gt;0),V22,"-")</f>
        <v>-</v>
      </c>
      <c r="W146" s="1" t="str">
        <f>IF(AND('Use B2019'!W22=0,W22&lt;&gt;0),W22,"-")</f>
        <v>-</v>
      </c>
      <c r="X146" s="1" t="str">
        <f>IF(AND('Use B2019'!X22=0,X22&lt;&gt;0),X22,"-")</f>
        <v>-</v>
      </c>
      <c r="Y146" s="1" t="str">
        <f>IF(AND('Use B2019'!Y22=0,Y22&lt;&gt;0),Y22,"-")</f>
        <v>-</v>
      </c>
      <c r="Z146" s="1" t="str">
        <f>IF(AND('Use B2019'!Z22=0,Z22&lt;&gt;0),Z22,"-")</f>
        <v>-</v>
      </c>
      <c r="AA146" s="1" t="str">
        <f>IF(AND('Use B2019'!AA22=0,AA22&lt;&gt;0),AA22,"-")</f>
        <v>-</v>
      </c>
      <c r="AB146" s="1" t="str">
        <f>IF(AND('Use B2019'!AB22=0,AB22&lt;&gt;0),AB22,"-")</f>
        <v>-</v>
      </c>
      <c r="AC146" s="1" t="str">
        <f>IF(AND('Use B2019'!AC22=0,AC22&lt;&gt;0),AC22,"-")</f>
        <v>-</v>
      </c>
      <c r="AD146" s="1" t="str">
        <f>IF(AND('Use B2019'!AD22=0,AD22&lt;&gt;0),AD22,"-")</f>
        <v>-</v>
      </c>
      <c r="AE146" s="1" t="str">
        <f>IF(AND('Use B2019'!AE22=0,AE22&lt;&gt;0),AE22,"-")</f>
        <v>-</v>
      </c>
      <c r="AF146" s="1" t="str">
        <f>IF(AND('Use B2019'!AF22=0,AF22&lt;&gt;0),AF22,"-")</f>
        <v>-</v>
      </c>
      <c r="AG146" s="1" t="str">
        <f>IF(AND('Use B2019'!AG22=0,AG22&lt;&gt;0),AG22,"-")</f>
        <v>-</v>
      </c>
      <c r="AH146" s="1" t="str">
        <f>IF(AND('Use B2019'!AH22=0,AH22&lt;&gt;0),AH22,"-")</f>
        <v>-</v>
      </c>
      <c r="AI146" s="1" t="str">
        <f>IF(AND('Use B2019'!AI22=0,AI22&lt;&gt;0),AI22,"-")</f>
        <v>-</v>
      </c>
      <c r="AJ146" s="1" t="str">
        <f>IF(AND('Use B2019'!AJ22=0,AJ22&lt;&gt;0),AJ22,"-")</f>
        <v>-</v>
      </c>
      <c r="AK146" s="1" t="str">
        <f>IF(AND('Use B2019'!AK22=0,AK22&lt;&gt;0),AK22,"-")</f>
        <v>-</v>
      </c>
      <c r="AL146" s="1" t="str">
        <f>IF(AND('Use B2019'!AL22=0,AL22&lt;&gt;0),AL22,"-")</f>
        <v>-</v>
      </c>
      <c r="AM146" s="1" t="str">
        <f>IF(AND('Use B2019'!AM22=0,AM22&lt;&gt;0),AM22,"-")</f>
        <v>-</v>
      </c>
      <c r="AN146" s="1" t="str">
        <f>IF(AND('Use B2019'!AN22=0,AN22&lt;&gt;0),AN22,"-")</f>
        <v>-</v>
      </c>
      <c r="AO146" s="1" t="str">
        <f>IF(AND('Use B2019'!AO22=0,AO22&lt;&gt;0),AO22,"-")</f>
        <v>-</v>
      </c>
      <c r="AP146" s="1" t="str">
        <f>IF(AND('Use B2019'!AP22=0,AP22&lt;&gt;0),AP22,"-")</f>
        <v>-</v>
      </c>
      <c r="AQ146" s="1" t="str">
        <f>IF(AND('Use B2019'!AQ22=0,AQ22&lt;&gt;0),AQ22,"-")</f>
        <v>-</v>
      </c>
      <c r="AR146" s="1" t="str">
        <f>IF(AND('Use B2019'!AR22=0,AR22&lt;&gt;0),AR22,"-")</f>
        <v>-</v>
      </c>
      <c r="AS146" s="1" t="str">
        <f>IF(AND('Use B2019'!AS22=0,AS22&lt;&gt;0),AS22,"-")</f>
        <v>-</v>
      </c>
      <c r="AT146" s="1" t="str">
        <f>IF(AND('Use B2019'!AT22=0,AT22&lt;&gt;0),AT22,"-")</f>
        <v>-</v>
      </c>
      <c r="AU146" s="1" t="str">
        <f>IF(AND('Use B2019'!AU22=0,AU22&lt;&gt;0),AU22,"-")</f>
        <v>-</v>
      </c>
      <c r="AV146" s="1" t="str">
        <f>IF(AND('Use B2019'!AV22=0,AV22&lt;&gt;0),AV22,"-")</f>
        <v>-</v>
      </c>
      <c r="AW146" s="1" t="str">
        <f>IF(AND('Use B2019'!AW22=0,AW22&lt;&gt;0),AW22,"-")</f>
        <v>-</v>
      </c>
      <c r="AX146" s="1" t="str">
        <f>IF(AND('Use B2019'!AX22=0,AX22&lt;&gt;0),AX22,"-")</f>
        <v>-</v>
      </c>
      <c r="AY146" s="1" t="str">
        <f>IF(AND('Use B2019'!AY22=0,AY22&lt;&gt;0),AY22,"-")</f>
        <v>-</v>
      </c>
      <c r="AZ146" s="1" t="str">
        <f>IF(AND('Use B2019'!AZ22=0,AZ22&lt;&gt;0),AZ22,"-")</f>
        <v>-</v>
      </c>
      <c r="BA146" s="1" t="str">
        <f>IF(AND('Use B2019'!BA22=0,BA22&lt;&gt;0),BA22,"-")</f>
        <v>-</v>
      </c>
      <c r="BB146" s="1" t="str">
        <f>IF(AND('Use B2019'!BB22=0,BB22&lt;&gt;0),BB22,"-")</f>
        <v>-</v>
      </c>
      <c r="BC146" s="1" t="str">
        <f>IF(AND('Use B2019'!BC22=0,BC22&lt;&gt;0),BC22,"-")</f>
        <v>-</v>
      </c>
      <c r="BD146" s="1" t="str">
        <f>IF(AND('Use B2019'!BD22=0,BD22&lt;&gt;0),BD22,"-")</f>
        <v>-</v>
      </c>
      <c r="BE146" s="1" t="str">
        <f>IF(AND('Use B2019'!BE22=0,BE22&lt;&gt;0),BE22,"-")</f>
        <v>-</v>
      </c>
      <c r="BF146" s="1" t="str">
        <f>IF(AND('Use B2019'!BF22=0,BF22&lt;&gt;0),BF22,"-")</f>
        <v>-</v>
      </c>
      <c r="BG146" s="1" t="str">
        <f>IF(AND('Use B2019'!BG22=0,BG22&lt;&gt;0),BG22,"-")</f>
        <v>-</v>
      </c>
      <c r="BH146" s="1" t="str">
        <f>IF(AND('Use B2019'!BH22=0,BH22&lt;&gt;0),BH22,"-")</f>
        <v>-</v>
      </c>
      <c r="BI146" s="1" t="str">
        <f>IF(AND('Use B2019'!BI22=0,BI22&lt;&gt;0),BI22,"-")</f>
        <v>-</v>
      </c>
      <c r="BJ146" s="1" t="str">
        <f>IF(AND('Use B2019'!BJ22=0,BJ22&lt;&gt;0),BJ22,"-")</f>
        <v>-</v>
      </c>
      <c r="BK146" s="1"/>
      <c r="BL146" s="1" t="str">
        <f>IF(AND('Use B2019'!BL22=0,BL22&lt;&gt;0),BL22,"-")</f>
        <v>-</v>
      </c>
      <c r="BM146" s="1" t="str">
        <f>IF(AND('Use B2019'!BM22=0,BM22&lt;&gt;0),BM22,"-")</f>
        <v>-</v>
      </c>
      <c r="BN146" s="1" t="str">
        <f>IF(AND('Use B2019'!BN22=0,BN22&lt;&gt;0),BN22,"-")</f>
        <v>-</v>
      </c>
      <c r="BO146" s="1" t="str">
        <f>IF(AND('Use B2019'!BO22=0,BO22&lt;&gt;0),BO22,"-")</f>
        <v>-</v>
      </c>
      <c r="BP146" s="1" t="str">
        <f>IF(AND('Use B2019'!BP22=0,BP22&lt;&gt;0),BP22,"-")</f>
        <v>-</v>
      </c>
      <c r="BQ146" s="1" t="str">
        <f>IF(AND('Use B2019'!BQ22=0,BQ22&lt;&gt;0),BQ22,"-")</f>
        <v>-</v>
      </c>
      <c r="BR146" s="1" t="str">
        <f>IF(AND('Use B2019'!BR22=0,BR22&lt;&gt;0),BR22,"-")</f>
        <v>-</v>
      </c>
      <c r="BS146" s="1" t="str">
        <f>IF(AND('Use B2019'!BS22=0,BS22&lt;&gt;0),BS22,"-")</f>
        <v>-</v>
      </c>
      <c r="BT146" s="1" t="str">
        <f>IF(AND('Use B2019'!BT22=0,BT22&lt;&gt;0),BT22,"-")</f>
        <v>-</v>
      </c>
    </row>
    <row r="147" spans="1:72" ht="12.75" customHeight="1">
      <c r="A147" s="1">
        <v>19</v>
      </c>
      <c r="B147" s="1" t="s">
        <v>442</v>
      </c>
      <c r="C147" s="1">
        <f>IF(AND('Use B2019'!C23=0,C23&lt;&gt;0),C23,"-")</f>
        <v>43.701513869299482</v>
      </c>
      <c r="D147" s="1">
        <f>IF(AND('Use B2019'!D23=0,D23&lt;&gt;0),D23,"-")</f>
        <v>5.207917822120248E-3</v>
      </c>
      <c r="E147" s="1" t="str">
        <f>IF(AND('Use B2019'!E23=0,E23&lt;&gt;0),E23,"-")</f>
        <v>-</v>
      </c>
      <c r="F147" s="1" t="str">
        <f>IF(AND('Use B2019'!F23=0,F23&lt;&gt;0),F23,"-")</f>
        <v>-</v>
      </c>
      <c r="G147" s="1" t="str">
        <f>IF(AND('Use B2019'!G23=0,G23&lt;&gt;0),G23,"-")</f>
        <v>-</v>
      </c>
      <c r="H147" s="1" t="str">
        <f>IF(AND('Use B2019'!H23=0,H23&lt;&gt;0),H23,"-")</f>
        <v>-</v>
      </c>
      <c r="I147" s="1" t="str">
        <f>IF(AND('Use B2019'!I23=0,I23&lt;&gt;0),I23,"-")</f>
        <v>-</v>
      </c>
      <c r="J147" s="1" t="str">
        <f>IF(AND('Use B2019'!J23=0,J23&lt;&gt;0),J23,"-")</f>
        <v>-</v>
      </c>
      <c r="K147" s="1" t="str">
        <f>IF(AND('Use B2019'!K23=0,K23&lt;&gt;0),K23,"-")</f>
        <v>-</v>
      </c>
      <c r="L147" s="1" t="str">
        <f>IF(AND('Use B2019'!L23=0,L23&lt;&gt;0),L23,"-")</f>
        <v>-</v>
      </c>
      <c r="M147" s="1" t="str">
        <f>IF(AND('Use B2019'!M23=0,M23&lt;&gt;0),M23,"-")</f>
        <v>-</v>
      </c>
      <c r="N147" s="1" t="str">
        <f>IF(AND('Use B2019'!N23=0,N23&lt;&gt;0),N23,"-")</f>
        <v>-</v>
      </c>
      <c r="O147" s="1" t="str">
        <f>IF(AND('Use B2019'!O23=0,O23&lt;&gt;0),O23,"-")</f>
        <v>-</v>
      </c>
      <c r="P147" s="1" t="str">
        <f>IF(AND('Use B2019'!P23=0,P23&lt;&gt;0),P23,"-")</f>
        <v>-</v>
      </c>
      <c r="Q147" s="1" t="str">
        <f>IF(AND('Use B2019'!Q23=0,Q23&lt;&gt;0),Q23,"-")</f>
        <v>-</v>
      </c>
      <c r="R147" s="1" t="str">
        <f>IF(AND('Use B2019'!R23=0,R23&lt;&gt;0),R23,"-")</f>
        <v>-</v>
      </c>
      <c r="S147" s="1" t="str">
        <f>IF(AND('Use B2019'!S23=0,S23&lt;&gt;0),S23,"-")</f>
        <v>-</v>
      </c>
      <c r="T147" s="1" t="str">
        <f>IF(AND('Use B2019'!T23=0,T23&lt;&gt;0),T23,"-")</f>
        <v>-</v>
      </c>
      <c r="U147" s="1" t="str">
        <f>IF(AND('Use B2019'!U23=0,U23&lt;&gt;0),U23,"-")</f>
        <v>-</v>
      </c>
      <c r="V147" s="1" t="str">
        <f>IF(AND('Use B2019'!V23=0,V23&lt;&gt;0),V23,"-")</f>
        <v>-</v>
      </c>
      <c r="W147" s="1" t="str">
        <f>IF(AND('Use B2019'!W23=0,W23&lt;&gt;0),W23,"-")</f>
        <v>-</v>
      </c>
      <c r="X147" s="1" t="str">
        <f>IF(AND('Use B2019'!X23=0,X23&lt;&gt;0),X23,"-")</f>
        <v>-</v>
      </c>
      <c r="Y147" s="1" t="str">
        <f>IF(AND('Use B2019'!Y23=0,Y23&lt;&gt;0),Y23,"-")</f>
        <v>-</v>
      </c>
      <c r="Z147" s="1" t="str">
        <f>IF(AND('Use B2019'!Z23=0,Z23&lt;&gt;0),Z23,"-")</f>
        <v>-</v>
      </c>
      <c r="AA147" s="1" t="str">
        <f>IF(AND('Use B2019'!AA23=0,AA23&lt;&gt;0),AA23,"-")</f>
        <v>-</v>
      </c>
      <c r="AB147" s="1" t="str">
        <f>IF(AND('Use B2019'!AB23=0,AB23&lt;&gt;0),AB23,"-")</f>
        <v>-</v>
      </c>
      <c r="AC147" s="1" t="str">
        <f>IF(AND('Use B2019'!AC23=0,AC23&lt;&gt;0),AC23,"-")</f>
        <v>-</v>
      </c>
      <c r="AD147" s="1" t="str">
        <f>IF(AND('Use B2019'!AD23=0,AD23&lt;&gt;0),AD23,"-")</f>
        <v>-</v>
      </c>
      <c r="AE147" s="1">
        <f>IF(AND('Use B2019'!AE23=0,AE23&lt;&gt;0),AE23,"-")</f>
        <v>0.14211221014551795</v>
      </c>
      <c r="AF147" s="1" t="str">
        <f>IF(AND('Use B2019'!AF23=0,AF23&lt;&gt;0),AF23,"-")</f>
        <v>-</v>
      </c>
      <c r="AG147" s="1" t="str">
        <f>IF(AND('Use B2019'!AG23=0,AG23&lt;&gt;0),AG23,"-")</f>
        <v>-</v>
      </c>
      <c r="AH147" s="1" t="str">
        <f>IF(AND('Use B2019'!AH23=0,AH23&lt;&gt;0),AH23,"-")</f>
        <v>-</v>
      </c>
      <c r="AI147" s="1" t="str">
        <f>IF(AND('Use B2019'!AI23=0,AI23&lt;&gt;0),AI23,"-")</f>
        <v>-</v>
      </c>
      <c r="AJ147" s="1" t="str">
        <f>IF(AND('Use B2019'!AJ23=0,AJ23&lt;&gt;0),AJ23,"-")</f>
        <v>-</v>
      </c>
      <c r="AK147" s="1" t="str">
        <f>IF(AND('Use B2019'!AK23=0,AK23&lt;&gt;0),AK23,"-")</f>
        <v>-</v>
      </c>
      <c r="AL147" s="1" t="str">
        <f>IF(AND('Use B2019'!AL23=0,AL23&lt;&gt;0),AL23,"-")</f>
        <v>-</v>
      </c>
      <c r="AM147" s="1" t="str">
        <f>IF(AND('Use B2019'!AM23=0,AM23&lt;&gt;0),AM23,"-")</f>
        <v>-</v>
      </c>
      <c r="AN147" s="1">
        <f>IF(AND('Use B2019'!AN23=0,AN23&lt;&gt;0),AN23,"-")</f>
        <v>1.7959657783635268E-2</v>
      </c>
      <c r="AO147" s="1">
        <f>IF(AND('Use B2019'!AO23=0,AO23&lt;&gt;0),AO23,"-")</f>
        <v>3.3085595575822753E-2</v>
      </c>
      <c r="AP147" s="1" t="str">
        <f>IF(AND('Use B2019'!AP23=0,AP23&lt;&gt;0),AP23,"-")</f>
        <v>-</v>
      </c>
      <c r="AQ147" s="1" t="str">
        <f>IF(AND('Use B2019'!AQ23=0,AQ23&lt;&gt;0),AQ23,"-")</f>
        <v>-</v>
      </c>
      <c r="AR147" s="1" t="str">
        <f>IF(AND('Use B2019'!AR23=0,AR23&lt;&gt;0),AR23,"-")</f>
        <v>-</v>
      </c>
      <c r="AS147" s="1" t="str">
        <f>IF(AND('Use B2019'!AS23=0,AS23&lt;&gt;0),AS23,"-")</f>
        <v>-</v>
      </c>
      <c r="AT147" s="1" t="str">
        <f>IF(AND('Use B2019'!AT23=0,AT23&lt;&gt;0),AT23,"-")</f>
        <v>-</v>
      </c>
      <c r="AU147" s="1" t="str">
        <f>IF(AND('Use B2019'!AU23=0,AU23&lt;&gt;0),AU23,"-")</f>
        <v>-</v>
      </c>
      <c r="AV147" s="1" t="str">
        <f>IF(AND('Use B2019'!AV23=0,AV23&lt;&gt;0),AV23,"-")</f>
        <v>-</v>
      </c>
      <c r="AW147" s="1" t="str">
        <f>IF(AND('Use B2019'!AW23=0,AW23&lt;&gt;0),AW23,"-")</f>
        <v>-</v>
      </c>
      <c r="AX147" s="1" t="str">
        <f>IF(AND('Use B2019'!AX23=0,AX23&lt;&gt;0),AX23,"-")</f>
        <v>-</v>
      </c>
      <c r="AY147" s="1" t="str">
        <f>IF(AND('Use B2019'!AY23=0,AY23&lt;&gt;0),AY23,"-")</f>
        <v>-</v>
      </c>
      <c r="AZ147" s="1" t="str">
        <f>IF(AND('Use B2019'!AZ23=0,AZ23&lt;&gt;0),AZ23,"-")</f>
        <v>-</v>
      </c>
      <c r="BA147" s="1" t="str">
        <f>IF(AND('Use B2019'!BA23=0,BA23&lt;&gt;0),BA23,"-")</f>
        <v>-</v>
      </c>
      <c r="BB147" s="1" t="str">
        <f>IF(AND('Use B2019'!BB23=0,BB23&lt;&gt;0),BB23,"-")</f>
        <v>-</v>
      </c>
      <c r="BC147" s="1" t="str">
        <f>IF(AND('Use B2019'!BC23=0,BC23&lt;&gt;0),BC23,"-")</f>
        <v>-</v>
      </c>
      <c r="BD147" s="1" t="str">
        <f>IF(AND('Use B2019'!BD23=0,BD23&lt;&gt;0),BD23,"-")</f>
        <v>-</v>
      </c>
      <c r="BE147" s="1" t="str">
        <f>IF(AND('Use B2019'!BE23=0,BE23&lt;&gt;0),BE23,"-")</f>
        <v>-</v>
      </c>
      <c r="BF147" s="1">
        <f>IF(AND('Use B2019'!BF23=0,BF23&lt;&gt;0),BF23,"-")</f>
        <v>1.5317405359177201E-4</v>
      </c>
      <c r="BG147" s="1" t="str">
        <f>IF(AND('Use B2019'!BG23=0,BG23&lt;&gt;0),BG23,"-")</f>
        <v>-</v>
      </c>
      <c r="BH147" s="1" t="str">
        <f>IF(AND('Use B2019'!BH23=0,BH23&lt;&gt;0),BH23,"-")</f>
        <v>-</v>
      </c>
      <c r="BI147" s="1" t="str">
        <f>IF(AND('Use B2019'!BI23=0,BI23&lt;&gt;0),BI23,"-")</f>
        <v>-</v>
      </c>
      <c r="BJ147" s="1" t="str">
        <f>IF(AND('Use B2019'!BJ23=0,BJ23&lt;&gt;0),BJ23,"-")</f>
        <v>-</v>
      </c>
      <c r="BK147" s="1"/>
      <c r="BL147" s="1" t="str">
        <f>IF(AND('Use B2019'!BL23=0,BL23&lt;&gt;0),BL23,"-")</f>
        <v>-</v>
      </c>
      <c r="BM147" s="1" t="str">
        <f>IF(AND('Use B2019'!BM23=0,BM23&lt;&gt;0),BM23,"-")</f>
        <v>-</v>
      </c>
      <c r="BN147" s="1" t="str">
        <f>IF(AND('Use B2019'!BN23=0,BN23&lt;&gt;0),BN23,"-")</f>
        <v>-</v>
      </c>
      <c r="BO147" s="1" t="str">
        <f>IF(AND('Use B2019'!BO23=0,BO23&lt;&gt;0),BO23,"-")</f>
        <v>-</v>
      </c>
      <c r="BP147" s="1" t="str">
        <f>IF(AND('Use B2019'!BP23=0,BP23&lt;&gt;0),BP23,"-")</f>
        <v>-</v>
      </c>
      <c r="BQ147" s="1" t="str">
        <f>IF(AND('Use B2019'!BQ23=0,BQ23&lt;&gt;0),BQ23,"-")</f>
        <v>-</v>
      </c>
      <c r="BR147" s="1" t="str">
        <f>IF(AND('Use B2019'!BR23=0,BR23&lt;&gt;0),BR23,"-")</f>
        <v>-</v>
      </c>
      <c r="BS147" s="1" t="str">
        <f>IF(AND('Use B2019'!BS23=0,BS23&lt;&gt;0),BS23,"-")</f>
        <v>-</v>
      </c>
      <c r="BT147" s="1" t="str">
        <f>IF(AND('Use B2019'!BT23=0,BT23&lt;&gt;0),BT23,"-")</f>
        <v>-</v>
      </c>
    </row>
    <row r="148" spans="1:72" ht="12.75" customHeight="1">
      <c r="A148" s="1">
        <v>20</v>
      </c>
      <c r="B148" s="1" t="s">
        <v>444</v>
      </c>
      <c r="C148" s="1" t="str">
        <f>IF(AND('Use B2019'!C24=0,C24&lt;&gt;0),C24,"-")</f>
        <v>-</v>
      </c>
      <c r="D148" s="1" t="str">
        <f>IF(AND('Use B2019'!D24=0,D24&lt;&gt;0),D24,"-")</f>
        <v>-</v>
      </c>
      <c r="E148" s="1" t="str">
        <f>IF(AND('Use B2019'!E24=0,E24&lt;&gt;0),E24,"-")</f>
        <v>-</v>
      </c>
      <c r="F148" s="1" t="str">
        <f>IF(AND('Use B2019'!F24=0,F24&lt;&gt;0),F24,"-")</f>
        <v>-</v>
      </c>
      <c r="G148" s="1" t="str">
        <f>IF(AND('Use B2019'!G24=0,G24&lt;&gt;0),G24,"-")</f>
        <v>-</v>
      </c>
      <c r="H148" s="1" t="str">
        <f>IF(AND('Use B2019'!H24=0,H24&lt;&gt;0),H24,"-")</f>
        <v>-</v>
      </c>
      <c r="I148" s="1" t="str">
        <f>IF(AND('Use B2019'!I24=0,I24&lt;&gt;0),I24,"-")</f>
        <v>-</v>
      </c>
      <c r="J148" s="1" t="str">
        <f>IF(AND('Use B2019'!J24=0,J24&lt;&gt;0),J24,"-")</f>
        <v>-</v>
      </c>
      <c r="K148" s="1" t="str">
        <f>IF(AND('Use B2019'!K24=0,K24&lt;&gt;0),K24,"-")</f>
        <v>-</v>
      </c>
      <c r="L148" s="1" t="str">
        <f>IF(AND('Use B2019'!L24=0,L24&lt;&gt;0),L24,"-")</f>
        <v>-</v>
      </c>
      <c r="M148" s="1" t="str">
        <f>IF(AND('Use B2019'!M24=0,M24&lt;&gt;0),M24,"-")</f>
        <v>-</v>
      </c>
      <c r="N148" s="1" t="str">
        <f>IF(AND('Use B2019'!N24=0,N24&lt;&gt;0),N24,"-")</f>
        <v>-</v>
      </c>
      <c r="O148" s="1" t="str">
        <f>IF(AND('Use B2019'!O24=0,O24&lt;&gt;0),O24,"-")</f>
        <v>-</v>
      </c>
      <c r="P148" s="1" t="str">
        <f>IF(AND('Use B2019'!P24=0,P24&lt;&gt;0),P24,"-")</f>
        <v>-</v>
      </c>
      <c r="Q148" s="1" t="str">
        <f>IF(AND('Use B2019'!Q24=0,Q24&lt;&gt;0),Q24,"-")</f>
        <v>-</v>
      </c>
      <c r="R148" s="1" t="str">
        <f>IF(AND('Use B2019'!R24=0,R24&lt;&gt;0),R24,"-")</f>
        <v>-</v>
      </c>
      <c r="S148" s="1" t="str">
        <f>IF(AND('Use B2019'!S24=0,S24&lt;&gt;0),S24,"-")</f>
        <v>-</v>
      </c>
      <c r="T148" s="1" t="str">
        <f>IF(AND('Use B2019'!T24=0,T24&lt;&gt;0),T24,"-")</f>
        <v>-</v>
      </c>
      <c r="U148" s="1" t="str">
        <f>IF(AND('Use B2019'!U24=0,U24&lt;&gt;0),U24,"-")</f>
        <v>-</v>
      </c>
      <c r="V148" s="1" t="str">
        <f>IF(AND('Use B2019'!V24=0,V24&lt;&gt;0),V24,"-")</f>
        <v>-</v>
      </c>
      <c r="W148" s="1" t="str">
        <f>IF(AND('Use B2019'!W24=0,W24&lt;&gt;0),W24,"-")</f>
        <v>-</v>
      </c>
      <c r="X148" s="1" t="str">
        <f>IF(AND('Use B2019'!X24=0,X24&lt;&gt;0),X24,"-")</f>
        <v>-</v>
      </c>
      <c r="Y148" s="1" t="str">
        <f>IF(AND('Use B2019'!Y24=0,Y24&lt;&gt;0),Y24,"-")</f>
        <v>-</v>
      </c>
      <c r="Z148" s="1" t="str">
        <f>IF(AND('Use B2019'!Z24=0,Z24&lt;&gt;0),Z24,"-")</f>
        <v>-</v>
      </c>
      <c r="AA148" s="1" t="str">
        <f>IF(AND('Use B2019'!AA24=0,AA24&lt;&gt;0),AA24,"-")</f>
        <v>-</v>
      </c>
      <c r="AB148" s="1" t="str">
        <f>IF(AND('Use B2019'!AB24=0,AB24&lt;&gt;0),AB24,"-")</f>
        <v>-</v>
      </c>
      <c r="AC148" s="1" t="str">
        <f>IF(AND('Use B2019'!AC24=0,AC24&lt;&gt;0),AC24,"-")</f>
        <v>-</v>
      </c>
      <c r="AD148" s="1" t="str">
        <f>IF(AND('Use B2019'!AD24=0,AD24&lt;&gt;0),AD24,"-")</f>
        <v>-</v>
      </c>
      <c r="AE148" s="1" t="str">
        <f>IF(AND('Use B2019'!AE24=0,AE24&lt;&gt;0),AE24,"-")</f>
        <v>-</v>
      </c>
      <c r="AF148" s="1">
        <f>IF(AND('Use B2019'!AF24=0,AF24&lt;&gt;0),AF24,"-")</f>
        <v>310.88912163105715</v>
      </c>
      <c r="AG148" s="1" t="str">
        <f>IF(AND('Use B2019'!AG24=0,AG24&lt;&gt;0),AG24,"-")</f>
        <v>-</v>
      </c>
      <c r="AH148" s="1" t="str">
        <f>IF(AND('Use B2019'!AH24=0,AH24&lt;&gt;0),AH24,"-")</f>
        <v>-</v>
      </c>
      <c r="AI148" s="1" t="str">
        <f>IF(AND('Use B2019'!AI24=0,AI24&lt;&gt;0),AI24,"-")</f>
        <v>-</v>
      </c>
      <c r="AJ148" s="1" t="str">
        <f>IF(AND('Use B2019'!AJ24=0,AJ24&lt;&gt;0),AJ24,"-")</f>
        <v>-</v>
      </c>
      <c r="AK148" s="1" t="str">
        <f>IF(AND('Use B2019'!AK24=0,AK24&lt;&gt;0),AK24,"-")</f>
        <v>-</v>
      </c>
      <c r="AL148" s="1" t="str">
        <f>IF(AND('Use B2019'!AL24=0,AL24&lt;&gt;0),AL24,"-")</f>
        <v>-</v>
      </c>
      <c r="AM148" s="1" t="str">
        <f>IF(AND('Use B2019'!AM24=0,AM24&lt;&gt;0),AM24,"-")</f>
        <v>-</v>
      </c>
      <c r="AN148" s="1" t="str">
        <f>IF(AND('Use B2019'!AN24=0,AN24&lt;&gt;0),AN24,"-")</f>
        <v>-</v>
      </c>
      <c r="AO148" s="1" t="str">
        <f>IF(AND('Use B2019'!AO24=0,AO24&lt;&gt;0),AO24,"-")</f>
        <v>-</v>
      </c>
      <c r="AP148" s="1" t="str">
        <f>IF(AND('Use B2019'!AP24=0,AP24&lt;&gt;0),AP24,"-")</f>
        <v>-</v>
      </c>
      <c r="AQ148" s="1" t="str">
        <f>IF(AND('Use B2019'!AQ24=0,AQ24&lt;&gt;0),AQ24,"-")</f>
        <v>-</v>
      </c>
      <c r="AR148" s="1" t="str">
        <f>IF(AND('Use B2019'!AR24=0,AR24&lt;&gt;0),AR24,"-")</f>
        <v>-</v>
      </c>
      <c r="AS148" s="1" t="str">
        <f>IF(AND('Use B2019'!AS24=0,AS24&lt;&gt;0),AS24,"-")</f>
        <v>-</v>
      </c>
      <c r="AT148" s="1" t="str">
        <f>IF(AND('Use B2019'!AT24=0,AT24&lt;&gt;0),AT24,"-")</f>
        <v>-</v>
      </c>
      <c r="AU148" s="1" t="str">
        <f>IF(AND('Use B2019'!AU24=0,AU24&lt;&gt;0),AU24,"-")</f>
        <v>-</v>
      </c>
      <c r="AV148" s="1" t="str">
        <f>IF(AND('Use B2019'!AV24=0,AV24&lt;&gt;0),AV24,"-")</f>
        <v>-</v>
      </c>
      <c r="AW148" s="1" t="str">
        <f>IF(AND('Use B2019'!AW24=0,AW24&lt;&gt;0),AW24,"-")</f>
        <v>-</v>
      </c>
      <c r="AX148" s="1" t="str">
        <f>IF(AND('Use B2019'!AX24=0,AX24&lt;&gt;0),AX24,"-")</f>
        <v>-</v>
      </c>
      <c r="AY148" s="1" t="str">
        <f>IF(AND('Use B2019'!AY24=0,AY24&lt;&gt;0),AY24,"-")</f>
        <v>-</v>
      </c>
      <c r="AZ148" s="1" t="str">
        <f>IF(AND('Use B2019'!AZ24=0,AZ24&lt;&gt;0),AZ24,"-")</f>
        <v>-</v>
      </c>
      <c r="BA148" s="1" t="str">
        <f>IF(AND('Use B2019'!BA24=0,BA24&lt;&gt;0),BA24,"-")</f>
        <v>-</v>
      </c>
      <c r="BB148" s="1" t="str">
        <f>IF(AND('Use B2019'!BB24=0,BB24&lt;&gt;0),BB24,"-")</f>
        <v>-</v>
      </c>
      <c r="BC148" s="1" t="str">
        <f>IF(AND('Use B2019'!BC24=0,BC24&lt;&gt;0),BC24,"-")</f>
        <v>-</v>
      </c>
      <c r="BD148" s="1" t="str">
        <f>IF(AND('Use B2019'!BD24=0,BD24&lt;&gt;0),BD24,"-")</f>
        <v>-</v>
      </c>
      <c r="BE148" s="1" t="str">
        <f>IF(AND('Use B2019'!BE24=0,BE24&lt;&gt;0),BE24,"-")</f>
        <v>-</v>
      </c>
      <c r="BF148" s="1" t="str">
        <f>IF(AND('Use B2019'!BF24=0,BF24&lt;&gt;0),BF24,"-")</f>
        <v>-</v>
      </c>
      <c r="BG148" s="1" t="str">
        <f>IF(AND('Use B2019'!BG24=0,BG24&lt;&gt;0),BG24,"-")</f>
        <v>-</v>
      </c>
      <c r="BH148" s="1" t="str">
        <f>IF(AND('Use B2019'!BH24=0,BH24&lt;&gt;0),BH24,"-")</f>
        <v>-</v>
      </c>
      <c r="BI148" s="1" t="str">
        <f>IF(AND('Use B2019'!BI24=0,BI24&lt;&gt;0),BI24,"-")</f>
        <v>-</v>
      </c>
      <c r="BJ148" s="1" t="str">
        <f>IF(AND('Use B2019'!BJ24=0,BJ24&lt;&gt;0),BJ24,"-")</f>
        <v>-</v>
      </c>
      <c r="BK148" s="1"/>
      <c r="BL148" s="1" t="str">
        <f>IF(AND('Use B2019'!BL24=0,BL24&lt;&gt;0),BL24,"-")</f>
        <v>-</v>
      </c>
      <c r="BM148" s="1" t="str">
        <f>IF(AND('Use B2019'!BM24=0,BM24&lt;&gt;0),BM24,"-")</f>
        <v>-</v>
      </c>
      <c r="BN148" s="1" t="str">
        <f>IF(AND('Use B2019'!BN24=0,BN24&lt;&gt;0),BN24,"-")</f>
        <v>-</v>
      </c>
      <c r="BO148" s="1" t="str">
        <f>IF(AND('Use B2019'!BO24=0,BO24&lt;&gt;0),BO24,"-")</f>
        <v>-</v>
      </c>
      <c r="BP148" s="1" t="str">
        <f>IF(AND('Use B2019'!BP24=0,BP24&lt;&gt;0),BP24,"-")</f>
        <v>-</v>
      </c>
      <c r="BQ148" s="1" t="str">
        <f>IF(AND('Use B2019'!BQ24=0,BQ24&lt;&gt;0),BQ24,"-")</f>
        <v>-</v>
      </c>
      <c r="BR148" s="1" t="str">
        <f>IF(AND('Use B2019'!BR24=0,BR24&lt;&gt;0),BR24,"-")</f>
        <v>-</v>
      </c>
      <c r="BS148" s="1" t="str">
        <f>IF(AND('Use B2019'!BS24=0,BS24&lt;&gt;0),BS24,"-")</f>
        <v>-</v>
      </c>
      <c r="BT148" s="1" t="str">
        <f>IF(AND('Use B2019'!BT24=0,BT24&lt;&gt;0),BT24,"-")</f>
        <v>-</v>
      </c>
    </row>
    <row r="149" spans="1:72" ht="12.75" customHeight="1">
      <c r="A149" s="1">
        <v>21</v>
      </c>
      <c r="B149" s="1" t="s">
        <v>665</v>
      </c>
      <c r="C149" s="1" t="str">
        <f>IF(AND('Use B2019'!C25=0,C25&lt;&gt;0),C25,"-")</f>
        <v>-</v>
      </c>
      <c r="D149" s="1" t="str">
        <f>IF(AND('Use B2019'!D25=0,D25&lt;&gt;0),D25,"-")</f>
        <v>-</v>
      </c>
      <c r="E149" s="1">
        <f>IF(AND('Use B2019'!E25=0,E25&lt;&gt;0),E25,"-")</f>
        <v>3.9754457760888626E-3</v>
      </c>
      <c r="F149" s="1" t="str">
        <f>IF(AND('Use B2019'!F25=0,F25&lt;&gt;0),F25,"-")</f>
        <v>-</v>
      </c>
      <c r="G149" s="1" t="str">
        <f>IF(AND('Use B2019'!G25=0,G25&lt;&gt;0),G25,"-")</f>
        <v>-</v>
      </c>
      <c r="H149" s="1" t="str">
        <f>IF(AND('Use B2019'!H25=0,H25&lt;&gt;0),H25,"-")</f>
        <v>-</v>
      </c>
      <c r="I149" s="1" t="str">
        <f>IF(AND('Use B2019'!I25=0,I25&lt;&gt;0),I25,"-")</f>
        <v>-</v>
      </c>
      <c r="J149" s="1" t="str">
        <f>IF(AND('Use B2019'!J25=0,J25&lt;&gt;0),J25,"-")</f>
        <v>-</v>
      </c>
      <c r="K149" s="1" t="str">
        <f>IF(AND('Use B2019'!K25=0,K25&lt;&gt;0),K25,"-")</f>
        <v>-</v>
      </c>
      <c r="L149" s="1" t="str">
        <f>IF(AND('Use B2019'!L25=0,L25&lt;&gt;0),L25,"-")</f>
        <v>-</v>
      </c>
      <c r="M149" s="1" t="str">
        <f>IF(AND('Use B2019'!M25=0,M25&lt;&gt;0),M25,"-")</f>
        <v>-</v>
      </c>
      <c r="N149" s="1" t="str">
        <f>IF(AND('Use B2019'!N25=0,N25&lt;&gt;0),N25,"-")</f>
        <v>-</v>
      </c>
      <c r="O149" s="1" t="str">
        <f>IF(AND('Use B2019'!O25=0,O25&lt;&gt;0),O25,"-")</f>
        <v>-</v>
      </c>
      <c r="P149" s="1" t="str">
        <f>IF(AND('Use B2019'!P25=0,P25&lt;&gt;0),P25,"-")</f>
        <v>-</v>
      </c>
      <c r="Q149" s="1" t="str">
        <f>IF(AND('Use B2019'!Q25=0,Q25&lt;&gt;0),Q25,"-")</f>
        <v>-</v>
      </c>
      <c r="R149" s="1" t="str">
        <f>IF(AND('Use B2019'!R25=0,R25&lt;&gt;0),R25,"-")</f>
        <v>-</v>
      </c>
      <c r="S149" s="1" t="str">
        <f>IF(AND('Use B2019'!S25=0,S25&lt;&gt;0),S25,"-")</f>
        <v>-</v>
      </c>
      <c r="T149" s="1" t="str">
        <f>IF(AND('Use B2019'!T25=0,T25&lt;&gt;0),T25,"-")</f>
        <v>-</v>
      </c>
      <c r="U149" s="1" t="str">
        <f>IF(AND('Use B2019'!U25=0,U25&lt;&gt;0),U25,"-")</f>
        <v>-</v>
      </c>
      <c r="V149" s="1" t="str">
        <f>IF(AND('Use B2019'!V25=0,V25&lt;&gt;0),V25,"-")</f>
        <v>-</v>
      </c>
      <c r="W149" s="1" t="str">
        <f>IF(AND('Use B2019'!W25=0,W25&lt;&gt;0),W25,"-")</f>
        <v>-</v>
      </c>
      <c r="X149" s="1" t="str">
        <f>IF(AND('Use B2019'!X25=0,X25&lt;&gt;0),X25,"-")</f>
        <v>-</v>
      </c>
      <c r="Y149" s="1" t="str">
        <f>IF(AND('Use B2019'!Y25=0,Y25&lt;&gt;0),Y25,"-")</f>
        <v>-</v>
      </c>
      <c r="Z149" s="1" t="str">
        <f>IF(AND('Use B2019'!Z25=0,Z25&lt;&gt;0),Z25,"-")</f>
        <v>-</v>
      </c>
      <c r="AA149" s="1" t="str">
        <f>IF(AND('Use B2019'!AA25=0,AA25&lt;&gt;0),AA25,"-")</f>
        <v>-</v>
      </c>
      <c r="AB149" s="1" t="str">
        <f>IF(AND('Use B2019'!AB25=0,AB25&lt;&gt;0),AB25,"-")</f>
        <v>-</v>
      </c>
      <c r="AC149" s="1" t="str">
        <f>IF(AND('Use B2019'!AC25=0,AC25&lt;&gt;0),AC25,"-")</f>
        <v>-</v>
      </c>
      <c r="AD149" s="1" t="str">
        <f>IF(AND('Use B2019'!AD25=0,AD25&lt;&gt;0),AD25,"-")</f>
        <v>-</v>
      </c>
      <c r="AE149" s="1" t="str">
        <f>IF(AND('Use B2019'!AE25=0,AE25&lt;&gt;0),AE25,"-")</f>
        <v>-</v>
      </c>
      <c r="AF149" s="1" t="str">
        <f>IF(AND('Use B2019'!AF25=0,AF25&lt;&gt;0),AF25,"-")</f>
        <v>-</v>
      </c>
      <c r="AG149" s="1" t="str">
        <f>IF(AND('Use B2019'!AG25=0,AG25&lt;&gt;0),AG25,"-")</f>
        <v>-</v>
      </c>
      <c r="AH149" s="1" t="str">
        <f>IF(AND('Use B2019'!AH25=0,AH25&lt;&gt;0),AH25,"-")</f>
        <v>-</v>
      </c>
      <c r="AI149" s="1" t="str">
        <f>IF(AND('Use B2019'!AI25=0,AI25&lt;&gt;0),AI25,"-")</f>
        <v>-</v>
      </c>
      <c r="AJ149" s="1" t="str">
        <f>IF(AND('Use B2019'!AJ25=0,AJ25&lt;&gt;0),AJ25,"-")</f>
        <v>-</v>
      </c>
      <c r="AK149" s="1" t="str">
        <f>IF(AND('Use B2019'!AK25=0,AK25&lt;&gt;0),AK25,"-")</f>
        <v>-</v>
      </c>
      <c r="AL149" s="1" t="str">
        <f>IF(AND('Use B2019'!AL25=0,AL25&lt;&gt;0),AL25,"-")</f>
        <v>-</v>
      </c>
      <c r="AM149" s="1" t="str">
        <f>IF(AND('Use B2019'!AM25=0,AM25&lt;&gt;0),AM25,"-")</f>
        <v>-</v>
      </c>
      <c r="AN149" s="1" t="str">
        <f>IF(AND('Use B2019'!AN25=0,AN25&lt;&gt;0),AN25,"-")</f>
        <v>-</v>
      </c>
      <c r="AO149" s="1" t="str">
        <f>IF(AND('Use B2019'!AO25=0,AO25&lt;&gt;0),AO25,"-")</f>
        <v>-</v>
      </c>
      <c r="AP149" s="1" t="str">
        <f>IF(AND('Use B2019'!AP25=0,AP25&lt;&gt;0),AP25,"-")</f>
        <v>-</v>
      </c>
      <c r="AQ149" s="1" t="str">
        <f>IF(AND('Use B2019'!AQ25=0,AQ25&lt;&gt;0),AQ25,"-")</f>
        <v>-</v>
      </c>
      <c r="AR149" s="1" t="str">
        <f>IF(AND('Use B2019'!AR25=0,AR25&lt;&gt;0),AR25,"-")</f>
        <v>-</v>
      </c>
      <c r="AS149" s="1" t="str">
        <f>IF(AND('Use B2019'!AS25=0,AS25&lt;&gt;0),AS25,"-")</f>
        <v>-</v>
      </c>
      <c r="AT149" s="1" t="str">
        <f>IF(AND('Use B2019'!AT25=0,AT25&lt;&gt;0),AT25,"-")</f>
        <v>-</v>
      </c>
      <c r="AU149" s="1" t="str">
        <f>IF(AND('Use B2019'!AU25=0,AU25&lt;&gt;0),AU25,"-")</f>
        <v>-</v>
      </c>
      <c r="AV149" s="1" t="str">
        <f>IF(AND('Use B2019'!AV25=0,AV25&lt;&gt;0),AV25,"-")</f>
        <v>-</v>
      </c>
      <c r="AW149" s="1" t="str">
        <f>IF(AND('Use B2019'!AW25=0,AW25&lt;&gt;0),AW25,"-")</f>
        <v>-</v>
      </c>
      <c r="AX149" s="1" t="str">
        <f>IF(AND('Use B2019'!AX25=0,AX25&lt;&gt;0),AX25,"-")</f>
        <v>-</v>
      </c>
      <c r="AY149" s="1" t="str">
        <f>IF(AND('Use B2019'!AY25=0,AY25&lt;&gt;0),AY25,"-")</f>
        <v>-</v>
      </c>
      <c r="AZ149" s="1" t="str">
        <f>IF(AND('Use B2019'!AZ25=0,AZ25&lt;&gt;0),AZ25,"-")</f>
        <v>-</v>
      </c>
      <c r="BA149" s="1" t="str">
        <f>IF(AND('Use B2019'!BA25=0,BA25&lt;&gt;0),BA25,"-")</f>
        <v>-</v>
      </c>
      <c r="BB149" s="1" t="str">
        <f>IF(AND('Use B2019'!BB25=0,BB25&lt;&gt;0),BB25,"-")</f>
        <v>-</v>
      </c>
      <c r="BC149" s="1" t="str">
        <f>IF(AND('Use B2019'!BC25=0,BC25&lt;&gt;0),BC25,"-")</f>
        <v>-</v>
      </c>
      <c r="BD149" s="1" t="str">
        <f>IF(AND('Use B2019'!BD25=0,BD25&lt;&gt;0),BD25,"-")</f>
        <v>-</v>
      </c>
      <c r="BE149" s="1" t="str">
        <f>IF(AND('Use B2019'!BE25=0,BE25&lt;&gt;0),BE25,"-")</f>
        <v>-</v>
      </c>
      <c r="BF149" s="1" t="str">
        <f>IF(AND('Use B2019'!BF25=0,BF25&lt;&gt;0),BF25,"-")</f>
        <v>-</v>
      </c>
      <c r="BG149" s="1" t="str">
        <f>IF(AND('Use B2019'!BG25=0,BG25&lt;&gt;0),BG25,"-")</f>
        <v>-</v>
      </c>
      <c r="BH149" s="1" t="str">
        <f>IF(AND('Use B2019'!BH25=0,BH25&lt;&gt;0),BH25,"-")</f>
        <v>-</v>
      </c>
      <c r="BI149" s="1" t="str">
        <f>IF(AND('Use B2019'!BI25=0,BI25&lt;&gt;0),BI25,"-")</f>
        <v>-</v>
      </c>
      <c r="BJ149" s="1" t="str">
        <f>IF(AND('Use B2019'!BJ25=0,BJ25&lt;&gt;0),BJ25,"-")</f>
        <v>-</v>
      </c>
      <c r="BK149" s="1"/>
      <c r="BL149" s="1" t="str">
        <f>IF(AND('Use B2019'!BL25=0,BL25&lt;&gt;0),BL25,"-")</f>
        <v>-</v>
      </c>
      <c r="BM149" s="1" t="str">
        <f>IF(AND('Use B2019'!BM25=0,BM25&lt;&gt;0),BM25,"-")</f>
        <v>-</v>
      </c>
      <c r="BN149" s="1" t="str">
        <f>IF(AND('Use B2019'!BN25=0,BN25&lt;&gt;0),BN25,"-")</f>
        <v>-</v>
      </c>
      <c r="BO149" s="1" t="str">
        <f>IF(AND('Use B2019'!BO25=0,BO25&lt;&gt;0),BO25,"-")</f>
        <v>-</v>
      </c>
      <c r="BP149" s="1" t="str">
        <f>IF(AND('Use B2019'!BP25=0,BP25&lt;&gt;0),BP25,"-")</f>
        <v>-</v>
      </c>
      <c r="BQ149" s="1" t="str">
        <f>IF(AND('Use B2019'!BQ25=0,BQ25&lt;&gt;0),BQ25,"-")</f>
        <v>-</v>
      </c>
      <c r="BR149" s="1" t="str">
        <f>IF(AND('Use B2019'!BR25=0,BR25&lt;&gt;0),BR25,"-")</f>
        <v>-</v>
      </c>
      <c r="BS149" s="1" t="str">
        <f>IF(AND('Use B2019'!BS25=0,BS25&lt;&gt;0),BS25,"-")</f>
        <v>-</v>
      </c>
      <c r="BT149" s="1" t="str">
        <f>IF(AND('Use B2019'!BT25=0,BT25&lt;&gt;0),BT25,"-")</f>
        <v>-</v>
      </c>
    </row>
    <row r="150" spans="1:72" ht="12.75" customHeight="1">
      <c r="A150" s="1">
        <v>22</v>
      </c>
      <c r="B150" s="1" t="s">
        <v>449</v>
      </c>
      <c r="C150" s="1" t="str">
        <f>IF(AND('Use B2019'!C26=0,C26&lt;&gt;0),C26,"-")</f>
        <v>-</v>
      </c>
      <c r="D150" s="1" t="str">
        <f>IF(AND('Use B2019'!D26=0,D26&lt;&gt;0),D26,"-")</f>
        <v>-</v>
      </c>
      <c r="E150" s="1" t="str">
        <f>IF(AND('Use B2019'!E26=0,E26&lt;&gt;0),E26,"-")</f>
        <v>-</v>
      </c>
      <c r="F150" s="1" t="str">
        <f>IF(AND('Use B2019'!F26=0,F26&lt;&gt;0),F26,"-")</f>
        <v>-</v>
      </c>
      <c r="G150" s="1" t="str">
        <f>IF(AND('Use B2019'!G26=0,G26&lt;&gt;0),G26,"-")</f>
        <v>-</v>
      </c>
      <c r="H150" s="1" t="str">
        <f>IF(AND('Use B2019'!H26=0,H26&lt;&gt;0),H26,"-")</f>
        <v>-</v>
      </c>
      <c r="I150" s="1" t="str">
        <f>IF(AND('Use B2019'!I26=0,I26&lt;&gt;0),I26,"-")</f>
        <v>-</v>
      </c>
      <c r="J150" s="1" t="str">
        <f>IF(AND('Use B2019'!J26=0,J26&lt;&gt;0),J26,"-")</f>
        <v>-</v>
      </c>
      <c r="K150" s="1" t="str">
        <f>IF(AND('Use B2019'!K26=0,K26&lt;&gt;0),K26,"-")</f>
        <v>-</v>
      </c>
      <c r="L150" s="1" t="str">
        <f>IF(AND('Use B2019'!L26=0,L26&lt;&gt;0),L26,"-")</f>
        <v>-</v>
      </c>
      <c r="M150" s="1" t="str">
        <f>IF(AND('Use B2019'!M26=0,M26&lt;&gt;0),M26,"-")</f>
        <v>-</v>
      </c>
      <c r="N150" s="1" t="str">
        <f>IF(AND('Use B2019'!N26=0,N26&lt;&gt;0),N26,"-")</f>
        <v>-</v>
      </c>
      <c r="O150" s="1" t="str">
        <f>IF(AND('Use B2019'!O26=0,O26&lt;&gt;0),O26,"-")</f>
        <v>-</v>
      </c>
      <c r="P150" s="1" t="str">
        <f>IF(AND('Use B2019'!P26=0,P26&lt;&gt;0),P26,"-")</f>
        <v>-</v>
      </c>
      <c r="Q150" s="1" t="str">
        <f>IF(AND('Use B2019'!Q26=0,Q26&lt;&gt;0),Q26,"-")</f>
        <v>-</v>
      </c>
      <c r="R150" s="1" t="str">
        <f>IF(AND('Use B2019'!R26=0,R26&lt;&gt;0),R26,"-")</f>
        <v>-</v>
      </c>
      <c r="S150" s="1" t="str">
        <f>IF(AND('Use B2019'!S26=0,S26&lt;&gt;0),S26,"-")</f>
        <v>-</v>
      </c>
      <c r="T150" s="1" t="str">
        <f>IF(AND('Use B2019'!T26=0,T26&lt;&gt;0),T26,"-")</f>
        <v>-</v>
      </c>
      <c r="U150" s="1" t="str">
        <f>IF(AND('Use B2019'!U26=0,U26&lt;&gt;0),U26,"-")</f>
        <v>-</v>
      </c>
      <c r="V150" s="1" t="str">
        <f>IF(AND('Use B2019'!V26=0,V26&lt;&gt;0),V26,"-")</f>
        <v>-</v>
      </c>
      <c r="W150" s="1" t="str">
        <f>IF(AND('Use B2019'!W26=0,W26&lt;&gt;0),W26,"-")</f>
        <v>-</v>
      </c>
      <c r="X150" s="1" t="str">
        <f>IF(AND('Use B2019'!X26=0,X26&lt;&gt;0),X26,"-")</f>
        <v>-</v>
      </c>
      <c r="Y150" s="1" t="str">
        <f>IF(AND('Use B2019'!Y26=0,Y26&lt;&gt;0),Y26,"-")</f>
        <v>-</v>
      </c>
      <c r="Z150" s="1" t="str">
        <f>IF(AND('Use B2019'!Z26=0,Z26&lt;&gt;0),Z26,"-")</f>
        <v>-</v>
      </c>
      <c r="AA150" s="1" t="str">
        <f>IF(AND('Use B2019'!AA26=0,AA26&lt;&gt;0),AA26,"-")</f>
        <v>-</v>
      </c>
      <c r="AB150" s="1" t="str">
        <f>IF(AND('Use B2019'!AB26=0,AB26&lt;&gt;0),AB26,"-")</f>
        <v>-</v>
      </c>
      <c r="AC150" s="1" t="str">
        <f>IF(AND('Use B2019'!AC26=0,AC26&lt;&gt;0),AC26,"-")</f>
        <v>-</v>
      </c>
      <c r="AD150" s="1" t="str">
        <f>IF(AND('Use B2019'!AD26=0,AD26&lt;&gt;0),AD26,"-")</f>
        <v>-</v>
      </c>
      <c r="AE150" s="1" t="str">
        <f>IF(AND('Use B2019'!AE26=0,AE26&lt;&gt;0),AE26,"-")</f>
        <v>-</v>
      </c>
      <c r="AF150" s="1" t="str">
        <f>IF(AND('Use B2019'!AF26=0,AF26&lt;&gt;0),AF26,"-")</f>
        <v>-</v>
      </c>
      <c r="AG150" s="1" t="str">
        <f>IF(AND('Use B2019'!AG26=0,AG26&lt;&gt;0),AG26,"-")</f>
        <v>-</v>
      </c>
      <c r="AH150" s="1" t="str">
        <f>IF(AND('Use B2019'!AH26=0,AH26&lt;&gt;0),AH26,"-")</f>
        <v>-</v>
      </c>
      <c r="AI150" s="1" t="str">
        <f>IF(AND('Use B2019'!AI26=0,AI26&lt;&gt;0),AI26,"-")</f>
        <v>-</v>
      </c>
      <c r="AJ150" s="1" t="str">
        <f>IF(AND('Use B2019'!AJ26=0,AJ26&lt;&gt;0),AJ26,"-")</f>
        <v>-</v>
      </c>
      <c r="AK150" s="1" t="str">
        <f>IF(AND('Use B2019'!AK26=0,AK26&lt;&gt;0),AK26,"-")</f>
        <v>-</v>
      </c>
      <c r="AL150" s="1" t="str">
        <f>IF(AND('Use B2019'!AL26=0,AL26&lt;&gt;0),AL26,"-")</f>
        <v>-</v>
      </c>
      <c r="AM150" s="1" t="str">
        <f>IF(AND('Use B2019'!AM26=0,AM26&lt;&gt;0),AM26,"-")</f>
        <v>-</v>
      </c>
      <c r="AN150" s="1" t="str">
        <f>IF(AND('Use B2019'!AN26=0,AN26&lt;&gt;0),AN26,"-")</f>
        <v>-</v>
      </c>
      <c r="AO150" s="1" t="str">
        <f>IF(AND('Use B2019'!AO26=0,AO26&lt;&gt;0),AO26,"-")</f>
        <v>-</v>
      </c>
      <c r="AP150" s="1" t="str">
        <f>IF(AND('Use B2019'!AP26=0,AP26&lt;&gt;0),AP26,"-")</f>
        <v>-</v>
      </c>
      <c r="AQ150" s="1" t="str">
        <f>IF(AND('Use B2019'!AQ26=0,AQ26&lt;&gt;0),AQ26,"-")</f>
        <v>-</v>
      </c>
      <c r="AR150" s="1" t="str">
        <f>IF(AND('Use B2019'!AR26=0,AR26&lt;&gt;0),AR26,"-")</f>
        <v>-</v>
      </c>
      <c r="AS150" s="1" t="str">
        <f>IF(AND('Use B2019'!AS26=0,AS26&lt;&gt;0),AS26,"-")</f>
        <v>-</v>
      </c>
      <c r="AT150" s="1" t="str">
        <f>IF(AND('Use B2019'!AT26=0,AT26&lt;&gt;0),AT26,"-")</f>
        <v>-</v>
      </c>
      <c r="AU150" s="1" t="str">
        <f>IF(AND('Use B2019'!AU26=0,AU26&lt;&gt;0),AU26,"-")</f>
        <v>-</v>
      </c>
      <c r="AV150" s="1" t="str">
        <f>IF(AND('Use B2019'!AV26=0,AV26&lt;&gt;0),AV26,"-")</f>
        <v>-</v>
      </c>
      <c r="AW150" s="1" t="str">
        <f>IF(AND('Use B2019'!AW26=0,AW26&lt;&gt;0),AW26,"-")</f>
        <v>-</v>
      </c>
      <c r="AX150" s="1" t="str">
        <f>IF(AND('Use B2019'!AX26=0,AX26&lt;&gt;0),AX26,"-")</f>
        <v>-</v>
      </c>
      <c r="AY150" s="1" t="str">
        <f>IF(AND('Use B2019'!AY26=0,AY26&lt;&gt;0),AY26,"-")</f>
        <v>-</v>
      </c>
      <c r="AZ150" s="1" t="str">
        <f>IF(AND('Use B2019'!AZ26=0,AZ26&lt;&gt;0),AZ26,"-")</f>
        <v>-</v>
      </c>
      <c r="BA150" s="1" t="str">
        <f>IF(AND('Use B2019'!BA26=0,BA26&lt;&gt;0),BA26,"-")</f>
        <v>-</v>
      </c>
      <c r="BB150" s="1" t="str">
        <f>IF(AND('Use B2019'!BB26=0,BB26&lt;&gt;0),BB26,"-")</f>
        <v>-</v>
      </c>
      <c r="BC150" s="1" t="str">
        <f>IF(AND('Use B2019'!BC26=0,BC26&lt;&gt;0),BC26,"-")</f>
        <v>-</v>
      </c>
      <c r="BD150" s="1" t="str">
        <f>IF(AND('Use B2019'!BD26=0,BD26&lt;&gt;0),BD26,"-")</f>
        <v>-</v>
      </c>
      <c r="BE150" s="1" t="str">
        <f>IF(AND('Use B2019'!BE26=0,BE26&lt;&gt;0),BE26,"-")</f>
        <v>-</v>
      </c>
      <c r="BF150" s="1" t="str">
        <f>IF(AND('Use B2019'!BF26=0,BF26&lt;&gt;0),BF26,"-")</f>
        <v>-</v>
      </c>
      <c r="BG150" s="1" t="str">
        <f>IF(AND('Use B2019'!BG26=0,BG26&lt;&gt;0),BG26,"-")</f>
        <v>-</v>
      </c>
      <c r="BH150" s="1" t="str">
        <f>IF(AND('Use B2019'!BH26=0,BH26&lt;&gt;0),BH26,"-")</f>
        <v>-</v>
      </c>
      <c r="BI150" s="1" t="str">
        <f>IF(AND('Use B2019'!BI26=0,BI26&lt;&gt;0),BI26,"-")</f>
        <v>-</v>
      </c>
      <c r="BJ150" s="1" t="str">
        <f>IF(AND('Use B2019'!BJ26=0,BJ26&lt;&gt;0),BJ26,"-")</f>
        <v>-</v>
      </c>
      <c r="BK150" s="1"/>
      <c r="BL150" s="1" t="str">
        <f>IF(AND('Use B2019'!BL26=0,BL26&lt;&gt;0),BL26,"-")</f>
        <v>-</v>
      </c>
      <c r="BM150" s="1" t="str">
        <f>IF(AND('Use B2019'!BM26=0,BM26&lt;&gt;0),BM26,"-")</f>
        <v>-</v>
      </c>
      <c r="BN150" s="1" t="str">
        <f>IF(AND('Use B2019'!BN26=0,BN26&lt;&gt;0),BN26,"-")</f>
        <v>-</v>
      </c>
      <c r="BO150" s="1" t="str">
        <f>IF(AND('Use B2019'!BO26=0,BO26&lt;&gt;0),BO26,"-")</f>
        <v>-</v>
      </c>
      <c r="BP150" s="1" t="str">
        <f>IF(AND('Use B2019'!BP26=0,BP26&lt;&gt;0),BP26,"-")</f>
        <v>-</v>
      </c>
      <c r="BQ150" s="1" t="str">
        <f>IF(AND('Use B2019'!BQ26=0,BQ26&lt;&gt;0),BQ26,"-")</f>
        <v>-</v>
      </c>
      <c r="BR150" s="1" t="str">
        <f>IF(AND('Use B2019'!BR26=0,BR26&lt;&gt;0),BR26,"-")</f>
        <v>-</v>
      </c>
      <c r="BS150" s="1" t="str">
        <f>IF(AND('Use B2019'!BS26=0,BS26&lt;&gt;0),BS26,"-")</f>
        <v>-</v>
      </c>
      <c r="BT150" s="1" t="str">
        <f>IF(AND('Use B2019'!BT26=0,BT26&lt;&gt;0),BT26,"-")</f>
        <v>-</v>
      </c>
    </row>
    <row r="151" spans="1:72" ht="12.75" customHeight="1">
      <c r="A151" s="1">
        <v>23</v>
      </c>
      <c r="B151" s="1" t="s">
        <v>451</v>
      </c>
      <c r="C151" s="1" t="str">
        <f>IF(AND('Use B2019'!C27=0,C27&lt;&gt;0),C27,"-")</f>
        <v>-</v>
      </c>
      <c r="D151" s="1" t="str">
        <f>IF(AND('Use B2019'!D27=0,D27&lt;&gt;0),D27,"-")</f>
        <v>-</v>
      </c>
      <c r="E151" s="1" t="str">
        <f>IF(AND('Use B2019'!E27=0,E27&lt;&gt;0),E27,"-")</f>
        <v>-</v>
      </c>
      <c r="F151" s="1" t="str">
        <f>IF(AND('Use B2019'!F27=0,F27&lt;&gt;0),F27,"-")</f>
        <v>-</v>
      </c>
      <c r="G151" s="1" t="str">
        <f>IF(AND('Use B2019'!G27=0,G27&lt;&gt;0),G27,"-")</f>
        <v>-</v>
      </c>
      <c r="H151" s="1" t="str">
        <f>IF(AND('Use B2019'!H27=0,H27&lt;&gt;0),H27,"-")</f>
        <v>-</v>
      </c>
      <c r="I151" s="1" t="str">
        <f>IF(AND('Use B2019'!I27=0,I27&lt;&gt;0),I27,"-")</f>
        <v>-</v>
      </c>
      <c r="J151" s="1" t="str">
        <f>IF(AND('Use B2019'!J27=0,J27&lt;&gt;0),J27,"-")</f>
        <v>-</v>
      </c>
      <c r="K151" s="1" t="str">
        <f>IF(AND('Use B2019'!K27=0,K27&lt;&gt;0),K27,"-")</f>
        <v>-</v>
      </c>
      <c r="L151" s="1" t="str">
        <f>IF(AND('Use B2019'!L27=0,L27&lt;&gt;0),L27,"-")</f>
        <v>-</v>
      </c>
      <c r="M151" s="1" t="str">
        <f>IF(AND('Use B2019'!M27=0,M27&lt;&gt;0),M27,"-")</f>
        <v>-</v>
      </c>
      <c r="N151" s="1" t="str">
        <f>IF(AND('Use B2019'!N27=0,N27&lt;&gt;0),N27,"-")</f>
        <v>-</v>
      </c>
      <c r="O151" s="1" t="str">
        <f>IF(AND('Use B2019'!O27=0,O27&lt;&gt;0),O27,"-")</f>
        <v>-</v>
      </c>
      <c r="P151" s="1" t="str">
        <f>IF(AND('Use B2019'!P27=0,P27&lt;&gt;0),P27,"-")</f>
        <v>-</v>
      </c>
      <c r="Q151" s="1" t="str">
        <f>IF(AND('Use B2019'!Q27=0,Q27&lt;&gt;0),Q27,"-")</f>
        <v>-</v>
      </c>
      <c r="R151" s="1" t="str">
        <f>IF(AND('Use B2019'!R27=0,R27&lt;&gt;0),R27,"-")</f>
        <v>-</v>
      </c>
      <c r="S151" s="1" t="str">
        <f>IF(AND('Use B2019'!S27=0,S27&lt;&gt;0),S27,"-")</f>
        <v>-</v>
      </c>
      <c r="T151" s="1" t="str">
        <f>IF(AND('Use B2019'!T27=0,T27&lt;&gt;0),T27,"-")</f>
        <v>-</v>
      </c>
      <c r="U151" s="1" t="str">
        <f>IF(AND('Use B2019'!U27=0,U27&lt;&gt;0),U27,"-")</f>
        <v>-</v>
      </c>
      <c r="V151" s="1" t="str">
        <f>IF(AND('Use B2019'!V27=0,V27&lt;&gt;0),V27,"-")</f>
        <v>-</v>
      </c>
      <c r="W151" s="1" t="str">
        <f>IF(AND('Use B2019'!W27=0,W27&lt;&gt;0),W27,"-")</f>
        <v>-</v>
      </c>
      <c r="X151" s="1" t="str">
        <f>IF(AND('Use B2019'!X27=0,X27&lt;&gt;0),X27,"-")</f>
        <v>-</v>
      </c>
      <c r="Y151" s="1" t="str">
        <f>IF(AND('Use B2019'!Y27=0,Y27&lt;&gt;0),Y27,"-")</f>
        <v>-</v>
      </c>
      <c r="Z151" s="1" t="str">
        <f>IF(AND('Use B2019'!Z27=0,Z27&lt;&gt;0),Z27,"-")</f>
        <v>-</v>
      </c>
      <c r="AA151" s="1" t="str">
        <f>IF(AND('Use B2019'!AA27=0,AA27&lt;&gt;0),AA27,"-")</f>
        <v>-</v>
      </c>
      <c r="AB151" s="1" t="str">
        <f>IF(AND('Use B2019'!AB27=0,AB27&lt;&gt;0),AB27,"-")</f>
        <v>-</v>
      </c>
      <c r="AC151" s="1" t="str">
        <f>IF(AND('Use B2019'!AC27=0,AC27&lt;&gt;0),AC27,"-")</f>
        <v>-</v>
      </c>
      <c r="AD151" s="1" t="str">
        <f>IF(AND('Use B2019'!AD27=0,AD27&lt;&gt;0),AD27,"-")</f>
        <v>-</v>
      </c>
      <c r="AE151" s="1" t="str">
        <f>IF(AND('Use B2019'!AE27=0,AE27&lt;&gt;0),AE27,"-")</f>
        <v>-</v>
      </c>
      <c r="AF151" s="1" t="str">
        <f>IF(AND('Use B2019'!AF27=0,AF27&lt;&gt;0),AF27,"-")</f>
        <v>-</v>
      </c>
      <c r="AG151" s="1" t="str">
        <f>IF(AND('Use B2019'!AG27=0,AG27&lt;&gt;0),AG27,"-")</f>
        <v>-</v>
      </c>
      <c r="AH151" s="1" t="str">
        <f>IF(AND('Use B2019'!AH27=0,AH27&lt;&gt;0),AH27,"-")</f>
        <v>-</v>
      </c>
      <c r="AI151" s="1" t="str">
        <f>IF(AND('Use B2019'!AI27=0,AI27&lt;&gt;0),AI27,"-")</f>
        <v>-</v>
      </c>
      <c r="AJ151" s="1" t="str">
        <f>IF(AND('Use B2019'!AJ27=0,AJ27&lt;&gt;0),AJ27,"-")</f>
        <v>-</v>
      </c>
      <c r="AK151" s="1" t="str">
        <f>IF(AND('Use B2019'!AK27=0,AK27&lt;&gt;0),AK27,"-")</f>
        <v>-</v>
      </c>
      <c r="AL151" s="1" t="str">
        <f>IF(AND('Use B2019'!AL27=0,AL27&lt;&gt;0),AL27,"-")</f>
        <v>-</v>
      </c>
      <c r="AM151" s="1" t="str">
        <f>IF(AND('Use B2019'!AM27=0,AM27&lt;&gt;0),AM27,"-")</f>
        <v>-</v>
      </c>
      <c r="AN151" s="1" t="str">
        <f>IF(AND('Use B2019'!AN27=0,AN27&lt;&gt;0),AN27,"-")</f>
        <v>-</v>
      </c>
      <c r="AO151" s="1" t="str">
        <f>IF(AND('Use B2019'!AO27=0,AO27&lt;&gt;0),AO27,"-")</f>
        <v>-</v>
      </c>
      <c r="AP151" s="1" t="str">
        <f>IF(AND('Use B2019'!AP27=0,AP27&lt;&gt;0),AP27,"-")</f>
        <v>-</v>
      </c>
      <c r="AQ151" s="1" t="str">
        <f>IF(AND('Use B2019'!AQ27=0,AQ27&lt;&gt;0),AQ27,"-")</f>
        <v>-</v>
      </c>
      <c r="AR151" s="1" t="str">
        <f>IF(AND('Use B2019'!AR27=0,AR27&lt;&gt;0),AR27,"-")</f>
        <v>-</v>
      </c>
      <c r="AS151" s="1" t="str">
        <f>IF(AND('Use B2019'!AS27=0,AS27&lt;&gt;0),AS27,"-")</f>
        <v>-</v>
      </c>
      <c r="AT151" s="1" t="str">
        <f>IF(AND('Use B2019'!AT27=0,AT27&lt;&gt;0),AT27,"-")</f>
        <v>-</v>
      </c>
      <c r="AU151" s="1" t="str">
        <f>IF(AND('Use B2019'!AU27=0,AU27&lt;&gt;0),AU27,"-")</f>
        <v>-</v>
      </c>
      <c r="AV151" s="1" t="str">
        <f>IF(AND('Use B2019'!AV27=0,AV27&lt;&gt;0),AV27,"-")</f>
        <v>-</v>
      </c>
      <c r="AW151" s="1" t="str">
        <f>IF(AND('Use B2019'!AW27=0,AW27&lt;&gt;0),AW27,"-")</f>
        <v>-</v>
      </c>
      <c r="AX151" s="1" t="str">
        <f>IF(AND('Use B2019'!AX27=0,AX27&lt;&gt;0),AX27,"-")</f>
        <v>-</v>
      </c>
      <c r="AY151" s="1" t="str">
        <f>IF(AND('Use B2019'!AY27=0,AY27&lt;&gt;0),AY27,"-")</f>
        <v>-</v>
      </c>
      <c r="AZ151" s="1" t="str">
        <f>IF(AND('Use B2019'!AZ27=0,AZ27&lt;&gt;0),AZ27,"-")</f>
        <v>-</v>
      </c>
      <c r="BA151" s="1" t="str">
        <f>IF(AND('Use B2019'!BA27=0,BA27&lt;&gt;0),BA27,"-")</f>
        <v>-</v>
      </c>
      <c r="BB151" s="1" t="str">
        <f>IF(AND('Use B2019'!BB27=0,BB27&lt;&gt;0),BB27,"-")</f>
        <v>-</v>
      </c>
      <c r="BC151" s="1" t="str">
        <f>IF(AND('Use B2019'!BC27=0,BC27&lt;&gt;0),BC27,"-")</f>
        <v>-</v>
      </c>
      <c r="BD151" s="1" t="str">
        <f>IF(AND('Use B2019'!BD27=0,BD27&lt;&gt;0),BD27,"-")</f>
        <v>-</v>
      </c>
      <c r="BE151" s="1" t="str">
        <f>IF(AND('Use B2019'!BE27=0,BE27&lt;&gt;0),BE27,"-")</f>
        <v>-</v>
      </c>
      <c r="BF151" s="1" t="str">
        <f>IF(AND('Use B2019'!BF27=0,BF27&lt;&gt;0),BF27,"-")</f>
        <v>-</v>
      </c>
      <c r="BG151" s="1" t="str">
        <f>IF(AND('Use B2019'!BG27=0,BG27&lt;&gt;0),BG27,"-")</f>
        <v>-</v>
      </c>
      <c r="BH151" s="1" t="str">
        <f>IF(AND('Use B2019'!BH27=0,BH27&lt;&gt;0),BH27,"-")</f>
        <v>-</v>
      </c>
      <c r="BI151" s="1" t="str">
        <f>IF(AND('Use B2019'!BI27=0,BI27&lt;&gt;0),BI27,"-")</f>
        <v>-</v>
      </c>
      <c r="BJ151" s="1" t="str">
        <f>IF(AND('Use B2019'!BJ27=0,BJ27&lt;&gt;0),BJ27,"-")</f>
        <v>-</v>
      </c>
      <c r="BK151" s="1"/>
      <c r="BL151" s="1" t="str">
        <f>IF(AND('Use B2019'!BL27=0,BL27&lt;&gt;0),BL27,"-")</f>
        <v>-</v>
      </c>
      <c r="BM151" s="1" t="str">
        <f>IF(AND('Use B2019'!BM27=0,BM27&lt;&gt;0),BM27,"-")</f>
        <v>-</v>
      </c>
      <c r="BN151" s="1" t="str">
        <f>IF(AND('Use B2019'!BN27=0,BN27&lt;&gt;0),BN27,"-")</f>
        <v>-</v>
      </c>
      <c r="BO151" s="1" t="str">
        <f>IF(AND('Use B2019'!BO27=0,BO27&lt;&gt;0),BO27,"-")</f>
        <v>-</v>
      </c>
      <c r="BP151" s="1" t="str">
        <f>IF(AND('Use B2019'!BP27=0,BP27&lt;&gt;0),BP27,"-")</f>
        <v>-</v>
      </c>
      <c r="BQ151" s="1" t="str">
        <f>IF(AND('Use B2019'!BQ27=0,BQ27&lt;&gt;0),BQ27,"-")</f>
        <v>-</v>
      </c>
      <c r="BR151" s="1" t="str">
        <f>IF(AND('Use B2019'!BR27=0,BR27&lt;&gt;0),BR27,"-")</f>
        <v>-</v>
      </c>
      <c r="BS151" s="1" t="str">
        <f>IF(AND('Use B2019'!BS27=0,BS27&lt;&gt;0),BS27,"-")</f>
        <v>-</v>
      </c>
      <c r="BT151" s="1" t="str">
        <f>IF(AND('Use B2019'!BT27=0,BT27&lt;&gt;0),BT27,"-")</f>
        <v>-</v>
      </c>
    </row>
    <row r="152" spans="1:72" ht="12.75" customHeight="1">
      <c r="A152" s="1">
        <v>24</v>
      </c>
      <c r="B152" s="1" t="s">
        <v>453</v>
      </c>
      <c r="C152" s="1" t="str">
        <f>IF(AND('Use B2019'!C28=0,C28&lt;&gt;0),C28,"-")</f>
        <v>-</v>
      </c>
      <c r="D152" s="1" t="str">
        <f>IF(AND('Use B2019'!D28=0,D28&lt;&gt;0),D28,"-")</f>
        <v>-</v>
      </c>
      <c r="E152" s="1" t="str">
        <f>IF(AND('Use B2019'!E28=0,E28&lt;&gt;0),E28,"-")</f>
        <v>-</v>
      </c>
      <c r="F152" s="1" t="str">
        <f>IF(AND('Use B2019'!F28=0,F28&lt;&gt;0),F28,"-")</f>
        <v>-</v>
      </c>
      <c r="G152" s="1" t="str">
        <f>IF(AND('Use B2019'!G28=0,G28&lt;&gt;0),G28,"-")</f>
        <v>-</v>
      </c>
      <c r="H152" s="1" t="str">
        <f>IF(AND('Use B2019'!H28=0,H28&lt;&gt;0),H28,"-")</f>
        <v>-</v>
      </c>
      <c r="I152" s="1" t="str">
        <f>IF(AND('Use B2019'!I28=0,I28&lt;&gt;0),I28,"-")</f>
        <v>-</v>
      </c>
      <c r="J152" s="1" t="str">
        <f>IF(AND('Use B2019'!J28=0,J28&lt;&gt;0),J28,"-")</f>
        <v>-</v>
      </c>
      <c r="K152" s="1" t="str">
        <f>IF(AND('Use B2019'!K28=0,K28&lt;&gt;0),K28,"-")</f>
        <v>-</v>
      </c>
      <c r="L152" s="1" t="str">
        <f>IF(AND('Use B2019'!L28=0,L28&lt;&gt;0),L28,"-")</f>
        <v>-</v>
      </c>
      <c r="M152" s="1" t="str">
        <f>IF(AND('Use B2019'!M28=0,M28&lt;&gt;0),M28,"-")</f>
        <v>-</v>
      </c>
      <c r="N152" s="1" t="str">
        <f>IF(AND('Use B2019'!N28=0,N28&lt;&gt;0),N28,"-")</f>
        <v>-</v>
      </c>
      <c r="O152" s="1" t="str">
        <f>IF(AND('Use B2019'!O28=0,O28&lt;&gt;0),O28,"-")</f>
        <v>-</v>
      </c>
      <c r="P152" s="1" t="str">
        <f>IF(AND('Use B2019'!P28=0,P28&lt;&gt;0),P28,"-")</f>
        <v>-</v>
      </c>
      <c r="Q152" s="1" t="str">
        <f>IF(AND('Use B2019'!Q28=0,Q28&lt;&gt;0),Q28,"-")</f>
        <v>-</v>
      </c>
      <c r="R152" s="1" t="str">
        <f>IF(AND('Use B2019'!R28=0,R28&lt;&gt;0),R28,"-")</f>
        <v>-</v>
      </c>
      <c r="S152" s="1" t="str">
        <f>IF(AND('Use B2019'!S28=0,S28&lt;&gt;0),S28,"-")</f>
        <v>-</v>
      </c>
      <c r="T152" s="1" t="str">
        <f>IF(AND('Use B2019'!T28=0,T28&lt;&gt;0),T28,"-")</f>
        <v>-</v>
      </c>
      <c r="U152" s="1" t="str">
        <f>IF(AND('Use B2019'!U28=0,U28&lt;&gt;0),U28,"-")</f>
        <v>-</v>
      </c>
      <c r="V152" s="1" t="str">
        <f>IF(AND('Use B2019'!V28=0,V28&lt;&gt;0),V28,"-")</f>
        <v>-</v>
      </c>
      <c r="W152" s="1" t="str">
        <f>IF(AND('Use B2019'!W28=0,W28&lt;&gt;0),W28,"-")</f>
        <v>-</v>
      </c>
      <c r="X152" s="1" t="str">
        <f>IF(AND('Use B2019'!X28=0,X28&lt;&gt;0),X28,"-")</f>
        <v>-</v>
      </c>
      <c r="Y152" s="1" t="str">
        <f>IF(AND('Use B2019'!Y28=0,Y28&lt;&gt;0),Y28,"-")</f>
        <v>-</v>
      </c>
      <c r="Z152" s="1" t="str">
        <f>IF(AND('Use B2019'!Z28=0,Z28&lt;&gt;0),Z28,"-")</f>
        <v>-</v>
      </c>
      <c r="AA152" s="1" t="str">
        <f>IF(AND('Use B2019'!AA28=0,AA28&lt;&gt;0),AA28,"-")</f>
        <v>-</v>
      </c>
      <c r="AB152" s="1" t="str">
        <f>IF(AND('Use B2019'!AB28=0,AB28&lt;&gt;0),AB28,"-")</f>
        <v>-</v>
      </c>
      <c r="AC152" s="1" t="str">
        <f>IF(AND('Use B2019'!AC28=0,AC28&lt;&gt;0),AC28,"-")</f>
        <v>-</v>
      </c>
      <c r="AD152" s="1" t="str">
        <f>IF(AND('Use B2019'!AD28=0,AD28&lt;&gt;0),AD28,"-")</f>
        <v>-</v>
      </c>
      <c r="AE152" s="1" t="str">
        <f>IF(AND('Use B2019'!AE28=0,AE28&lt;&gt;0),AE28,"-")</f>
        <v>-</v>
      </c>
      <c r="AF152" s="1" t="str">
        <f>IF(AND('Use B2019'!AF28=0,AF28&lt;&gt;0),AF28,"-")</f>
        <v>-</v>
      </c>
      <c r="AG152" s="1" t="str">
        <f>IF(AND('Use B2019'!AG28=0,AG28&lt;&gt;0),AG28,"-")</f>
        <v>-</v>
      </c>
      <c r="AH152" s="1" t="str">
        <f>IF(AND('Use B2019'!AH28=0,AH28&lt;&gt;0),AH28,"-")</f>
        <v>-</v>
      </c>
      <c r="AI152" s="1" t="str">
        <f>IF(AND('Use B2019'!AI28=0,AI28&lt;&gt;0),AI28,"-")</f>
        <v>-</v>
      </c>
      <c r="AJ152" s="1" t="str">
        <f>IF(AND('Use B2019'!AJ28=0,AJ28&lt;&gt;0),AJ28,"-")</f>
        <v>-</v>
      </c>
      <c r="AK152" s="1" t="str">
        <f>IF(AND('Use B2019'!AK28=0,AK28&lt;&gt;0),AK28,"-")</f>
        <v>-</v>
      </c>
      <c r="AL152" s="1" t="str">
        <f>IF(AND('Use B2019'!AL28=0,AL28&lt;&gt;0),AL28,"-")</f>
        <v>-</v>
      </c>
      <c r="AM152" s="1" t="str">
        <f>IF(AND('Use B2019'!AM28=0,AM28&lt;&gt;0),AM28,"-")</f>
        <v>-</v>
      </c>
      <c r="AN152" s="1" t="str">
        <f>IF(AND('Use B2019'!AN28=0,AN28&lt;&gt;0),AN28,"-")</f>
        <v>-</v>
      </c>
      <c r="AO152" s="1" t="str">
        <f>IF(AND('Use B2019'!AO28=0,AO28&lt;&gt;0),AO28,"-")</f>
        <v>-</v>
      </c>
      <c r="AP152" s="1" t="str">
        <f>IF(AND('Use B2019'!AP28=0,AP28&lt;&gt;0),AP28,"-")</f>
        <v>-</v>
      </c>
      <c r="AQ152" s="1" t="str">
        <f>IF(AND('Use B2019'!AQ28=0,AQ28&lt;&gt;0),AQ28,"-")</f>
        <v>-</v>
      </c>
      <c r="AR152" s="1" t="str">
        <f>IF(AND('Use B2019'!AR28=0,AR28&lt;&gt;0),AR28,"-")</f>
        <v>-</v>
      </c>
      <c r="AS152" s="1" t="str">
        <f>IF(AND('Use B2019'!AS28=0,AS28&lt;&gt;0),AS28,"-")</f>
        <v>-</v>
      </c>
      <c r="AT152" s="1" t="str">
        <f>IF(AND('Use B2019'!AT28=0,AT28&lt;&gt;0),AT28,"-")</f>
        <v>-</v>
      </c>
      <c r="AU152" s="1" t="str">
        <f>IF(AND('Use B2019'!AU28=0,AU28&lt;&gt;0),AU28,"-")</f>
        <v>-</v>
      </c>
      <c r="AV152" s="1" t="str">
        <f>IF(AND('Use B2019'!AV28=0,AV28&lt;&gt;0),AV28,"-")</f>
        <v>-</v>
      </c>
      <c r="AW152" s="1" t="str">
        <f>IF(AND('Use B2019'!AW28=0,AW28&lt;&gt;0),AW28,"-")</f>
        <v>-</v>
      </c>
      <c r="AX152" s="1" t="str">
        <f>IF(AND('Use B2019'!AX28=0,AX28&lt;&gt;0),AX28,"-")</f>
        <v>-</v>
      </c>
      <c r="AY152" s="1" t="str">
        <f>IF(AND('Use B2019'!AY28=0,AY28&lt;&gt;0),AY28,"-")</f>
        <v>-</v>
      </c>
      <c r="AZ152" s="1" t="str">
        <f>IF(AND('Use B2019'!AZ28=0,AZ28&lt;&gt;0),AZ28,"-")</f>
        <v>-</v>
      </c>
      <c r="BA152" s="1" t="str">
        <f>IF(AND('Use B2019'!BA28=0,BA28&lt;&gt;0),BA28,"-")</f>
        <v>-</v>
      </c>
      <c r="BB152" s="1" t="str">
        <f>IF(AND('Use B2019'!BB28=0,BB28&lt;&gt;0),BB28,"-")</f>
        <v>-</v>
      </c>
      <c r="BC152" s="1" t="str">
        <f>IF(AND('Use B2019'!BC28=0,BC28&lt;&gt;0),BC28,"-")</f>
        <v>-</v>
      </c>
      <c r="BD152" s="1" t="str">
        <f>IF(AND('Use B2019'!BD28=0,BD28&lt;&gt;0),BD28,"-")</f>
        <v>-</v>
      </c>
      <c r="BE152" s="1" t="str">
        <f>IF(AND('Use B2019'!BE28=0,BE28&lt;&gt;0),BE28,"-")</f>
        <v>-</v>
      </c>
      <c r="BF152" s="1" t="str">
        <f>IF(AND('Use B2019'!BF28=0,BF28&lt;&gt;0),BF28,"-")</f>
        <v>-</v>
      </c>
      <c r="BG152" s="1" t="str">
        <f>IF(AND('Use B2019'!BG28=0,BG28&lt;&gt;0),BG28,"-")</f>
        <v>-</v>
      </c>
      <c r="BH152" s="1" t="str">
        <f>IF(AND('Use B2019'!BH28=0,BH28&lt;&gt;0),BH28,"-")</f>
        <v>-</v>
      </c>
      <c r="BI152" s="1" t="str">
        <f>IF(AND('Use B2019'!BI28=0,BI28&lt;&gt;0),BI28,"-")</f>
        <v>-</v>
      </c>
      <c r="BJ152" s="1" t="str">
        <f>IF(AND('Use B2019'!BJ28=0,BJ28&lt;&gt;0),BJ28,"-")</f>
        <v>-</v>
      </c>
      <c r="BK152" s="1"/>
      <c r="BL152" s="1" t="str">
        <f>IF(AND('Use B2019'!BL28=0,BL28&lt;&gt;0),BL28,"-")</f>
        <v>-</v>
      </c>
      <c r="BM152" s="1" t="str">
        <f>IF(AND('Use B2019'!BM28=0,BM28&lt;&gt;0),BM28,"-")</f>
        <v>-</v>
      </c>
      <c r="BN152" s="1" t="str">
        <f>IF(AND('Use B2019'!BN28=0,BN28&lt;&gt;0),BN28,"-")</f>
        <v>-</v>
      </c>
      <c r="BO152" s="1" t="str">
        <f>IF(AND('Use B2019'!BO28=0,BO28&lt;&gt;0),BO28,"-")</f>
        <v>-</v>
      </c>
      <c r="BP152" s="1" t="str">
        <f>IF(AND('Use B2019'!BP28=0,BP28&lt;&gt;0),BP28,"-")</f>
        <v>-</v>
      </c>
      <c r="BQ152" s="1" t="str">
        <f>IF(AND('Use B2019'!BQ28=0,BQ28&lt;&gt;0),BQ28,"-")</f>
        <v>-</v>
      </c>
      <c r="BR152" s="1" t="str">
        <f>IF(AND('Use B2019'!BR28=0,BR28&lt;&gt;0),BR28,"-")</f>
        <v>-</v>
      </c>
      <c r="BS152" s="1" t="str">
        <f>IF(AND('Use B2019'!BS28=0,BS28&lt;&gt;0),BS28,"-")</f>
        <v>-</v>
      </c>
      <c r="BT152" s="1" t="str">
        <f>IF(AND('Use B2019'!BT28=0,BT28&lt;&gt;0),BT28,"-")</f>
        <v>-</v>
      </c>
    </row>
    <row r="153" spans="1:72" ht="12.75" customHeight="1">
      <c r="A153" s="1">
        <v>25</v>
      </c>
      <c r="B153" s="1" t="s">
        <v>666</v>
      </c>
      <c r="C153" s="1" t="str">
        <f>IF(AND('Use B2019'!C29=0,C29&lt;&gt;0),C29,"-")</f>
        <v>-</v>
      </c>
      <c r="D153" s="1" t="str">
        <f>IF(AND('Use B2019'!D29=0,D29&lt;&gt;0),D29,"-")</f>
        <v>-</v>
      </c>
      <c r="E153" s="1" t="str">
        <f>IF(AND('Use B2019'!E29=0,E29&lt;&gt;0),E29,"-")</f>
        <v>-</v>
      </c>
      <c r="F153" s="1" t="str">
        <f>IF(AND('Use B2019'!F29=0,F29&lt;&gt;0),F29,"-")</f>
        <v>-</v>
      </c>
      <c r="G153" s="1" t="str">
        <f>IF(AND('Use B2019'!G29=0,G29&lt;&gt;0),G29,"-")</f>
        <v>-</v>
      </c>
      <c r="H153" s="1" t="str">
        <f>IF(AND('Use B2019'!H29=0,H29&lt;&gt;0),H29,"-")</f>
        <v>-</v>
      </c>
      <c r="I153" s="1" t="str">
        <f>IF(AND('Use B2019'!I29=0,I29&lt;&gt;0),I29,"-")</f>
        <v>-</v>
      </c>
      <c r="J153" s="1" t="str">
        <f>IF(AND('Use B2019'!J29=0,J29&lt;&gt;0),J29,"-")</f>
        <v>-</v>
      </c>
      <c r="K153" s="1" t="str">
        <f>IF(AND('Use B2019'!K29=0,K29&lt;&gt;0),K29,"-")</f>
        <v>-</v>
      </c>
      <c r="L153" s="1" t="str">
        <f>IF(AND('Use B2019'!L29=0,L29&lt;&gt;0),L29,"-")</f>
        <v>-</v>
      </c>
      <c r="M153" s="1" t="str">
        <f>IF(AND('Use B2019'!M29=0,M29&lt;&gt;0),M29,"-")</f>
        <v>-</v>
      </c>
      <c r="N153" s="1" t="str">
        <f>IF(AND('Use B2019'!N29=0,N29&lt;&gt;0),N29,"-")</f>
        <v>-</v>
      </c>
      <c r="O153" s="1" t="str">
        <f>IF(AND('Use B2019'!O29=0,O29&lt;&gt;0),O29,"-")</f>
        <v>-</v>
      </c>
      <c r="P153" s="1" t="str">
        <f>IF(AND('Use B2019'!P29=0,P29&lt;&gt;0),P29,"-")</f>
        <v>-</v>
      </c>
      <c r="Q153" s="1" t="str">
        <f>IF(AND('Use B2019'!Q29=0,Q29&lt;&gt;0),Q29,"-")</f>
        <v>-</v>
      </c>
      <c r="R153" s="1" t="str">
        <f>IF(AND('Use B2019'!R29=0,R29&lt;&gt;0),R29,"-")</f>
        <v>-</v>
      </c>
      <c r="S153" s="1" t="str">
        <f>IF(AND('Use B2019'!S29=0,S29&lt;&gt;0),S29,"-")</f>
        <v>-</v>
      </c>
      <c r="T153" s="1" t="str">
        <f>IF(AND('Use B2019'!T29=0,T29&lt;&gt;0),T29,"-")</f>
        <v>-</v>
      </c>
      <c r="U153" s="1" t="str">
        <f>IF(AND('Use B2019'!U29=0,U29&lt;&gt;0),U29,"-")</f>
        <v>-</v>
      </c>
      <c r="V153" s="1" t="str">
        <f>IF(AND('Use B2019'!V29=0,V29&lt;&gt;0),V29,"-")</f>
        <v>-</v>
      </c>
      <c r="W153" s="1" t="str">
        <f>IF(AND('Use B2019'!W29=0,W29&lt;&gt;0),W29,"-")</f>
        <v>-</v>
      </c>
      <c r="X153" s="1" t="str">
        <f>IF(AND('Use B2019'!X29=0,X29&lt;&gt;0),X29,"-")</f>
        <v>-</v>
      </c>
      <c r="Y153" s="1" t="str">
        <f>IF(AND('Use B2019'!Y29=0,Y29&lt;&gt;0),Y29,"-")</f>
        <v>-</v>
      </c>
      <c r="Z153" s="1" t="str">
        <f>IF(AND('Use B2019'!Z29=0,Z29&lt;&gt;0),Z29,"-")</f>
        <v>-</v>
      </c>
      <c r="AA153" s="1" t="str">
        <f>IF(AND('Use B2019'!AA29=0,AA29&lt;&gt;0),AA29,"-")</f>
        <v>-</v>
      </c>
      <c r="AB153" s="1" t="str">
        <f>IF(AND('Use B2019'!AB29=0,AB29&lt;&gt;0),AB29,"-")</f>
        <v>-</v>
      </c>
      <c r="AC153" s="1" t="str">
        <f>IF(AND('Use B2019'!AC29=0,AC29&lt;&gt;0),AC29,"-")</f>
        <v>-</v>
      </c>
      <c r="AD153" s="1" t="str">
        <f>IF(AND('Use B2019'!AD29=0,AD29&lt;&gt;0),AD29,"-")</f>
        <v>-</v>
      </c>
      <c r="AE153" s="1" t="str">
        <f>IF(AND('Use B2019'!AE29=0,AE29&lt;&gt;0),AE29,"-")</f>
        <v>-</v>
      </c>
      <c r="AF153" s="1" t="str">
        <f>IF(AND('Use B2019'!AF29=0,AF29&lt;&gt;0),AF29,"-")</f>
        <v>-</v>
      </c>
      <c r="AG153" s="1" t="str">
        <f>IF(AND('Use B2019'!AG29=0,AG29&lt;&gt;0),AG29,"-")</f>
        <v>-</v>
      </c>
      <c r="AH153" s="1" t="str">
        <f>IF(AND('Use B2019'!AH29=0,AH29&lt;&gt;0),AH29,"-")</f>
        <v>-</v>
      </c>
      <c r="AI153" s="1" t="str">
        <f>IF(AND('Use B2019'!AI29=0,AI29&lt;&gt;0),AI29,"-")</f>
        <v>-</v>
      </c>
      <c r="AJ153" s="1" t="str">
        <f>IF(AND('Use B2019'!AJ29=0,AJ29&lt;&gt;0),AJ29,"-")</f>
        <v>-</v>
      </c>
      <c r="AK153" s="1" t="str">
        <f>IF(AND('Use B2019'!AK29=0,AK29&lt;&gt;0),AK29,"-")</f>
        <v>-</v>
      </c>
      <c r="AL153" s="1" t="str">
        <f>IF(AND('Use B2019'!AL29=0,AL29&lt;&gt;0),AL29,"-")</f>
        <v>-</v>
      </c>
      <c r="AM153" s="1" t="str">
        <f>IF(AND('Use B2019'!AM29=0,AM29&lt;&gt;0),AM29,"-")</f>
        <v>-</v>
      </c>
      <c r="AN153" s="1" t="str">
        <f>IF(AND('Use B2019'!AN29=0,AN29&lt;&gt;0),AN29,"-")</f>
        <v>-</v>
      </c>
      <c r="AO153" s="1" t="str">
        <f>IF(AND('Use B2019'!AO29=0,AO29&lt;&gt;0),AO29,"-")</f>
        <v>-</v>
      </c>
      <c r="AP153" s="1" t="str">
        <f>IF(AND('Use B2019'!AP29=0,AP29&lt;&gt;0),AP29,"-")</f>
        <v>-</v>
      </c>
      <c r="AQ153" s="1" t="str">
        <f>IF(AND('Use B2019'!AQ29=0,AQ29&lt;&gt;0),AQ29,"-")</f>
        <v>-</v>
      </c>
      <c r="AR153" s="1" t="str">
        <f>IF(AND('Use B2019'!AR29=0,AR29&lt;&gt;0),AR29,"-")</f>
        <v>-</v>
      </c>
      <c r="AS153" s="1" t="str">
        <f>IF(AND('Use B2019'!AS29=0,AS29&lt;&gt;0),AS29,"-")</f>
        <v>-</v>
      </c>
      <c r="AT153" s="1" t="str">
        <f>IF(AND('Use B2019'!AT29=0,AT29&lt;&gt;0),AT29,"-")</f>
        <v>-</v>
      </c>
      <c r="AU153" s="1" t="str">
        <f>IF(AND('Use B2019'!AU29=0,AU29&lt;&gt;0),AU29,"-")</f>
        <v>-</v>
      </c>
      <c r="AV153" s="1" t="str">
        <f>IF(AND('Use B2019'!AV29=0,AV29&lt;&gt;0),AV29,"-")</f>
        <v>-</v>
      </c>
      <c r="AW153" s="1" t="str">
        <f>IF(AND('Use B2019'!AW29=0,AW29&lt;&gt;0),AW29,"-")</f>
        <v>-</v>
      </c>
      <c r="AX153" s="1" t="str">
        <f>IF(AND('Use B2019'!AX29=0,AX29&lt;&gt;0),AX29,"-")</f>
        <v>-</v>
      </c>
      <c r="AY153" s="1" t="str">
        <f>IF(AND('Use B2019'!AY29=0,AY29&lt;&gt;0),AY29,"-")</f>
        <v>-</v>
      </c>
      <c r="AZ153" s="1" t="str">
        <f>IF(AND('Use B2019'!AZ29=0,AZ29&lt;&gt;0),AZ29,"-")</f>
        <v>-</v>
      </c>
      <c r="BA153" s="1" t="str">
        <f>IF(AND('Use B2019'!BA29=0,BA29&lt;&gt;0),BA29,"-")</f>
        <v>-</v>
      </c>
      <c r="BB153" s="1" t="str">
        <f>IF(AND('Use B2019'!BB29=0,BB29&lt;&gt;0),BB29,"-")</f>
        <v>-</v>
      </c>
      <c r="BC153" s="1" t="str">
        <f>IF(AND('Use B2019'!BC29=0,BC29&lt;&gt;0),BC29,"-")</f>
        <v>-</v>
      </c>
      <c r="BD153" s="1" t="str">
        <f>IF(AND('Use B2019'!BD29=0,BD29&lt;&gt;0),BD29,"-")</f>
        <v>-</v>
      </c>
      <c r="BE153" s="1" t="str">
        <f>IF(AND('Use B2019'!BE29=0,BE29&lt;&gt;0),BE29,"-")</f>
        <v>-</v>
      </c>
      <c r="BF153" s="1" t="str">
        <f>IF(AND('Use B2019'!BF29=0,BF29&lt;&gt;0),BF29,"-")</f>
        <v>-</v>
      </c>
      <c r="BG153" s="1" t="str">
        <f>IF(AND('Use B2019'!BG29=0,BG29&lt;&gt;0),BG29,"-")</f>
        <v>-</v>
      </c>
      <c r="BH153" s="1" t="str">
        <f>IF(AND('Use B2019'!BH29=0,BH29&lt;&gt;0),BH29,"-")</f>
        <v>-</v>
      </c>
      <c r="BI153" s="1" t="str">
        <f>IF(AND('Use B2019'!BI29=0,BI29&lt;&gt;0),BI29,"-")</f>
        <v>-</v>
      </c>
      <c r="BJ153" s="1" t="str">
        <f>IF(AND('Use B2019'!BJ29=0,BJ29&lt;&gt;0),BJ29,"-")</f>
        <v>-</v>
      </c>
      <c r="BK153" s="1"/>
      <c r="BL153" s="1" t="str">
        <f>IF(AND('Use B2019'!BL29=0,BL29&lt;&gt;0),BL29,"-")</f>
        <v>-</v>
      </c>
      <c r="BM153" s="1" t="str">
        <f>IF(AND('Use B2019'!BM29=0,BM29&lt;&gt;0),BM29,"-")</f>
        <v>-</v>
      </c>
      <c r="BN153" s="1" t="str">
        <f>IF(AND('Use B2019'!BN29=0,BN29&lt;&gt;0),BN29,"-")</f>
        <v>-</v>
      </c>
      <c r="BO153" s="1" t="str">
        <f>IF(AND('Use B2019'!BO29=0,BO29&lt;&gt;0),BO29,"-")</f>
        <v>-</v>
      </c>
      <c r="BP153" s="1" t="str">
        <f>IF(AND('Use B2019'!BP29=0,BP29&lt;&gt;0),BP29,"-")</f>
        <v>-</v>
      </c>
      <c r="BQ153" s="1" t="str">
        <f>IF(AND('Use B2019'!BQ29=0,BQ29&lt;&gt;0),BQ29,"-")</f>
        <v>-</v>
      </c>
      <c r="BR153" s="1" t="str">
        <f>IF(AND('Use B2019'!BR29=0,BR29&lt;&gt;0),BR29,"-")</f>
        <v>-</v>
      </c>
      <c r="BS153" s="1" t="str">
        <f>IF(AND('Use B2019'!BS29=0,BS29&lt;&gt;0),BS29,"-")</f>
        <v>-</v>
      </c>
      <c r="BT153" s="1" t="str">
        <f>IF(AND('Use B2019'!BT29=0,BT29&lt;&gt;0),BT29,"-")</f>
        <v>-</v>
      </c>
    </row>
    <row r="154" spans="1:72" ht="12.75" customHeight="1">
      <c r="A154" s="1">
        <v>26</v>
      </c>
      <c r="B154" s="1" t="s">
        <v>458</v>
      </c>
      <c r="C154" s="1" t="str">
        <f>IF(AND('Use B2019'!C30=0,C30&lt;&gt;0),C30,"-")</f>
        <v>-</v>
      </c>
      <c r="D154" s="1" t="str">
        <f>IF(AND('Use B2019'!D30=0,D30&lt;&gt;0),D30,"-")</f>
        <v>-</v>
      </c>
      <c r="E154" s="1" t="str">
        <f>IF(AND('Use B2019'!E30=0,E30&lt;&gt;0),E30,"-")</f>
        <v>-</v>
      </c>
      <c r="F154" s="1" t="str">
        <f>IF(AND('Use B2019'!F30=0,F30&lt;&gt;0),F30,"-")</f>
        <v>-</v>
      </c>
      <c r="G154" s="1" t="str">
        <f>IF(AND('Use B2019'!G30=0,G30&lt;&gt;0),G30,"-")</f>
        <v>-</v>
      </c>
      <c r="H154" s="1" t="str">
        <f>IF(AND('Use B2019'!H30=0,H30&lt;&gt;0),H30,"-")</f>
        <v>-</v>
      </c>
      <c r="I154" s="1" t="str">
        <f>IF(AND('Use B2019'!I30=0,I30&lt;&gt;0),I30,"-")</f>
        <v>-</v>
      </c>
      <c r="J154" s="1" t="str">
        <f>IF(AND('Use B2019'!J30=0,J30&lt;&gt;0),J30,"-")</f>
        <v>-</v>
      </c>
      <c r="K154" s="1" t="str">
        <f>IF(AND('Use B2019'!K30=0,K30&lt;&gt;0),K30,"-")</f>
        <v>-</v>
      </c>
      <c r="L154" s="1" t="str">
        <f>IF(AND('Use B2019'!L30=0,L30&lt;&gt;0),L30,"-")</f>
        <v>-</v>
      </c>
      <c r="M154" s="1" t="str">
        <f>IF(AND('Use B2019'!M30=0,M30&lt;&gt;0),M30,"-")</f>
        <v>-</v>
      </c>
      <c r="N154" s="1" t="str">
        <f>IF(AND('Use B2019'!N30=0,N30&lt;&gt;0),N30,"-")</f>
        <v>-</v>
      </c>
      <c r="O154" s="1" t="str">
        <f>IF(AND('Use B2019'!O30=0,O30&lt;&gt;0),O30,"-")</f>
        <v>-</v>
      </c>
      <c r="P154" s="1" t="str">
        <f>IF(AND('Use B2019'!P30=0,P30&lt;&gt;0),P30,"-")</f>
        <v>-</v>
      </c>
      <c r="Q154" s="1" t="str">
        <f>IF(AND('Use B2019'!Q30=0,Q30&lt;&gt;0),Q30,"-")</f>
        <v>-</v>
      </c>
      <c r="R154" s="1" t="str">
        <f>IF(AND('Use B2019'!R30=0,R30&lt;&gt;0),R30,"-")</f>
        <v>-</v>
      </c>
      <c r="S154" s="1" t="str">
        <f>IF(AND('Use B2019'!S30=0,S30&lt;&gt;0),S30,"-")</f>
        <v>-</v>
      </c>
      <c r="T154" s="1" t="str">
        <f>IF(AND('Use B2019'!T30=0,T30&lt;&gt;0),T30,"-")</f>
        <v>-</v>
      </c>
      <c r="U154" s="1" t="str">
        <f>IF(AND('Use B2019'!U30=0,U30&lt;&gt;0),U30,"-")</f>
        <v>-</v>
      </c>
      <c r="V154" s="1" t="str">
        <f>IF(AND('Use B2019'!V30=0,V30&lt;&gt;0),V30,"-")</f>
        <v>-</v>
      </c>
      <c r="W154" s="1" t="str">
        <f>IF(AND('Use B2019'!W30=0,W30&lt;&gt;0),W30,"-")</f>
        <v>-</v>
      </c>
      <c r="X154" s="1" t="str">
        <f>IF(AND('Use B2019'!X30=0,X30&lt;&gt;0),X30,"-")</f>
        <v>-</v>
      </c>
      <c r="Y154" s="1" t="str">
        <f>IF(AND('Use B2019'!Y30=0,Y30&lt;&gt;0),Y30,"-")</f>
        <v>-</v>
      </c>
      <c r="Z154" s="1" t="str">
        <f>IF(AND('Use B2019'!Z30=0,Z30&lt;&gt;0),Z30,"-")</f>
        <v>-</v>
      </c>
      <c r="AA154" s="1" t="str">
        <f>IF(AND('Use B2019'!AA30=0,AA30&lt;&gt;0),AA30,"-")</f>
        <v>-</v>
      </c>
      <c r="AB154" s="1" t="str">
        <f>IF(AND('Use B2019'!AB30=0,AB30&lt;&gt;0),AB30,"-")</f>
        <v>-</v>
      </c>
      <c r="AC154" s="1" t="str">
        <f>IF(AND('Use B2019'!AC30=0,AC30&lt;&gt;0),AC30,"-")</f>
        <v>-</v>
      </c>
      <c r="AD154" s="1" t="str">
        <f>IF(AND('Use B2019'!AD30=0,AD30&lt;&gt;0),AD30,"-")</f>
        <v>-</v>
      </c>
      <c r="AE154" s="1" t="str">
        <f>IF(AND('Use B2019'!AE30=0,AE30&lt;&gt;0),AE30,"-")</f>
        <v>-</v>
      </c>
      <c r="AF154" s="1" t="str">
        <f>IF(AND('Use B2019'!AF30=0,AF30&lt;&gt;0),AF30,"-")</f>
        <v>-</v>
      </c>
      <c r="AG154" s="1" t="str">
        <f>IF(AND('Use B2019'!AG30=0,AG30&lt;&gt;0),AG30,"-")</f>
        <v>-</v>
      </c>
      <c r="AH154" s="1" t="str">
        <f>IF(AND('Use B2019'!AH30=0,AH30&lt;&gt;0),AH30,"-")</f>
        <v>-</v>
      </c>
      <c r="AI154" s="1" t="str">
        <f>IF(AND('Use B2019'!AI30=0,AI30&lt;&gt;0),AI30,"-")</f>
        <v>-</v>
      </c>
      <c r="AJ154" s="1" t="str">
        <f>IF(AND('Use B2019'!AJ30=0,AJ30&lt;&gt;0),AJ30,"-")</f>
        <v>-</v>
      </c>
      <c r="AK154" s="1" t="str">
        <f>IF(AND('Use B2019'!AK30=0,AK30&lt;&gt;0),AK30,"-")</f>
        <v>-</v>
      </c>
      <c r="AL154" s="1" t="str">
        <f>IF(AND('Use B2019'!AL30=0,AL30&lt;&gt;0),AL30,"-")</f>
        <v>-</v>
      </c>
      <c r="AM154" s="1" t="str">
        <f>IF(AND('Use B2019'!AM30=0,AM30&lt;&gt;0),AM30,"-")</f>
        <v>-</v>
      </c>
      <c r="AN154" s="1" t="str">
        <f>IF(AND('Use B2019'!AN30=0,AN30&lt;&gt;0),AN30,"-")</f>
        <v>-</v>
      </c>
      <c r="AO154" s="1" t="str">
        <f>IF(AND('Use B2019'!AO30=0,AO30&lt;&gt;0),AO30,"-")</f>
        <v>-</v>
      </c>
      <c r="AP154" s="1" t="str">
        <f>IF(AND('Use B2019'!AP30=0,AP30&lt;&gt;0),AP30,"-")</f>
        <v>-</v>
      </c>
      <c r="AQ154" s="1" t="str">
        <f>IF(AND('Use B2019'!AQ30=0,AQ30&lt;&gt;0),AQ30,"-")</f>
        <v>-</v>
      </c>
      <c r="AR154" s="1" t="str">
        <f>IF(AND('Use B2019'!AR30=0,AR30&lt;&gt;0),AR30,"-")</f>
        <v>-</v>
      </c>
      <c r="AS154" s="1" t="str">
        <f>IF(AND('Use B2019'!AS30=0,AS30&lt;&gt;0),AS30,"-")</f>
        <v>-</v>
      </c>
      <c r="AT154" s="1" t="str">
        <f>IF(AND('Use B2019'!AT30=0,AT30&lt;&gt;0),AT30,"-")</f>
        <v>-</v>
      </c>
      <c r="AU154" s="1" t="str">
        <f>IF(AND('Use B2019'!AU30=0,AU30&lt;&gt;0),AU30,"-")</f>
        <v>-</v>
      </c>
      <c r="AV154" s="1" t="str">
        <f>IF(AND('Use B2019'!AV30=0,AV30&lt;&gt;0),AV30,"-")</f>
        <v>-</v>
      </c>
      <c r="AW154" s="1" t="str">
        <f>IF(AND('Use B2019'!AW30=0,AW30&lt;&gt;0),AW30,"-")</f>
        <v>-</v>
      </c>
      <c r="AX154" s="1" t="str">
        <f>IF(AND('Use B2019'!AX30=0,AX30&lt;&gt;0),AX30,"-")</f>
        <v>-</v>
      </c>
      <c r="AY154" s="1" t="str">
        <f>IF(AND('Use B2019'!AY30=0,AY30&lt;&gt;0),AY30,"-")</f>
        <v>-</v>
      </c>
      <c r="AZ154" s="1" t="str">
        <f>IF(AND('Use B2019'!AZ30=0,AZ30&lt;&gt;0),AZ30,"-")</f>
        <v>-</v>
      </c>
      <c r="BA154" s="1" t="str">
        <f>IF(AND('Use B2019'!BA30=0,BA30&lt;&gt;0),BA30,"-")</f>
        <v>-</v>
      </c>
      <c r="BB154" s="1" t="str">
        <f>IF(AND('Use B2019'!BB30=0,BB30&lt;&gt;0),BB30,"-")</f>
        <v>-</v>
      </c>
      <c r="BC154" s="1" t="str">
        <f>IF(AND('Use B2019'!BC30=0,BC30&lt;&gt;0),BC30,"-")</f>
        <v>-</v>
      </c>
      <c r="BD154" s="1" t="str">
        <f>IF(AND('Use B2019'!BD30=0,BD30&lt;&gt;0),BD30,"-")</f>
        <v>-</v>
      </c>
      <c r="BE154" s="1" t="str">
        <f>IF(AND('Use B2019'!BE30=0,BE30&lt;&gt;0),BE30,"-")</f>
        <v>-</v>
      </c>
      <c r="BF154" s="1" t="str">
        <f>IF(AND('Use B2019'!BF30=0,BF30&lt;&gt;0),BF30,"-")</f>
        <v>-</v>
      </c>
      <c r="BG154" s="1" t="str">
        <f>IF(AND('Use B2019'!BG30=0,BG30&lt;&gt;0),BG30,"-")</f>
        <v>-</v>
      </c>
      <c r="BH154" s="1" t="str">
        <f>IF(AND('Use B2019'!BH30=0,BH30&lt;&gt;0),BH30,"-")</f>
        <v>-</v>
      </c>
      <c r="BI154" s="1" t="str">
        <f>IF(AND('Use B2019'!BI30=0,BI30&lt;&gt;0),BI30,"-")</f>
        <v>-</v>
      </c>
      <c r="BJ154" s="1" t="str">
        <f>IF(AND('Use B2019'!BJ30=0,BJ30&lt;&gt;0),BJ30,"-")</f>
        <v>-</v>
      </c>
      <c r="BK154" s="1"/>
      <c r="BL154" s="1" t="str">
        <f>IF(AND('Use B2019'!BL30=0,BL30&lt;&gt;0),BL30,"-")</f>
        <v>-</v>
      </c>
      <c r="BM154" s="1" t="str">
        <f>IF(AND('Use B2019'!BM30=0,BM30&lt;&gt;0),BM30,"-")</f>
        <v>-</v>
      </c>
      <c r="BN154" s="1" t="str">
        <f>IF(AND('Use B2019'!BN30=0,BN30&lt;&gt;0),BN30,"-")</f>
        <v>-</v>
      </c>
      <c r="BO154" s="1" t="str">
        <f>IF(AND('Use B2019'!BO30=0,BO30&lt;&gt;0),BO30,"-")</f>
        <v>-</v>
      </c>
      <c r="BP154" s="1" t="str">
        <f>IF(AND('Use B2019'!BP30=0,BP30&lt;&gt;0),BP30,"-")</f>
        <v>-</v>
      </c>
      <c r="BQ154" s="1" t="str">
        <f>IF(AND('Use B2019'!BQ30=0,BQ30&lt;&gt;0),BQ30,"-")</f>
        <v>-</v>
      </c>
      <c r="BR154" s="1" t="str">
        <f>IF(AND('Use B2019'!BR30=0,BR30&lt;&gt;0),BR30,"-")</f>
        <v>-</v>
      </c>
      <c r="BS154" s="1" t="str">
        <f>IF(AND('Use B2019'!BS30=0,BS30&lt;&gt;0),BS30,"-")</f>
        <v>-</v>
      </c>
      <c r="BT154" s="1" t="str">
        <f>IF(AND('Use B2019'!BT30=0,BT30&lt;&gt;0),BT30,"-")</f>
        <v>-</v>
      </c>
    </row>
    <row r="155" spans="1:72" ht="12.75" customHeight="1">
      <c r="A155" s="1">
        <v>27</v>
      </c>
      <c r="B155" s="1" t="s">
        <v>667</v>
      </c>
      <c r="C155" s="1" t="str">
        <f>IF(AND('Use B2019'!C31=0,C31&lt;&gt;0),C31,"-")</f>
        <v>-</v>
      </c>
      <c r="D155" s="1" t="str">
        <f>IF(AND('Use B2019'!D31=0,D31&lt;&gt;0),D31,"-")</f>
        <v>-</v>
      </c>
      <c r="E155" s="1" t="str">
        <f>IF(AND('Use B2019'!E31=0,E31&lt;&gt;0),E31,"-")</f>
        <v>-</v>
      </c>
      <c r="F155" s="1" t="str">
        <f>IF(AND('Use B2019'!F31=0,F31&lt;&gt;0),F31,"-")</f>
        <v>-</v>
      </c>
      <c r="G155" s="1" t="str">
        <f>IF(AND('Use B2019'!G31=0,G31&lt;&gt;0),G31,"-")</f>
        <v>-</v>
      </c>
      <c r="H155" s="1" t="str">
        <f>IF(AND('Use B2019'!H31=0,H31&lt;&gt;0),H31,"-")</f>
        <v>-</v>
      </c>
      <c r="I155" s="1" t="str">
        <f>IF(AND('Use B2019'!I31=0,I31&lt;&gt;0),I31,"-")</f>
        <v>-</v>
      </c>
      <c r="J155" s="1" t="str">
        <f>IF(AND('Use B2019'!J31=0,J31&lt;&gt;0),J31,"-")</f>
        <v>-</v>
      </c>
      <c r="K155" s="1" t="str">
        <f>IF(AND('Use B2019'!K31=0,K31&lt;&gt;0),K31,"-")</f>
        <v>-</v>
      </c>
      <c r="L155" s="1" t="str">
        <f>IF(AND('Use B2019'!L31=0,L31&lt;&gt;0),L31,"-")</f>
        <v>-</v>
      </c>
      <c r="M155" s="1" t="str">
        <f>IF(AND('Use B2019'!M31=0,M31&lt;&gt;0),M31,"-")</f>
        <v>-</v>
      </c>
      <c r="N155" s="1" t="str">
        <f>IF(AND('Use B2019'!N31=0,N31&lt;&gt;0),N31,"-")</f>
        <v>-</v>
      </c>
      <c r="O155" s="1" t="str">
        <f>IF(AND('Use B2019'!O31=0,O31&lt;&gt;0),O31,"-")</f>
        <v>-</v>
      </c>
      <c r="P155" s="1" t="str">
        <f>IF(AND('Use B2019'!P31=0,P31&lt;&gt;0),P31,"-")</f>
        <v>-</v>
      </c>
      <c r="Q155" s="1" t="str">
        <f>IF(AND('Use B2019'!Q31=0,Q31&lt;&gt;0),Q31,"-")</f>
        <v>-</v>
      </c>
      <c r="R155" s="1" t="str">
        <f>IF(AND('Use B2019'!R31=0,R31&lt;&gt;0),R31,"-")</f>
        <v>-</v>
      </c>
      <c r="S155" s="1" t="str">
        <f>IF(AND('Use B2019'!S31=0,S31&lt;&gt;0),S31,"-")</f>
        <v>-</v>
      </c>
      <c r="T155" s="1" t="str">
        <f>IF(AND('Use B2019'!T31=0,T31&lt;&gt;0),T31,"-")</f>
        <v>-</v>
      </c>
      <c r="U155" s="1" t="str">
        <f>IF(AND('Use B2019'!U31=0,U31&lt;&gt;0),U31,"-")</f>
        <v>-</v>
      </c>
      <c r="V155" s="1" t="str">
        <f>IF(AND('Use B2019'!V31=0,V31&lt;&gt;0),V31,"-")</f>
        <v>-</v>
      </c>
      <c r="W155" s="1" t="str">
        <f>IF(AND('Use B2019'!W31=0,W31&lt;&gt;0),W31,"-")</f>
        <v>-</v>
      </c>
      <c r="X155" s="1" t="str">
        <f>IF(AND('Use B2019'!X31=0,X31&lt;&gt;0),X31,"-")</f>
        <v>-</v>
      </c>
      <c r="Y155" s="1" t="str">
        <f>IF(AND('Use B2019'!Y31=0,Y31&lt;&gt;0),Y31,"-")</f>
        <v>-</v>
      </c>
      <c r="Z155" s="1" t="str">
        <f>IF(AND('Use B2019'!Z31=0,Z31&lt;&gt;0),Z31,"-")</f>
        <v>-</v>
      </c>
      <c r="AA155" s="1" t="str">
        <f>IF(AND('Use B2019'!AA31=0,AA31&lt;&gt;0),AA31,"-")</f>
        <v>-</v>
      </c>
      <c r="AB155" s="1" t="str">
        <f>IF(AND('Use B2019'!AB31=0,AB31&lt;&gt;0),AB31,"-")</f>
        <v>-</v>
      </c>
      <c r="AC155" s="1" t="str">
        <f>IF(AND('Use B2019'!AC31=0,AC31&lt;&gt;0),AC31,"-")</f>
        <v>-</v>
      </c>
      <c r="AD155" s="1" t="str">
        <f>IF(AND('Use B2019'!AD31=0,AD31&lt;&gt;0),AD31,"-")</f>
        <v>-</v>
      </c>
      <c r="AE155" s="1" t="str">
        <f>IF(AND('Use B2019'!AE31=0,AE31&lt;&gt;0),AE31,"-")</f>
        <v>-</v>
      </c>
      <c r="AF155" s="1" t="str">
        <f>IF(AND('Use B2019'!AF31=0,AF31&lt;&gt;0),AF31,"-")</f>
        <v>-</v>
      </c>
      <c r="AG155" s="1" t="str">
        <f>IF(AND('Use B2019'!AG31=0,AG31&lt;&gt;0),AG31,"-")</f>
        <v>-</v>
      </c>
      <c r="AH155" s="1" t="str">
        <f>IF(AND('Use B2019'!AH31=0,AH31&lt;&gt;0),AH31,"-")</f>
        <v>-</v>
      </c>
      <c r="AI155" s="1" t="str">
        <f>IF(AND('Use B2019'!AI31=0,AI31&lt;&gt;0),AI31,"-")</f>
        <v>-</v>
      </c>
      <c r="AJ155" s="1" t="str">
        <f>IF(AND('Use B2019'!AJ31=0,AJ31&lt;&gt;0),AJ31,"-")</f>
        <v>-</v>
      </c>
      <c r="AK155" s="1" t="str">
        <f>IF(AND('Use B2019'!AK31=0,AK31&lt;&gt;0),AK31,"-")</f>
        <v>-</v>
      </c>
      <c r="AL155" s="1" t="str">
        <f>IF(AND('Use B2019'!AL31=0,AL31&lt;&gt;0),AL31,"-")</f>
        <v>-</v>
      </c>
      <c r="AM155" s="1" t="str">
        <f>IF(AND('Use B2019'!AM31=0,AM31&lt;&gt;0),AM31,"-")</f>
        <v>-</v>
      </c>
      <c r="AN155" s="1" t="str">
        <f>IF(AND('Use B2019'!AN31=0,AN31&lt;&gt;0),AN31,"-")</f>
        <v>-</v>
      </c>
      <c r="AO155" s="1" t="str">
        <f>IF(AND('Use B2019'!AO31=0,AO31&lt;&gt;0),AO31,"-")</f>
        <v>-</v>
      </c>
      <c r="AP155" s="1" t="str">
        <f>IF(AND('Use B2019'!AP31=0,AP31&lt;&gt;0),AP31,"-")</f>
        <v>-</v>
      </c>
      <c r="AQ155" s="1" t="str">
        <f>IF(AND('Use B2019'!AQ31=0,AQ31&lt;&gt;0),AQ31,"-")</f>
        <v>-</v>
      </c>
      <c r="AR155" s="1" t="str">
        <f>IF(AND('Use B2019'!AR31=0,AR31&lt;&gt;0),AR31,"-")</f>
        <v>-</v>
      </c>
      <c r="AS155" s="1" t="str">
        <f>IF(AND('Use B2019'!AS31=0,AS31&lt;&gt;0),AS31,"-")</f>
        <v>-</v>
      </c>
      <c r="AT155" s="1" t="str">
        <f>IF(AND('Use B2019'!AT31=0,AT31&lt;&gt;0),AT31,"-")</f>
        <v>-</v>
      </c>
      <c r="AU155" s="1" t="str">
        <f>IF(AND('Use B2019'!AU31=0,AU31&lt;&gt;0),AU31,"-")</f>
        <v>-</v>
      </c>
      <c r="AV155" s="1" t="str">
        <f>IF(AND('Use B2019'!AV31=0,AV31&lt;&gt;0),AV31,"-")</f>
        <v>-</v>
      </c>
      <c r="AW155" s="1" t="str">
        <f>IF(AND('Use B2019'!AW31=0,AW31&lt;&gt;0),AW31,"-")</f>
        <v>-</v>
      </c>
      <c r="AX155" s="1" t="str">
        <f>IF(AND('Use B2019'!AX31=0,AX31&lt;&gt;0),AX31,"-")</f>
        <v>-</v>
      </c>
      <c r="AY155" s="1" t="str">
        <f>IF(AND('Use B2019'!AY31=0,AY31&lt;&gt;0),AY31,"-")</f>
        <v>-</v>
      </c>
      <c r="AZ155" s="1" t="str">
        <f>IF(AND('Use B2019'!AZ31=0,AZ31&lt;&gt;0),AZ31,"-")</f>
        <v>-</v>
      </c>
      <c r="BA155" s="1" t="str">
        <f>IF(AND('Use B2019'!BA31=0,BA31&lt;&gt;0),BA31,"-")</f>
        <v>-</v>
      </c>
      <c r="BB155" s="1" t="str">
        <f>IF(AND('Use B2019'!BB31=0,BB31&lt;&gt;0),BB31,"-")</f>
        <v>-</v>
      </c>
      <c r="BC155" s="1" t="str">
        <f>IF(AND('Use B2019'!BC31=0,BC31&lt;&gt;0),BC31,"-")</f>
        <v>-</v>
      </c>
      <c r="BD155" s="1" t="str">
        <f>IF(AND('Use B2019'!BD31=0,BD31&lt;&gt;0),BD31,"-")</f>
        <v>-</v>
      </c>
      <c r="BE155" s="1" t="str">
        <f>IF(AND('Use B2019'!BE31=0,BE31&lt;&gt;0),BE31,"-")</f>
        <v>-</v>
      </c>
      <c r="BF155" s="1" t="str">
        <f>IF(AND('Use B2019'!BF31=0,BF31&lt;&gt;0),BF31,"-")</f>
        <v>-</v>
      </c>
      <c r="BG155" s="1" t="str">
        <f>IF(AND('Use B2019'!BG31=0,BG31&lt;&gt;0),BG31,"-")</f>
        <v>-</v>
      </c>
      <c r="BH155" s="1" t="str">
        <f>IF(AND('Use B2019'!BH31=0,BH31&lt;&gt;0),BH31,"-")</f>
        <v>-</v>
      </c>
      <c r="BI155" s="1" t="str">
        <f>IF(AND('Use B2019'!BI31=0,BI31&lt;&gt;0),BI31,"-")</f>
        <v>-</v>
      </c>
      <c r="BJ155" s="1" t="str">
        <f>IF(AND('Use B2019'!BJ31=0,BJ31&lt;&gt;0),BJ31,"-")</f>
        <v>-</v>
      </c>
      <c r="BK155" s="1"/>
      <c r="BL155" s="1" t="str">
        <f>IF(AND('Use B2019'!BL31=0,BL31&lt;&gt;0),BL31,"-")</f>
        <v>-</v>
      </c>
      <c r="BM155" s="1" t="str">
        <f>IF(AND('Use B2019'!BM31=0,BM31&lt;&gt;0),BM31,"-")</f>
        <v>-</v>
      </c>
      <c r="BN155" s="1" t="str">
        <f>IF(AND('Use B2019'!BN31=0,BN31&lt;&gt;0),BN31,"-")</f>
        <v>-</v>
      </c>
      <c r="BO155" s="1" t="str">
        <f>IF(AND('Use B2019'!BO31=0,BO31&lt;&gt;0),BO31,"-")</f>
        <v>-</v>
      </c>
      <c r="BP155" s="1" t="str">
        <f>IF(AND('Use B2019'!BP31=0,BP31&lt;&gt;0),BP31,"-")</f>
        <v>-</v>
      </c>
      <c r="BQ155" s="1" t="str">
        <f>IF(AND('Use B2019'!BQ31=0,BQ31&lt;&gt;0),BQ31,"-")</f>
        <v>-</v>
      </c>
      <c r="BR155" s="1" t="str">
        <f>IF(AND('Use B2019'!BR31=0,BR31&lt;&gt;0),BR31,"-")</f>
        <v>-</v>
      </c>
      <c r="BS155" s="1" t="str">
        <f>IF(AND('Use B2019'!BS31=0,BS31&lt;&gt;0),BS31,"-")</f>
        <v>-</v>
      </c>
      <c r="BT155" s="1" t="str">
        <f>IF(AND('Use B2019'!BT31=0,BT31&lt;&gt;0),BT31,"-")</f>
        <v>-</v>
      </c>
    </row>
    <row r="156" spans="1:72" ht="12.75" customHeight="1">
      <c r="A156" s="1">
        <v>28</v>
      </c>
      <c r="B156" s="1" t="s">
        <v>471</v>
      </c>
      <c r="C156" s="1" t="str">
        <f>IF(AND('Use B2019'!C32=0,C32&lt;&gt;0),C32,"-")</f>
        <v>-</v>
      </c>
      <c r="D156" s="1" t="str">
        <f>IF(AND('Use B2019'!D32=0,D32&lt;&gt;0),D32,"-")</f>
        <v>-</v>
      </c>
      <c r="E156" s="1" t="str">
        <f>IF(AND('Use B2019'!E32=0,E32&lt;&gt;0),E32,"-")</f>
        <v>-</v>
      </c>
      <c r="F156" s="1" t="str">
        <f>IF(AND('Use B2019'!F32=0,F32&lt;&gt;0),F32,"-")</f>
        <v>-</v>
      </c>
      <c r="G156" s="1" t="str">
        <f>IF(AND('Use B2019'!G32=0,G32&lt;&gt;0),G32,"-")</f>
        <v>-</v>
      </c>
      <c r="H156" s="1" t="str">
        <f>IF(AND('Use B2019'!H32=0,H32&lt;&gt;0),H32,"-")</f>
        <v>-</v>
      </c>
      <c r="I156" s="1" t="str">
        <f>IF(AND('Use B2019'!I32=0,I32&lt;&gt;0),I32,"-")</f>
        <v>-</v>
      </c>
      <c r="J156" s="1" t="str">
        <f>IF(AND('Use B2019'!J32=0,J32&lt;&gt;0),J32,"-")</f>
        <v>-</v>
      </c>
      <c r="K156" s="1" t="str">
        <f>IF(AND('Use B2019'!K32=0,K32&lt;&gt;0),K32,"-")</f>
        <v>-</v>
      </c>
      <c r="L156" s="1" t="str">
        <f>IF(AND('Use B2019'!L32=0,L32&lt;&gt;0),L32,"-")</f>
        <v>-</v>
      </c>
      <c r="M156" s="1" t="str">
        <f>IF(AND('Use B2019'!M32=0,M32&lt;&gt;0),M32,"-")</f>
        <v>-</v>
      </c>
      <c r="N156" s="1" t="str">
        <f>IF(AND('Use B2019'!N32=0,N32&lt;&gt;0),N32,"-")</f>
        <v>-</v>
      </c>
      <c r="O156" s="1" t="str">
        <f>IF(AND('Use B2019'!O32=0,O32&lt;&gt;0),O32,"-")</f>
        <v>-</v>
      </c>
      <c r="P156" s="1" t="str">
        <f>IF(AND('Use B2019'!P32=0,P32&lt;&gt;0),P32,"-")</f>
        <v>-</v>
      </c>
      <c r="Q156" s="1" t="str">
        <f>IF(AND('Use B2019'!Q32=0,Q32&lt;&gt;0),Q32,"-")</f>
        <v>-</v>
      </c>
      <c r="R156" s="1" t="str">
        <f>IF(AND('Use B2019'!R32=0,R32&lt;&gt;0),R32,"-")</f>
        <v>-</v>
      </c>
      <c r="S156" s="1" t="str">
        <f>IF(AND('Use B2019'!S32=0,S32&lt;&gt;0),S32,"-")</f>
        <v>-</v>
      </c>
      <c r="T156" s="1" t="str">
        <f>IF(AND('Use B2019'!T32=0,T32&lt;&gt;0),T32,"-")</f>
        <v>-</v>
      </c>
      <c r="U156" s="1" t="str">
        <f>IF(AND('Use B2019'!U32=0,U32&lt;&gt;0),U32,"-")</f>
        <v>-</v>
      </c>
      <c r="V156" s="1" t="str">
        <f>IF(AND('Use B2019'!V32=0,V32&lt;&gt;0),V32,"-")</f>
        <v>-</v>
      </c>
      <c r="W156" s="1" t="str">
        <f>IF(AND('Use B2019'!W32=0,W32&lt;&gt;0),W32,"-")</f>
        <v>-</v>
      </c>
      <c r="X156" s="1" t="str">
        <f>IF(AND('Use B2019'!X32=0,X32&lt;&gt;0),X32,"-")</f>
        <v>-</v>
      </c>
      <c r="Y156" s="1" t="str">
        <f>IF(AND('Use B2019'!Y32=0,Y32&lt;&gt;0),Y32,"-")</f>
        <v>-</v>
      </c>
      <c r="Z156" s="1" t="str">
        <f>IF(AND('Use B2019'!Z32=0,Z32&lt;&gt;0),Z32,"-")</f>
        <v>-</v>
      </c>
      <c r="AA156" s="1" t="str">
        <f>IF(AND('Use B2019'!AA32=0,AA32&lt;&gt;0),AA32,"-")</f>
        <v>-</v>
      </c>
      <c r="AB156" s="1" t="str">
        <f>IF(AND('Use B2019'!AB32=0,AB32&lt;&gt;0),AB32,"-")</f>
        <v>-</v>
      </c>
      <c r="AC156" s="1" t="str">
        <f>IF(AND('Use B2019'!AC32=0,AC32&lt;&gt;0),AC32,"-")</f>
        <v>-</v>
      </c>
      <c r="AD156" s="1" t="str">
        <f>IF(AND('Use B2019'!AD32=0,AD32&lt;&gt;0),AD32,"-")</f>
        <v>-</v>
      </c>
      <c r="AE156" s="1" t="str">
        <f>IF(AND('Use B2019'!AE32=0,AE32&lt;&gt;0),AE32,"-")</f>
        <v>-</v>
      </c>
      <c r="AF156" s="1" t="str">
        <f>IF(AND('Use B2019'!AF32=0,AF32&lt;&gt;0),AF32,"-")</f>
        <v>-</v>
      </c>
      <c r="AG156" s="1" t="str">
        <f>IF(AND('Use B2019'!AG32=0,AG32&lt;&gt;0),AG32,"-")</f>
        <v>-</v>
      </c>
      <c r="AH156" s="1" t="str">
        <f>IF(AND('Use B2019'!AH32=0,AH32&lt;&gt;0),AH32,"-")</f>
        <v>-</v>
      </c>
      <c r="AI156" s="1" t="str">
        <f>IF(AND('Use B2019'!AI32=0,AI32&lt;&gt;0),AI32,"-")</f>
        <v>-</v>
      </c>
      <c r="AJ156" s="1" t="str">
        <f>IF(AND('Use B2019'!AJ32=0,AJ32&lt;&gt;0),AJ32,"-")</f>
        <v>-</v>
      </c>
      <c r="AK156" s="1" t="str">
        <f>IF(AND('Use B2019'!AK32=0,AK32&lt;&gt;0),AK32,"-")</f>
        <v>-</v>
      </c>
      <c r="AL156" s="1" t="str">
        <f>IF(AND('Use B2019'!AL32=0,AL32&lt;&gt;0),AL32,"-")</f>
        <v>-</v>
      </c>
      <c r="AM156" s="1" t="str">
        <f>IF(AND('Use B2019'!AM32=0,AM32&lt;&gt;0),AM32,"-")</f>
        <v>-</v>
      </c>
      <c r="AN156" s="1" t="str">
        <f>IF(AND('Use B2019'!AN32=0,AN32&lt;&gt;0),AN32,"-")</f>
        <v>-</v>
      </c>
      <c r="AO156" s="1" t="str">
        <f>IF(AND('Use B2019'!AO32=0,AO32&lt;&gt;0),AO32,"-")</f>
        <v>-</v>
      </c>
      <c r="AP156" s="1" t="str">
        <f>IF(AND('Use B2019'!AP32=0,AP32&lt;&gt;0),AP32,"-")</f>
        <v>-</v>
      </c>
      <c r="AQ156" s="1" t="str">
        <f>IF(AND('Use B2019'!AQ32=0,AQ32&lt;&gt;0),AQ32,"-")</f>
        <v>-</v>
      </c>
      <c r="AR156" s="1" t="str">
        <f>IF(AND('Use B2019'!AR32=0,AR32&lt;&gt;0),AR32,"-")</f>
        <v>-</v>
      </c>
      <c r="AS156" s="1" t="str">
        <f>IF(AND('Use B2019'!AS32=0,AS32&lt;&gt;0),AS32,"-")</f>
        <v>-</v>
      </c>
      <c r="AT156" s="1" t="str">
        <f>IF(AND('Use B2019'!AT32=0,AT32&lt;&gt;0),AT32,"-")</f>
        <v>-</v>
      </c>
      <c r="AU156" s="1" t="str">
        <f>IF(AND('Use B2019'!AU32=0,AU32&lt;&gt;0),AU32,"-")</f>
        <v>-</v>
      </c>
      <c r="AV156" s="1" t="str">
        <f>IF(AND('Use B2019'!AV32=0,AV32&lt;&gt;0),AV32,"-")</f>
        <v>-</v>
      </c>
      <c r="AW156" s="1" t="str">
        <f>IF(AND('Use B2019'!AW32=0,AW32&lt;&gt;0),AW32,"-")</f>
        <v>-</v>
      </c>
      <c r="AX156" s="1" t="str">
        <f>IF(AND('Use B2019'!AX32=0,AX32&lt;&gt;0),AX32,"-")</f>
        <v>-</v>
      </c>
      <c r="AY156" s="1" t="str">
        <f>IF(AND('Use B2019'!AY32=0,AY32&lt;&gt;0),AY32,"-")</f>
        <v>-</v>
      </c>
      <c r="AZ156" s="1" t="str">
        <f>IF(AND('Use B2019'!AZ32=0,AZ32&lt;&gt;0),AZ32,"-")</f>
        <v>-</v>
      </c>
      <c r="BA156" s="1" t="str">
        <f>IF(AND('Use B2019'!BA32=0,BA32&lt;&gt;0),BA32,"-")</f>
        <v>-</v>
      </c>
      <c r="BB156" s="1" t="str">
        <f>IF(AND('Use B2019'!BB32=0,BB32&lt;&gt;0),BB32,"-")</f>
        <v>-</v>
      </c>
      <c r="BC156" s="1" t="str">
        <f>IF(AND('Use B2019'!BC32=0,BC32&lt;&gt;0),BC32,"-")</f>
        <v>-</v>
      </c>
      <c r="BD156" s="1" t="str">
        <f>IF(AND('Use B2019'!BD32=0,BD32&lt;&gt;0),BD32,"-")</f>
        <v>-</v>
      </c>
      <c r="BE156" s="1" t="str">
        <f>IF(AND('Use B2019'!BE32=0,BE32&lt;&gt;0),BE32,"-")</f>
        <v>-</v>
      </c>
      <c r="BF156" s="1" t="str">
        <f>IF(AND('Use B2019'!BF32=0,BF32&lt;&gt;0),BF32,"-")</f>
        <v>-</v>
      </c>
      <c r="BG156" s="1" t="str">
        <f>IF(AND('Use B2019'!BG32=0,BG32&lt;&gt;0),BG32,"-")</f>
        <v>-</v>
      </c>
      <c r="BH156" s="1" t="str">
        <f>IF(AND('Use B2019'!BH32=0,BH32&lt;&gt;0),BH32,"-")</f>
        <v>-</v>
      </c>
      <c r="BI156" s="1" t="str">
        <f>IF(AND('Use B2019'!BI32=0,BI32&lt;&gt;0),BI32,"-")</f>
        <v>-</v>
      </c>
      <c r="BJ156" s="1" t="str">
        <f>IF(AND('Use B2019'!BJ32=0,BJ32&lt;&gt;0),BJ32,"-")</f>
        <v>-</v>
      </c>
      <c r="BK156" s="1"/>
      <c r="BL156" s="1" t="str">
        <f>IF(AND('Use B2019'!BL32=0,BL32&lt;&gt;0),BL32,"-")</f>
        <v>-</v>
      </c>
      <c r="BM156" s="1" t="str">
        <f>IF(AND('Use B2019'!BM32=0,BM32&lt;&gt;0),BM32,"-")</f>
        <v>-</v>
      </c>
      <c r="BN156" s="1" t="str">
        <f>IF(AND('Use B2019'!BN32=0,BN32&lt;&gt;0),BN32,"-")</f>
        <v>-</v>
      </c>
      <c r="BO156" s="1" t="str">
        <f>IF(AND('Use B2019'!BO32=0,BO32&lt;&gt;0),BO32,"-")</f>
        <v>-</v>
      </c>
      <c r="BP156" s="1" t="str">
        <f>IF(AND('Use B2019'!BP32=0,BP32&lt;&gt;0),BP32,"-")</f>
        <v>-</v>
      </c>
      <c r="BQ156" s="1" t="str">
        <f>IF(AND('Use B2019'!BQ32=0,BQ32&lt;&gt;0),BQ32,"-")</f>
        <v>-</v>
      </c>
      <c r="BR156" s="1" t="str">
        <f>IF(AND('Use B2019'!BR32=0,BR32&lt;&gt;0),BR32,"-")</f>
        <v>-</v>
      </c>
      <c r="BS156" s="1" t="str">
        <f>IF(AND('Use B2019'!BS32=0,BS32&lt;&gt;0),BS32,"-")</f>
        <v>-</v>
      </c>
      <c r="BT156" s="1" t="str">
        <f>IF(AND('Use B2019'!BT32=0,BT32&lt;&gt;0),BT32,"-")</f>
        <v>-</v>
      </c>
    </row>
    <row r="157" spans="1:72" ht="12.75" customHeight="1">
      <c r="A157" s="1">
        <v>29</v>
      </c>
      <c r="B157" s="1" t="s">
        <v>479</v>
      </c>
      <c r="C157" s="1" t="str">
        <f>IF(AND('Use B2019'!C33=0,C33&lt;&gt;0),C33,"-")</f>
        <v>-</v>
      </c>
      <c r="D157" s="1" t="str">
        <f>IF(AND('Use B2019'!D33=0,D33&lt;&gt;0),D33,"-")</f>
        <v>-</v>
      </c>
      <c r="E157" s="1" t="str">
        <f>IF(AND('Use B2019'!E33=0,E33&lt;&gt;0),E33,"-")</f>
        <v>-</v>
      </c>
      <c r="F157" s="1" t="str">
        <f>IF(AND('Use B2019'!F33=0,F33&lt;&gt;0),F33,"-")</f>
        <v>-</v>
      </c>
      <c r="G157" s="1" t="str">
        <f>IF(AND('Use B2019'!G33=0,G33&lt;&gt;0),G33,"-")</f>
        <v>-</v>
      </c>
      <c r="H157" s="1" t="str">
        <f>IF(AND('Use B2019'!H33=0,H33&lt;&gt;0),H33,"-")</f>
        <v>-</v>
      </c>
      <c r="I157" s="1" t="str">
        <f>IF(AND('Use B2019'!I33=0,I33&lt;&gt;0),I33,"-")</f>
        <v>-</v>
      </c>
      <c r="J157" s="1" t="str">
        <f>IF(AND('Use B2019'!J33=0,J33&lt;&gt;0),J33,"-")</f>
        <v>-</v>
      </c>
      <c r="K157" s="1" t="str">
        <f>IF(AND('Use B2019'!K33=0,K33&lt;&gt;0),K33,"-")</f>
        <v>-</v>
      </c>
      <c r="L157" s="1" t="str">
        <f>IF(AND('Use B2019'!L33=0,L33&lt;&gt;0),L33,"-")</f>
        <v>-</v>
      </c>
      <c r="M157" s="1" t="str">
        <f>IF(AND('Use B2019'!M33=0,M33&lt;&gt;0),M33,"-")</f>
        <v>-</v>
      </c>
      <c r="N157" s="1" t="str">
        <f>IF(AND('Use B2019'!N33=0,N33&lt;&gt;0),N33,"-")</f>
        <v>-</v>
      </c>
      <c r="O157" s="1" t="str">
        <f>IF(AND('Use B2019'!O33=0,O33&lt;&gt;0),O33,"-")</f>
        <v>-</v>
      </c>
      <c r="P157" s="1" t="str">
        <f>IF(AND('Use B2019'!P33=0,P33&lt;&gt;0),P33,"-")</f>
        <v>-</v>
      </c>
      <c r="Q157" s="1" t="str">
        <f>IF(AND('Use B2019'!Q33=0,Q33&lt;&gt;0),Q33,"-")</f>
        <v>-</v>
      </c>
      <c r="R157" s="1" t="str">
        <f>IF(AND('Use B2019'!R33=0,R33&lt;&gt;0),R33,"-")</f>
        <v>-</v>
      </c>
      <c r="S157" s="1" t="str">
        <f>IF(AND('Use B2019'!S33=0,S33&lt;&gt;0),S33,"-")</f>
        <v>-</v>
      </c>
      <c r="T157" s="1" t="str">
        <f>IF(AND('Use B2019'!T33=0,T33&lt;&gt;0),T33,"-")</f>
        <v>-</v>
      </c>
      <c r="U157" s="1" t="str">
        <f>IF(AND('Use B2019'!U33=0,U33&lt;&gt;0),U33,"-")</f>
        <v>-</v>
      </c>
      <c r="V157" s="1" t="str">
        <f>IF(AND('Use B2019'!V33=0,V33&lt;&gt;0),V33,"-")</f>
        <v>-</v>
      </c>
      <c r="W157" s="1" t="str">
        <f>IF(AND('Use B2019'!W33=0,W33&lt;&gt;0),W33,"-")</f>
        <v>-</v>
      </c>
      <c r="X157" s="1" t="str">
        <f>IF(AND('Use B2019'!X33=0,X33&lt;&gt;0),X33,"-")</f>
        <v>-</v>
      </c>
      <c r="Y157" s="1" t="str">
        <f>IF(AND('Use B2019'!Y33=0,Y33&lt;&gt;0),Y33,"-")</f>
        <v>-</v>
      </c>
      <c r="Z157" s="1" t="str">
        <f>IF(AND('Use B2019'!Z33=0,Z33&lt;&gt;0),Z33,"-")</f>
        <v>-</v>
      </c>
      <c r="AA157" s="1" t="str">
        <f>IF(AND('Use B2019'!AA33=0,AA33&lt;&gt;0),AA33,"-")</f>
        <v>-</v>
      </c>
      <c r="AB157" s="1" t="str">
        <f>IF(AND('Use B2019'!AB33=0,AB33&lt;&gt;0),AB33,"-")</f>
        <v>-</v>
      </c>
      <c r="AC157" s="1" t="str">
        <f>IF(AND('Use B2019'!AC33=0,AC33&lt;&gt;0),AC33,"-")</f>
        <v>-</v>
      </c>
      <c r="AD157" s="1" t="str">
        <f>IF(AND('Use B2019'!AD33=0,AD33&lt;&gt;0),AD33,"-")</f>
        <v>-</v>
      </c>
      <c r="AE157" s="1" t="str">
        <f>IF(AND('Use B2019'!AE33=0,AE33&lt;&gt;0),AE33,"-")</f>
        <v>-</v>
      </c>
      <c r="AF157" s="1" t="str">
        <f>IF(AND('Use B2019'!AF33=0,AF33&lt;&gt;0),AF33,"-")</f>
        <v>-</v>
      </c>
      <c r="AG157" s="1" t="str">
        <f>IF(AND('Use B2019'!AG33=0,AG33&lt;&gt;0),AG33,"-")</f>
        <v>-</v>
      </c>
      <c r="AH157" s="1" t="str">
        <f>IF(AND('Use B2019'!AH33=0,AH33&lt;&gt;0),AH33,"-")</f>
        <v>-</v>
      </c>
      <c r="AI157" s="1" t="str">
        <f>IF(AND('Use B2019'!AI33=0,AI33&lt;&gt;0),AI33,"-")</f>
        <v>-</v>
      </c>
      <c r="AJ157" s="1" t="str">
        <f>IF(AND('Use B2019'!AJ33=0,AJ33&lt;&gt;0),AJ33,"-")</f>
        <v>-</v>
      </c>
      <c r="AK157" s="1" t="str">
        <f>IF(AND('Use B2019'!AK33=0,AK33&lt;&gt;0),AK33,"-")</f>
        <v>-</v>
      </c>
      <c r="AL157" s="1" t="str">
        <f>IF(AND('Use B2019'!AL33=0,AL33&lt;&gt;0),AL33,"-")</f>
        <v>-</v>
      </c>
      <c r="AM157" s="1" t="str">
        <f>IF(AND('Use B2019'!AM33=0,AM33&lt;&gt;0),AM33,"-")</f>
        <v>-</v>
      </c>
      <c r="AN157" s="1" t="str">
        <f>IF(AND('Use B2019'!AN33=0,AN33&lt;&gt;0),AN33,"-")</f>
        <v>-</v>
      </c>
      <c r="AO157" s="1" t="str">
        <f>IF(AND('Use B2019'!AO33=0,AO33&lt;&gt;0),AO33,"-")</f>
        <v>-</v>
      </c>
      <c r="AP157" s="1" t="str">
        <f>IF(AND('Use B2019'!AP33=0,AP33&lt;&gt;0),AP33,"-")</f>
        <v>-</v>
      </c>
      <c r="AQ157" s="1" t="str">
        <f>IF(AND('Use B2019'!AQ33=0,AQ33&lt;&gt;0),AQ33,"-")</f>
        <v>-</v>
      </c>
      <c r="AR157" s="1" t="str">
        <f>IF(AND('Use B2019'!AR33=0,AR33&lt;&gt;0),AR33,"-")</f>
        <v>-</v>
      </c>
      <c r="AS157" s="1" t="str">
        <f>IF(AND('Use B2019'!AS33=0,AS33&lt;&gt;0),AS33,"-")</f>
        <v>-</v>
      </c>
      <c r="AT157" s="1" t="str">
        <f>IF(AND('Use B2019'!AT33=0,AT33&lt;&gt;0),AT33,"-")</f>
        <v>-</v>
      </c>
      <c r="AU157" s="1" t="str">
        <f>IF(AND('Use B2019'!AU33=0,AU33&lt;&gt;0),AU33,"-")</f>
        <v>-</v>
      </c>
      <c r="AV157" s="1" t="str">
        <f>IF(AND('Use B2019'!AV33=0,AV33&lt;&gt;0),AV33,"-")</f>
        <v>-</v>
      </c>
      <c r="AW157" s="1" t="str">
        <f>IF(AND('Use B2019'!AW33=0,AW33&lt;&gt;0),AW33,"-")</f>
        <v>-</v>
      </c>
      <c r="AX157" s="1" t="str">
        <f>IF(AND('Use B2019'!AX33=0,AX33&lt;&gt;0),AX33,"-")</f>
        <v>-</v>
      </c>
      <c r="AY157" s="1" t="str">
        <f>IF(AND('Use B2019'!AY33=0,AY33&lt;&gt;0),AY33,"-")</f>
        <v>-</v>
      </c>
      <c r="AZ157" s="1" t="str">
        <f>IF(AND('Use B2019'!AZ33=0,AZ33&lt;&gt;0),AZ33,"-")</f>
        <v>-</v>
      </c>
      <c r="BA157" s="1" t="str">
        <f>IF(AND('Use B2019'!BA33=0,BA33&lt;&gt;0),BA33,"-")</f>
        <v>-</v>
      </c>
      <c r="BB157" s="1" t="str">
        <f>IF(AND('Use B2019'!BB33=0,BB33&lt;&gt;0),BB33,"-")</f>
        <v>-</v>
      </c>
      <c r="BC157" s="1" t="str">
        <f>IF(AND('Use B2019'!BC33=0,BC33&lt;&gt;0),BC33,"-")</f>
        <v>-</v>
      </c>
      <c r="BD157" s="1" t="str">
        <f>IF(AND('Use B2019'!BD33=0,BD33&lt;&gt;0),BD33,"-")</f>
        <v>-</v>
      </c>
      <c r="BE157" s="1" t="str">
        <f>IF(AND('Use B2019'!BE33=0,BE33&lt;&gt;0),BE33,"-")</f>
        <v>-</v>
      </c>
      <c r="BF157" s="1" t="str">
        <f>IF(AND('Use B2019'!BF33=0,BF33&lt;&gt;0),BF33,"-")</f>
        <v>-</v>
      </c>
      <c r="BG157" s="1" t="str">
        <f>IF(AND('Use B2019'!BG33=0,BG33&lt;&gt;0),BG33,"-")</f>
        <v>-</v>
      </c>
      <c r="BH157" s="1" t="str">
        <f>IF(AND('Use B2019'!BH33=0,BH33&lt;&gt;0),BH33,"-")</f>
        <v>-</v>
      </c>
      <c r="BI157" s="1" t="str">
        <f>IF(AND('Use B2019'!BI33=0,BI33&lt;&gt;0),BI33,"-")</f>
        <v>-</v>
      </c>
      <c r="BJ157" s="1" t="str">
        <f>IF(AND('Use B2019'!BJ33=0,BJ33&lt;&gt;0),BJ33,"-")</f>
        <v>-</v>
      </c>
      <c r="BK157" s="1"/>
      <c r="BL157" s="1" t="str">
        <f>IF(AND('Use B2019'!BL33=0,BL33&lt;&gt;0),BL33,"-")</f>
        <v>-</v>
      </c>
      <c r="BM157" s="1" t="str">
        <f>IF(AND('Use B2019'!BM33=0,BM33&lt;&gt;0),BM33,"-")</f>
        <v>-</v>
      </c>
      <c r="BN157" s="1" t="str">
        <f>IF(AND('Use B2019'!BN33=0,BN33&lt;&gt;0),BN33,"-")</f>
        <v>-</v>
      </c>
      <c r="BO157" s="1" t="str">
        <f>IF(AND('Use B2019'!BO33=0,BO33&lt;&gt;0),BO33,"-")</f>
        <v>-</v>
      </c>
      <c r="BP157" s="1" t="str">
        <f>IF(AND('Use B2019'!BP33=0,BP33&lt;&gt;0),BP33,"-")</f>
        <v>-</v>
      </c>
      <c r="BQ157" s="1" t="str">
        <f>IF(AND('Use B2019'!BQ33=0,BQ33&lt;&gt;0),BQ33,"-")</f>
        <v>-</v>
      </c>
      <c r="BR157" s="1" t="str">
        <f>IF(AND('Use B2019'!BR33=0,BR33&lt;&gt;0),BR33,"-")</f>
        <v>-</v>
      </c>
      <c r="BS157" s="1" t="str">
        <f>IF(AND('Use B2019'!BS33=0,BS33&lt;&gt;0),BS33,"-")</f>
        <v>-</v>
      </c>
      <c r="BT157" s="1" t="str">
        <f>IF(AND('Use B2019'!BT33=0,BT33&lt;&gt;0),BT33,"-")</f>
        <v>-</v>
      </c>
    </row>
    <row r="158" spans="1:72" ht="12.75" customHeight="1">
      <c r="A158" s="1">
        <v>30</v>
      </c>
      <c r="B158" s="1" t="s">
        <v>489</v>
      </c>
      <c r="C158" s="1" t="str">
        <f>IF(AND('Use B2019'!C34=0,C34&lt;&gt;0),C34,"-")</f>
        <v>-</v>
      </c>
      <c r="D158" s="1" t="str">
        <f>IF(AND('Use B2019'!D34=0,D34&lt;&gt;0),D34,"-")</f>
        <v>-</v>
      </c>
      <c r="E158" s="1" t="str">
        <f>IF(AND('Use B2019'!E34=0,E34&lt;&gt;0),E34,"-")</f>
        <v>-</v>
      </c>
      <c r="F158" s="1" t="str">
        <f>IF(AND('Use B2019'!F34=0,F34&lt;&gt;0),F34,"-")</f>
        <v>-</v>
      </c>
      <c r="G158" s="1" t="str">
        <f>IF(AND('Use B2019'!G34=0,G34&lt;&gt;0),G34,"-")</f>
        <v>-</v>
      </c>
      <c r="H158" s="1" t="str">
        <f>IF(AND('Use B2019'!H34=0,H34&lt;&gt;0),H34,"-")</f>
        <v>-</v>
      </c>
      <c r="I158" s="1" t="str">
        <f>IF(AND('Use B2019'!I34=0,I34&lt;&gt;0),I34,"-")</f>
        <v>-</v>
      </c>
      <c r="J158" s="1" t="str">
        <f>IF(AND('Use B2019'!J34=0,J34&lt;&gt;0),J34,"-")</f>
        <v>-</v>
      </c>
      <c r="K158" s="1" t="str">
        <f>IF(AND('Use B2019'!K34=0,K34&lt;&gt;0),K34,"-")</f>
        <v>-</v>
      </c>
      <c r="L158" s="1" t="str">
        <f>IF(AND('Use B2019'!L34=0,L34&lt;&gt;0),L34,"-")</f>
        <v>-</v>
      </c>
      <c r="M158" s="1" t="str">
        <f>IF(AND('Use B2019'!M34=0,M34&lt;&gt;0),M34,"-")</f>
        <v>-</v>
      </c>
      <c r="N158" s="1" t="str">
        <f>IF(AND('Use B2019'!N34=0,N34&lt;&gt;0),N34,"-")</f>
        <v>-</v>
      </c>
      <c r="O158" s="1" t="str">
        <f>IF(AND('Use B2019'!O34=0,O34&lt;&gt;0),O34,"-")</f>
        <v>-</v>
      </c>
      <c r="P158" s="1" t="str">
        <f>IF(AND('Use B2019'!P34=0,P34&lt;&gt;0),P34,"-")</f>
        <v>-</v>
      </c>
      <c r="Q158" s="1" t="str">
        <f>IF(AND('Use B2019'!Q34=0,Q34&lt;&gt;0),Q34,"-")</f>
        <v>-</v>
      </c>
      <c r="R158" s="1" t="str">
        <f>IF(AND('Use B2019'!R34=0,R34&lt;&gt;0),R34,"-")</f>
        <v>-</v>
      </c>
      <c r="S158" s="1" t="str">
        <f>IF(AND('Use B2019'!S34=0,S34&lt;&gt;0),S34,"-")</f>
        <v>-</v>
      </c>
      <c r="T158" s="1" t="str">
        <f>IF(AND('Use B2019'!T34=0,T34&lt;&gt;0),T34,"-")</f>
        <v>-</v>
      </c>
      <c r="U158" s="1" t="str">
        <f>IF(AND('Use B2019'!U34=0,U34&lt;&gt;0),U34,"-")</f>
        <v>-</v>
      </c>
      <c r="V158" s="1" t="str">
        <f>IF(AND('Use B2019'!V34=0,V34&lt;&gt;0),V34,"-")</f>
        <v>-</v>
      </c>
      <c r="W158" s="1" t="str">
        <f>IF(AND('Use B2019'!W34=0,W34&lt;&gt;0),W34,"-")</f>
        <v>-</v>
      </c>
      <c r="X158" s="1" t="str">
        <f>IF(AND('Use B2019'!X34=0,X34&lt;&gt;0),X34,"-")</f>
        <v>-</v>
      </c>
      <c r="Y158" s="1" t="str">
        <f>IF(AND('Use B2019'!Y34=0,Y34&lt;&gt;0),Y34,"-")</f>
        <v>-</v>
      </c>
      <c r="Z158" s="1" t="str">
        <f>IF(AND('Use B2019'!Z34=0,Z34&lt;&gt;0),Z34,"-")</f>
        <v>-</v>
      </c>
      <c r="AA158" s="1" t="str">
        <f>IF(AND('Use B2019'!AA34=0,AA34&lt;&gt;0),AA34,"-")</f>
        <v>-</v>
      </c>
      <c r="AB158" s="1" t="str">
        <f>IF(AND('Use B2019'!AB34=0,AB34&lt;&gt;0),AB34,"-")</f>
        <v>-</v>
      </c>
      <c r="AC158" s="1" t="str">
        <f>IF(AND('Use B2019'!AC34=0,AC34&lt;&gt;0),AC34,"-")</f>
        <v>-</v>
      </c>
      <c r="AD158" s="1" t="str">
        <f>IF(AND('Use B2019'!AD34=0,AD34&lt;&gt;0),AD34,"-")</f>
        <v>-</v>
      </c>
      <c r="AE158" s="1" t="str">
        <f>IF(AND('Use B2019'!AE34=0,AE34&lt;&gt;0),AE34,"-")</f>
        <v>-</v>
      </c>
      <c r="AF158" s="1" t="str">
        <f>IF(AND('Use B2019'!AF34=0,AF34&lt;&gt;0),AF34,"-")</f>
        <v>-</v>
      </c>
      <c r="AG158" s="1" t="str">
        <f>IF(AND('Use B2019'!AG34=0,AG34&lt;&gt;0),AG34,"-")</f>
        <v>-</v>
      </c>
      <c r="AH158" s="1" t="str">
        <f>IF(AND('Use B2019'!AH34=0,AH34&lt;&gt;0),AH34,"-")</f>
        <v>-</v>
      </c>
      <c r="AI158" s="1" t="str">
        <f>IF(AND('Use B2019'!AI34=0,AI34&lt;&gt;0),AI34,"-")</f>
        <v>-</v>
      </c>
      <c r="AJ158" s="1" t="str">
        <f>IF(AND('Use B2019'!AJ34=0,AJ34&lt;&gt;0),AJ34,"-")</f>
        <v>-</v>
      </c>
      <c r="AK158" s="1" t="str">
        <f>IF(AND('Use B2019'!AK34=0,AK34&lt;&gt;0),AK34,"-")</f>
        <v>-</v>
      </c>
      <c r="AL158" s="1" t="str">
        <f>IF(AND('Use B2019'!AL34=0,AL34&lt;&gt;0),AL34,"-")</f>
        <v>-</v>
      </c>
      <c r="AM158" s="1" t="str">
        <f>IF(AND('Use B2019'!AM34=0,AM34&lt;&gt;0),AM34,"-")</f>
        <v>-</v>
      </c>
      <c r="AN158" s="1" t="str">
        <f>IF(AND('Use B2019'!AN34=0,AN34&lt;&gt;0),AN34,"-")</f>
        <v>-</v>
      </c>
      <c r="AO158" s="1" t="str">
        <f>IF(AND('Use B2019'!AO34=0,AO34&lt;&gt;0),AO34,"-")</f>
        <v>-</v>
      </c>
      <c r="AP158" s="1" t="str">
        <f>IF(AND('Use B2019'!AP34=0,AP34&lt;&gt;0),AP34,"-")</f>
        <v>-</v>
      </c>
      <c r="AQ158" s="1" t="str">
        <f>IF(AND('Use B2019'!AQ34=0,AQ34&lt;&gt;0),AQ34,"-")</f>
        <v>-</v>
      </c>
      <c r="AR158" s="1" t="str">
        <f>IF(AND('Use B2019'!AR34=0,AR34&lt;&gt;0),AR34,"-")</f>
        <v>-</v>
      </c>
      <c r="AS158" s="1" t="str">
        <f>IF(AND('Use B2019'!AS34=0,AS34&lt;&gt;0),AS34,"-")</f>
        <v>-</v>
      </c>
      <c r="AT158" s="1" t="str">
        <f>IF(AND('Use B2019'!AT34=0,AT34&lt;&gt;0),AT34,"-")</f>
        <v>-</v>
      </c>
      <c r="AU158" s="1" t="str">
        <f>IF(AND('Use B2019'!AU34=0,AU34&lt;&gt;0),AU34,"-")</f>
        <v>-</v>
      </c>
      <c r="AV158" s="1" t="str">
        <f>IF(AND('Use B2019'!AV34=0,AV34&lt;&gt;0),AV34,"-")</f>
        <v>-</v>
      </c>
      <c r="AW158" s="1" t="str">
        <f>IF(AND('Use B2019'!AW34=0,AW34&lt;&gt;0),AW34,"-")</f>
        <v>-</v>
      </c>
      <c r="AX158" s="1" t="str">
        <f>IF(AND('Use B2019'!AX34=0,AX34&lt;&gt;0),AX34,"-")</f>
        <v>-</v>
      </c>
      <c r="AY158" s="1" t="str">
        <f>IF(AND('Use B2019'!AY34=0,AY34&lt;&gt;0),AY34,"-")</f>
        <v>-</v>
      </c>
      <c r="AZ158" s="1" t="str">
        <f>IF(AND('Use B2019'!AZ34=0,AZ34&lt;&gt;0),AZ34,"-")</f>
        <v>-</v>
      </c>
      <c r="BA158" s="1" t="str">
        <f>IF(AND('Use B2019'!BA34=0,BA34&lt;&gt;0),BA34,"-")</f>
        <v>-</v>
      </c>
      <c r="BB158" s="1" t="str">
        <f>IF(AND('Use B2019'!BB34=0,BB34&lt;&gt;0),BB34,"-")</f>
        <v>-</v>
      </c>
      <c r="BC158" s="1" t="str">
        <f>IF(AND('Use B2019'!BC34=0,BC34&lt;&gt;0),BC34,"-")</f>
        <v>-</v>
      </c>
      <c r="BD158" s="1" t="str">
        <f>IF(AND('Use B2019'!BD34=0,BD34&lt;&gt;0),BD34,"-")</f>
        <v>-</v>
      </c>
      <c r="BE158" s="1" t="str">
        <f>IF(AND('Use B2019'!BE34=0,BE34&lt;&gt;0),BE34,"-")</f>
        <v>-</v>
      </c>
      <c r="BF158" s="1" t="str">
        <f>IF(AND('Use B2019'!BF34=0,BF34&lt;&gt;0),BF34,"-")</f>
        <v>-</v>
      </c>
      <c r="BG158" s="1" t="str">
        <f>IF(AND('Use B2019'!BG34=0,BG34&lt;&gt;0),BG34,"-")</f>
        <v>-</v>
      </c>
      <c r="BH158" s="1" t="str">
        <f>IF(AND('Use B2019'!BH34=0,BH34&lt;&gt;0),BH34,"-")</f>
        <v>-</v>
      </c>
      <c r="BI158" s="1" t="str">
        <f>IF(AND('Use B2019'!BI34=0,BI34&lt;&gt;0),BI34,"-")</f>
        <v>-</v>
      </c>
      <c r="BJ158" s="1" t="str">
        <f>IF(AND('Use B2019'!BJ34=0,BJ34&lt;&gt;0),BJ34,"-")</f>
        <v>-</v>
      </c>
      <c r="BK158" s="1"/>
      <c r="BL158" s="1" t="str">
        <f>IF(AND('Use B2019'!BL34=0,BL34&lt;&gt;0),BL34,"-")</f>
        <v>-</v>
      </c>
      <c r="BM158" s="1" t="str">
        <f>IF(AND('Use B2019'!BM34=0,BM34&lt;&gt;0),BM34,"-")</f>
        <v>-</v>
      </c>
      <c r="BN158" s="1" t="str">
        <f>IF(AND('Use B2019'!BN34=0,BN34&lt;&gt;0),BN34,"-")</f>
        <v>-</v>
      </c>
      <c r="BO158" s="1" t="str">
        <f>IF(AND('Use B2019'!BO34=0,BO34&lt;&gt;0),BO34,"-")</f>
        <v>-</v>
      </c>
      <c r="BP158" s="1" t="str">
        <f>IF(AND('Use B2019'!BP34=0,BP34&lt;&gt;0),BP34,"-")</f>
        <v>-</v>
      </c>
      <c r="BQ158" s="1" t="str">
        <f>IF(AND('Use B2019'!BQ34=0,BQ34&lt;&gt;0),BQ34,"-")</f>
        <v>-</v>
      </c>
      <c r="BR158" s="1" t="str">
        <f>IF(AND('Use B2019'!BR34=0,BR34&lt;&gt;0),BR34,"-")</f>
        <v>-</v>
      </c>
      <c r="BS158" s="1" t="str">
        <f>IF(AND('Use B2019'!BS34=0,BS34&lt;&gt;0),BS34,"-")</f>
        <v>-</v>
      </c>
      <c r="BT158" s="1" t="str">
        <f>IF(AND('Use B2019'!BT34=0,BT34&lt;&gt;0),BT34,"-")</f>
        <v>-</v>
      </c>
    </row>
    <row r="159" spans="1:72" ht="12.75" customHeight="1">
      <c r="A159" s="1">
        <v>31</v>
      </c>
      <c r="B159" s="1" t="s">
        <v>668</v>
      </c>
      <c r="C159" s="1" t="str">
        <f>IF(AND('Use B2019'!C35=0,C35&lt;&gt;0),C35,"-")</f>
        <v>-</v>
      </c>
      <c r="D159" s="1" t="str">
        <f>IF(AND('Use B2019'!D35=0,D35&lt;&gt;0),D35,"-")</f>
        <v>-</v>
      </c>
      <c r="E159" s="1" t="str">
        <f>IF(AND('Use B2019'!E35=0,E35&lt;&gt;0),E35,"-")</f>
        <v>-</v>
      </c>
      <c r="F159" s="1" t="str">
        <f>IF(AND('Use B2019'!F35=0,F35&lt;&gt;0),F35,"-")</f>
        <v>-</v>
      </c>
      <c r="G159" s="1" t="str">
        <f>IF(AND('Use B2019'!G35=0,G35&lt;&gt;0),G35,"-")</f>
        <v>-</v>
      </c>
      <c r="H159" s="1" t="str">
        <f>IF(AND('Use B2019'!H35=0,H35&lt;&gt;0),H35,"-")</f>
        <v>-</v>
      </c>
      <c r="I159" s="1" t="str">
        <f>IF(AND('Use B2019'!I35=0,I35&lt;&gt;0),I35,"-")</f>
        <v>-</v>
      </c>
      <c r="J159" s="1" t="str">
        <f>IF(AND('Use B2019'!J35=0,J35&lt;&gt;0),J35,"-")</f>
        <v>-</v>
      </c>
      <c r="K159" s="1" t="str">
        <f>IF(AND('Use B2019'!K35=0,K35&lt;&gt;0),K35,"-")</f>
        <v>-</v>
      </c>
      <c r="L159" s="1" t="str">
        <f>IF(AND('Use B2019'!L35=0,L35&lt;&gt;0),L35,"-")</f>
        <v>-</v>
      </c>
      <c r="M159" s="1" t="str">
        <f>IF(AND('Use B2019'!M35=0,M35&lt;&gt;0),M35,"-")</f>
        <v>-</v>
      </c>
      <c r="N159" s="1" t="str">
        <f>IF(AND('Use B2019'!N35=0,N35&lt;&gt;0),N35,"-")</f>
        <v>-</v>
      </c>
      <c r="O159" s="1" t="str">
        <f>IF(AND('Use B2019'!O35=0,O35&lt;&gt;0),O35,"-")</f>
        <v>-</v>
      </c>
      <c r="P159" s="1" t="str">
        <f>IF(AND('Use B2019'!P35=0,P35&lt;&gt;0),P35,"-")</f>
        <v>-</v>
      </c>
      <c r="Q159" s="1" t="str">
        <f>IF(AND('Use B2019'!Q35=0,Q35&lt;&gt;0),Q35,"-")</f>
        <v>-</v>
      </c>
      <c r="R159" s="1" t="str">
        <f>IF(AND('Use B2019'!R35=0,R35&lt;&gt;0),R35,"-")</f>
        <v>-</v>
      </c>
      <c r="S159" s="1" t="str">
        <f>IF(AND('Use B2019'!S35=0,S35&lt;&gt;0),S35,"-")</f>
        <v>-</v>
      </c>
      <c r="T159" s="1" t="str">
        <f>IF(AND('Use B2019'!T35=0,T35&lt;&gt;0),T35,"-")</f>
        <v>-</v>
      </c>
      <c r="U159" s="1" t="str">
        <f>IF(AND('Use B2019'!U35=0,U35&lt;&gt;0),U35,"-")</f>
        <v>-</v>
      </c>
      <c r="V159" s="1" t="str">
        <f>IF(AND('Use B2019'!V35=0,V35&lt;&gt;0),V35,"-")</f>
        <v>-</v>
      </c>
      <c r="W159" s="1" t="str">
        <f>IF(AND('Use B2019'!W35=0,W35&lt;&gt;0),W35,"-")</f>
        <v>-</v>
      </c>
      <c r="X159" s="1" t="str">
        <f>IF(AND('Use B2019'!X35=0,X35&lt;&gt;0),X35,"-")</f>
        <v>-</v>
      </c>
      <c r="Y159" s="1" t="str">
        <f>IF(AND('Use B2019'!Y35=0,Y35&lt;&gt;0),Y35,"-")</f>
        <v>-</v>
      </c>
      <c r="Z159" s="1" t="str">
        <f>IF(AND('Use B2019'!Z35=0,Z35&lt;&gt;0),Z35,"-")</f>
        <v>-</v>
      </c>
      <c r="AA159" s="1" t="str">
        <f>IF(AND('Use B2019'!AA35=0,AA35&lt;&gt;0),AA35,"-")</f>
        <v>-</v>
      </c>
      <c r="AB159" s="1" t="str">
        <f>IF(AND('Use B2019'!AB35=0,AB35&lt;&gt;0),AB35,"-")</f>
        <v>-</v>
      </c>
      <c r="AC159" s="1" t="str">
        <f>IF(AND('Use B2019'!AC35=0,AC35&lt;&gt;0),AC35,"-")</f>
        <v>-</v>
      </c>
      <c r="AD159" s="1" t="str">
        <f>IF(AND('Use B2019'!AD35=0,AD35&lt;&gt;0),AD35,"-")</f>
        <v>-</v>
      </c>
      <c r="AE159" s="1" t="str">
        <f>IF(AND('Use B2019'!AE35=0,AE35&lt;&gt;0),AE35,"-")</f>
        <v>-</v>
      </c>
      <c r="AF159" s="1" t="str">
        <f>IF(AND('Use B2019'!AF35=0,AF35&lt;&gt;0),AF35,"-")</f>
        <v>-</v>
      </c>
      <c r="AG159" s="1" t="str">
        <f>IF(AND('Use B2019'!AG35=0,AG35&lt;&gt;0),AG35,"-")</f>
        <v>-</v>
      </c>
      <c r="AH159" s="1" t="str">
        <f>IF(AND('Use B2019'!AH35=0,AH35&lt;&gt;0),AH35,"-")</f>
        <v>-</v>
      </c>
      <c r="AI159" s="1" t="str">
        <f>IF(AND('Use B2019'!AI35=0,AI35&lt;&gt;0),AI35,"-")</f>
        <v>-</v>
      </c>
      <c r="AJ159" s="1" t="str">
        <f>IF(AND('Use B2019'!AJ35=0,AJ35&lt;&gt;0),AJ35,"-")</f>
        <v>-</v>
      </c>
      <c r="AK159" s="1" t="str">
        <f>IF(AND('Use B2019'!AK35=0,AK35&lt;&gt;0),AK35,"-")</f>
        <v>-</v>
      </c>
      <c r="AL159" s="1" t="str">
        <f>IF(AND('Use B2019'!AL35=0,AL35&lt;&gt;0),AL35,"-")</f>
        <v>-</v>
      </c>
      <c r="AM159" s="1" t="str">
        <f>IF(AND('Use B2019'!AM35=0,AM35&lt;&gt;0),AM35,"-")</f>
        <v>-</v>
      </c>
      <c r="AN159" s="1" t="str">
        <f>IF(AND('Use B2019'!AN35=0,AN35&lt;&gt;0),AN35,"-")</f>
        <v>-</v>
      </c>
      <c r="AO159" s="1" t="str">
        <f>IF(AND('Use B2019'!AO35=0,AO35&lt;&gt;0),AO35,"-")</f>
        <v>-</v>
      </c>
      <c r="AP159" s="1" t="str">
        <f>IF(AND('Use B2019'!AP35=0,AP35&lt;&gt;0),AP35,"-")</f>
        <v>-</v>
      </c>
      <c r="AQ159" s="1" t="str">
        <f>IF(AND('Use B2019'!AQ35=0,AQ35&lt;&gt;0),AQ35,"-")</f>
        <v>-</v>
      </c>
      <c r="AR159" s="1" t="str">
        <f>IF(AND('Use B2019'!AR35=0,AR35&lt;&gt;0),AR35,"-")</f>
        <v>-</v>
      </c>
      <c r="AS159" s="1" t="str">
        <f>IF(AND('Use B2019'!AS35=0,AS35&lt;&gt;0),AS35,"-")</f>
        <v>-</v>
      </c>
      <c r="AT159" s="1" t="str">
        <f>IF(AND('Use B2019'!AT35=0,AT35&lt;&gt;0),AT35,"-")</f>
        <v>-</v>
      </c>
      <c r="AU159" s="1" t="str">
        <f>IF(AND('Use B2019'!AU35=0,AU35&lt;&gt;0),AU35,"-")</f>
        <v>-</v>
      </c>
      <c r="AV159" s="1" t="str">
        <f>IF(AND('Use B2019'!AV35=0,AV35&lt;&gt;0),AV35,"-")</f>
        <v>-</v>
      </c>
      <c r="AW159" s="1" t="str">
        <f>IF(AND('Use B2019'!AW35=0,AW35&lt;&gt;0),AW35,"-")</f>
        <v>-</v>
      </c>
      <c r="AX159" s="1" t="str">
        <f>IF(AND('Use B2019'!AX35=0,AX35&lt;&gt;0),AX35,"-")</f>
        <v>-</v>
      </c>
      <c r="AY159" s="1" t="str">
        <f>IF(AND('Use B2019'!AY35=0,AY35&lt;&gt;0),AY35,"-")</f>
        <v>-</v>
      </c>
      <c r="AZ159" s="1" t="str">
        <f>IF(AND('Use B2019'!AZ35=0,AZ35&lt;&gt;0),AZ35,"-")</f>
        <v>-</v>
      </c>
      <c r="BA159" s="1" t="str">
        <f>IF(AND('Use B2019'!BA35=0,BA35&lt;&gt;0),BA35,"-")</f>
        <v>-</v>
      </c>
      <c r="BB159" s="1" t="str">
        <f>IF(AND('Use B2019'!BB35=0,BB35&lt;&gt;0),BB35,"-")</f>
        <v>-</v>
      </c>
      <c r="BC159" s="1" t="str">
        <f>IF(AND('Use B2019'!BC35=0,BC35&lt;&gt;0),BC35,"-")</f>
        <v>-</v>
      </c>
      <c r="BD159" s="1" t="str">
        <f>IF(AND('Use B2019'!BD35=0,BD35&lt;&gt;0),BD35,"-")</f>
        <v>-</v>
      </c>
      <c r="BE159" s="1" t="str">
        <f>IF(AND('Use B2019'!BE35=0,BE35&lt;&gt;0),BE35,"-")</f>
        <v>-</v>
      </c>
      <c r="BF159" s="1" t="str">
        <f>IF(AND('Use B2019'!BF35=0,BF35&lt;&gt;0),BF35,"-")</f>
        <v>-</v>
      </c>
      <c r="BG159" s="1" t="str">
        <f>IF(AND('Use B2019'!BG35=0,BG35&lt;&gt;0),BG35,"-")</f>
        <v>-</v>
      </c>
      <c r="BH159" s="1" t="str">
        <f>IF(AND('Use B2019'!BH35=0,BH35&lt;&gt;0),BH35,"-")</f>
        <v>-</v>
      </c>
      <c r="BI159" s="1" t="str">
        <f>IF(AND('Use B2019'!BI35=0,BI35&lt;&gt;0),BI35,"-")</f>
        <v>-</v>
      </c>
      <c r="BJ159" s="1" t="str">
        <f>IF(AND('Use B2019'!BJ35=0,BJ35&lt;&gt;0),BJ35,"-")</f>
        <v>-</v>
      </c>
      <c r="BK159" s="1"/>
      <c r="BL159" s="1" t="str">
        <f>IF(AND('Use B2019'!BL35=0,BL35&lt;&gt;0),BL35,"-")</f>
        <v>-</v>
      </c>
      <c r="BM159" s="1" t="str">
        <f>IF(AND('Use B2019'!BM35=0,BM35&lt;&gt;0),BM35,"-")</f>
        <v>-</v>
      </c>
      <c r="BN159" s="1" t="str">
        <f>IF(AND('Use B2019'!BN35=0,BN35&lt;&gt;0),BN35,"-")</f>
        <v>-</v>
      </c>
      <c r="BO159" s="1" t="str">
        <f>IF(AND('Use B2019'!BO35=0,BO35&lt;&gt;0),BO35,"-")</f>
        <v>-</v>
      </c>
      <c r="BP159" s="1" t="str">
        <f>IF(AND('Use B2019'!BP35=0,BP35&lt;&gt;0),BP35,"-")</f>
        <v>-</v>
      </c>
      <c r="BQ159" s="1" t="str">
        <f>IF(AND('Use B2019'!BQ35=0,BQ35&lt;&gt;0),BQ35,"-")</f>
        <v>-</v>
      </c>
      <c r="BR159" s="1" t="str">
        <f>IF(AND('Use B2019'!BR35=0,BR35&lt;&gt;0),BR35,"-")</f>
        <v>-</v>
      </c>
      <c r="BS159" s="1" t="str">
        <f>IF(AND('Use B2019'!BS35=0,BS35&lt;&gt;0),BS35,"-")</f>
        <v>-</v>
      </c>
      <c r="BT159" s="1" t="str">
        <f>IF(AND('Use B2019'!BT35=0,BT35&lt;&gt;0),BT35,"-")</f>
        <v>-</v>
      </c>
    </row>
    <row r="160" spans="1:72" ht="12.75" customHeight="1">
      <c r="A160" s="1">
        <v>32</v>
      </c>
      <c r="B160" s="1" t="s">
        <v>505</v>
      </c>
      <c r="C160" s="1" t="str">
        <f>IF(AND('Use B2019'!C36=0,C36&lt;&gt;0),C36,"-")</f>
        <v>-</v>
      </c>
      <c r="D160" s="1" t="str">
        <f>IF(AND('Use B2019'!D36=0,D36&lt;&gt;0),D36,"-")</f>
        <v>-</v>
      </c>
      <c r="E160" s="1" t="str">
        <f>IF(AND('Use B2019'!E36=0,E36&lt;&gt;0),E36,"-")</f>
        <v>-</v>
      </c>
      <c r="F160" s="1" t="str">
        <f>IF(AND('Use B2019'!F36=0,F36&lt;&gt;0),F36,"-")</f>
        <v>-</v>
      </c>
      <c r="G160" s="1" t="str">
        <f>IF(AND('Use B2019'!G36=0,G36&lt;&gt;0),G36,"-")</f>
        <v>-</v>
      </c>
      <c r="H160" s="1" t="str">
        <f>IF(AND('Use B2019'!H36=0,H36&lt;&gt;0),H36,"-")</f>
        <v>-</v>
      </c>
      <c r="I160" s="1" t="str">
        <f>IF(AND('Use B2019'!I36=0,I36&lt;&gt;0),I36,"-")</f>
        <v>-</v>
      </c>
      <c r="J160" s="1" t="str">
        <f>IF(AND('Use B2019'!J36=0,J36&lt;&gt;0),J36,"-")</f>
        <v>-</v>
      </c>
      <c r="K160" s="1" t="str">
        <f>IF(AND('Use B2019'!K36=0,K36&lt;&gt;0),K36,"-")</f>
        <v>-</v>
      </c>
      <c r="L160" s="1" t="str">
        <f>IF(AND('Use B2019'!L36=0,L36&lt;&gt;0),L36,"-")</f>
        <v>-</v>
      </c>
      <c r="M160" s="1" t="str">
        <f>IF(AND('Use B2019'!M36=0,M36&lt;&gt;0),M36,"-")</f>
        <v>-</v>
      </c>
      <c r="N160" s="1" t="str">
        <f>IF(AND('Use B2019'!N36=0,N36&lt;&gt;0),N36,"-")</f>
        <v>-</v>
      </c>
      <c r="O160" s="1" t="str">
        <f>IF(AND('Use B2019'!O36=0,O36&lt;&gt;0),O36,"-")</f>
        <v>-</v>
      </c>
      <c r="P160" s="1" t="str">
        <f>IF(AND('Use B2019'!P36=0,P36&lt;&gt;0),P36,"-")</f>
        <v>-</v>
      </c>
      <c r="Q160" s="1" t="str">
        <f>IF(AND('Use B2019'!Q36=0,Q36&lt;&gt;0),Q36,"-")</f>
        <v>-</v>
      </c>
      <c r="R160" s="1" t="str">
        <f>IF(AND('Use B2019'!R36=0,R36&lt;&gt;0),R36,"-")</f>
        <v>-</v>
      </c>
      <c r="S160" s="1" t="str">
        <f>IF(AND('Use B2019'!S36=0,S36&lt;&gt;0),S36,"-")</f>
        <v>-</v>
      </c>
      <c r="T160" s="1" t="str">
        <f>IF(AND('Use B2019'!T36=0,T36&lt;&gt;0),T36,"-")</f>
        <v>-</v>
      </c>
      <c r="U160" s="1" t="str">
        <f>IF(AND('Use B2019'!U36=0,U36&lt;&gt;0),U36,"-")</f>
        <v>-</v>
      </c>
      <c r="V160" s="1" t="str">
        <f>IF(AND('Use B2019'!V36=0,V36&lt;&gt;0),V36,"-")</f>
        <v>-</v>
      </c>
      <c r="W160" s="1" t="str">
        <f>IF(AND('Use B2019'!W36=0,W36&lt;&gt;0),W36,"-")</f>
        <v>-</v>
      </c>
      <c r="X160" s="1" t="str">
        <f>IF(AND('Use B2019'!X36=0,X36&lt;&gt;0),X36,"-")</f>
        <v>-</v>
      </c>
      <c r="Y160" s="1" t="str">
        <f>IF(AND('Use B2019'!Y36=0,Y36&lt;&gt;0),Y36,"-")</f>
        <v>-</v>
      </c>
      <c r="Z160" s="1" t="str">
        <f>IF(AND('Use B2019'!Z36=0,Z36&lt;&gt;0),Z36,"-")</f>
        <v>-</v>
      </c>
      <c r="AA160" s="1" t="str">
        <f>IF(AND('Use B2019'!AA36=0,AA36&lt;&gt;0),AA36,"-")</f>
        <v>-</v>
      </c>
      <c r="AB160" s="1" t="str">
        <f>IF(AND('Use B2019'!AB36=0,AB36&lt;&gt;0),AB36,"-")</f>
        <v>-</v>
      </c>
      <c r="AC160" s="1" t="str">
        <f>IF(AND('Use B2019'!AC36=0,AC36&lt;&gt;0),AC36,"-")</f>
        <v>-</v>
      </c>
      <c r="AD160" s="1" t="str">
        <f>IF(AND('Use B2019'!AD36=0,AD36&lt;&gt;0),AD36,"-")</f>
        <v>-</v>
      </c>
      <c r="AE160" s="1" t="str">
        <f>IF(AND('Use B2019'!AE36=0,AE36&lt;&gt;0),AE36,"-")</f>
        <v>-</v>
      </c>
      <c r="AF160" s="1" t="str">
        <f>IF(AND('Use B2019'!AF36=0,AF36&lt;&gt;0),AF36,"-")</f>
        <v>-</v>
      </c>
      <c r="AG160" s="1" t="str">
        <f>IF(AND('Use B2019'!AG36=0,AG36&lt;&gt;0),AG36,"-")</f>
        <v>-</v>
      </c>
      <c r="AH160" s="1" t="str">
        <f>IF(AND('Use B2019'!AH36=0,AH36&lt;&gt;0),AH36,"-")</f>
        <v>-</v>
      </c>
      <c r="AI160" s="1" t="str">
        <f>IF(AND('Use B2019'!AI36=0,AI36&lt;&gt;0),AI36,"-")</f>
        <v>-</v>
      </c>
      <c r="AJ160" s="1" t="str">
        <f>IF(AND('Use B2019'!AJ36=0,AJ36&lt;&gt;0),AJ36,"-")</f>
        <v>-</v>
      </c>
      <c r="AK160" s="1" t="str">
        <f>IF(AND('Use B2019'!AK36=0,AK36&lt;&gt;0),AK36,"-")</f>
        <v>-</v>
      </c>
      <c r="AL160" s="1" t="str">
        <f>IF(AND('Use B2019'!AL36=0,AL36&lt;&gt;0),AL36,"-")</f>
        <v>-</v>
      </c>
      <c r="AM160" s="1" t="str">
        <f>IF(AND('Use B2019'!AM36=0,AM36&lt;&gt;0),AM36,"-")</f>
        <v>-</v>
      </c>
      <c r="AN160" s="1" t="str">
        <f>IF(AND('Use B2019'!AN36=0,AN36&lt;&gt;0),AN36,"-")</f>
        <v>-</v>
      </c>
      <c r="AO160" s="1" t="str">
        <f>IF(AND('Use B2019'!AO36=0,AO36&lt;&gt;0),AO36,"-")</f>
        <v>-</v>
      </c>
      <c r="AP160" s="1" t="str">
        <f>IF(AND('Use B2019'!AP36=0,AP36&lt;&gt;0),AP36,"-")</f>
        <v>-</v>
      </c>
      <c r="AQ160" s="1" t="str">
        <f>IF(AND('Use B2019'!AQ36=0,AQ36&lt;&gt;0),AQ36,"-")</f>
        <v>-</v>
      </c>
      <c r="AR160" s="1" t="str">
        <f>IF(AND('Use B2019'!AR36=0,AR36&lt;&gt;0),AR36,"-")</f>
        <v>-</v>
      </c>
      <c r="AS160" s="1" t="str">
        <f>IF(AND('Use B2019'!AS36=0,AS36&lt;&gt;0),AS36,"-")</f>
        <v>-</v>
      </c>
      <c r="AT160" s="1" t="str">
        <f>IF(AND('Use B2019'!AT36=0,AT36&lt;&gt;0),AT36,"-")</f>
        <v>-</v>
      </c>
      <c r="AU160" s="1" t="str">
        <f>IF(AND('Use B2019'!AU36=0,AU36&lt;&gt;0),AU36,"-")</f>
        <v>-</v>
      </c>
      <c r="AV160" s="1" t="str">
        <f>IF(AND('Use B2019'!AV36=0,AV36&lt;&gt;0),AV36,"-")</f>
        <v>-</v>
      </c>
      <c r="AW160" s="1" t="str">
        <f>IF(AND('Use B2019'!AW36=0,AW36&lt;&gt;0),AW36,"-")</f>
        <v>-</v>
      </c>
      <c r="AX160" s="1" t="str">
        <f>IF(AND('Use B2019'!AX36=0,AX36&lt;&gt;0),AX36,"-")</f>
        <v>-</v>
      </c>
      <c r="AY160" s="1" t="str">
        <f>IF(AND('Use B2019'!AY36=0,AY36&lt;&gt;0),AY36,"-")</f>
        <v>-</v>
      </c>
      <c r="AZ160" s="1" t="str">
        <f>IF(AND('Use B2019'!AZ36=0,AZ36&lt;&gt;0),AZ36,"-")</f>
        <v>-</v>
      </c>
      <c r="BA160" s="1" t="str">
        <f>IF(AND('Use B2019'!BA36=0,BA36&lt;&gt;0),BA36,"-")</f>
        <v>-</v>
      </c>
      <c r="BB160" s="1" t="str">
        <f>IF(AND('Use B2019'!BB36=0,BB36&lt;&gt;0),BB36,"-")</f>
        <v>-</v>
      </c>
      <c r="BC160" s="1" t="str">
        <f>IF(AND('Use B2019'!BC36=0,BC36&lt;&gt;0),BC36,"-")</f>
        <v>-</v>
      </c>
      <c r="BD160" s="1" t="str">
        <f>IF(AND('Use B2019'!BD36=0,BD36&lt;&gt;0),BD36,"-")</f>
        <v>-</v>
      </c>
      <c r="BE160" s="1" t="str">
        <f>IF(AND('Use B2019'!BE36=0,BE36&lt;&gt;0),BE36,"-")</f>
        <v>-</v>
      </c>
      <c r="BF160" s="1" t="str">
        <f>IF(AND('Use B2019'!BF36=0,BF36&lt;&gt;0),BF36,"-")</f>
        <v>-</v>
      </c>
      <c r="BG160" s="1" t="str">
        <f>IF(AND('Use B2019'!BG36=0,BG36&lt;&gt;0),BG36,"-")</f>
        <v>-</v>
      </c>
      <c r="BH160" s="1" t="str">
        <f>IF(AND('Use B2019'!BH36=0,BH36&lt;&gt;0),BH36,"-")</f>
        <v>-</v>
      </c>
      <c r="BI160" s="1" t="str">
        <f>IF(AND('Use B2019'!BI36=0,BI36&lt;&gt;0),BI36,"-")</f>
        <v>-</v>
      </c>
      <c r="BJ160" s="1" t="str">
        <f>IF(AND('Use B2019'!BJ36=0,BJ36&lt;&gt;0),BJ36,"-")</f>
        <v>-</v>
      </c>
      <c r="BK160" s="1"/>
      <c r="BL160" s="1" t="str">
        <f>IF(AND('Use B2019'!BL36=0,BL36&lt;&gt;0),BL36,"-")</f>
        <v>-</v>
      </c>
      <c r="BM160" s="1" t="str">
        <f>IF(AND('Use B2019'!BM36=0,BM36&lt;&gt;0),BM36,"-")</f>
        <v>-</v>
      </c>
      <c r="BN160" s="1" t="str">
        <f>IF(AND('Use B2019'!BN36=0,BN36&lt;&gt;0),BN36,"-")</f>
        <v>-</v>
      </c>
      <c r="BO160" s="1" t="str">
        <f>IF(AND('Use B2019'!BO36=0,BO36&lt;&gt;0),BO36,"-")</f>
        <v>-</v>
      </c>
      <c r="BP160" s="1" t="str">
        <f>IF(AND('Use B2019'!BP36=0,BP36&lt;&gt;0),BP36,"-")</f>
        <v>-</v>
      </c>
      <c r="BQ160" s="1" t="str">
        <f>IF(AND('Use B2019'!BQ36=0,BQ36&lt;&gt;0),BQ36,"-")</f>
        <v>-</v>
      </c>
      <c r="BR160" s="1" t="str">
        <f>IF(AND('Use B2019'!BR36=0,BR36&lt;&gt;0),BR36,"-")</f>
        <v>-</v>
      </c>
      <c r="BS160" s="1" t="str">
        <f>IF(AND('Use B2019'!BS36=0,BS36&lt;&gt;0),BS36,"-")</f>
        <v>-</v>
      </c>
      <c r="BT160" s="1" t="str">
        <f>IF(AND('Use B2019'!BT36=0,BT36&lt;&gt;0),BT36,"-")</f>
        <v>-</v>
      </c>
    </row>
    <row r="161" spans="1:72" ht="12.75" customHeight="1">
      <c r="A161" s="1">
        <v>33</v>
      </c>
      <c r="B161" s="1" t="s">
        <v>511</v>
      </c>
      <c r="C161" s="1" t="str">
        <f>IF(AND('Use B2019'!C37=0,C37&lt;&gt;0),C37,"-")</f>
        <v>-</v>
      </c>
      <c r="D161" s="1" t="str">
        <f>IF(AND('Use B2019'!D37=0,D37&lt;&gt;0),D37,"-")</f>
        <v>-</v>
      </c>
      <c r="E161" s="1" t="str">
        <f>IF(AND('Use B2019'!E37=0,E37&lt;&gt;0),E37,"-")</f>
        <v>-</v>
      </c>
      <c r="F161" s="1" t="str">
        <f>IF(AND('Use B2019'!F37=0,F37&lt;&gt;0),F37,"-")</f>
        <v>-</v>
      </c>
      <c r="G161" s="1" t="str">
        <f>IF(AND('Use B2019'!G37=0,G37&lt;&gt;0),G37,"-")</f>
        <v>-</v>
      </c>
      <c r="H161" s="1" t="str">
        <f>IF(AND('Use B2019'!H37=0,H37&lt;&gt;0),H37,"-")</f>
        <v>-</v>
      </c>
      <c r="I161" s="1" t="str">
        <f>IF(AND('Use B2019'!I37=0,I37&lt;&gt;0),I37,"-")</f>
        <v>-</v>
      </c>
      <c r="J161" s="1" t="str">
        <f>IF(AND('Use B2019'!J37=0,J37&lt;&gt;0),J37,"-")</f>
        <v>-</v>
      </c>
      <c r="K161" s="1" t="str">
        <f>IF(AND('Use B2019'!K37=0,K37&lt;&gt;0),K37,"-")</f>
        <v>-</v>
      </c>
      <c r="L161" s="1" t="str">
        <f>IF(AND('Use B2019'!L37=0,L37&lt;&gt;0),L37,"-")</f>
        <v>-</v>
      </c>
      <c r="M161" s="1" t="str">
        <f>IF(AND('Use B2019'!M37=0,M37&lt;&gt;0),M37,"-")</f>
        <v>-</v>
      </c>
      <c r="N161" s="1" t="str">
        <f>IF(AND('Use B2019'!N37=0,N37&lt;&gt;0),N37,"-")</f>
        <v>-</v>
      </c>
      <c r="O161" s="1" t="str">
        <f>IF(AND('Use B2019'!O37=0,O37&lt;&gt;0),O37,"-")</f>
        <v>-</v>
      </c>
      <c r="P161" s="1" t="str">
        <f>IF(AND('Use B2019'!P37=0,P37&lt;&gt;0),P37,"-")</f>
        <v>-</v>
      </c>
      <c r="Q161" s="1" t="str">
        <f>IF(AND('Use B2019'!Q37=0,Q37&lt;&gt;0),Q37,"-")</f>
        <v>-</v>
      </c>
      <c r="R161" s="1" t="str">
        <f>IF(AND('Use B2019'!R37=0,R37&lt;&gt;0),R37,"-")</f>
        <v>-</v>
      </c>
      <c r="S161" s="1" t="str">
        <f>IF(AND('Use B2019'!S37=0,S37&lt;&gt;0),S37,"-")</f>
        <v>-</v>
      </c>
      <c r="T161" s="1" t="str">
        <f>IF(AND('Use B2019'!T37=0,T37&lt;&gt;0),T37,"-")</f>
        <v>-</v>
      </c>
      <c r="U161" s="1" t="str">
        <f>IF(AND('Use B2019'!U37=0,U37&lt;&gt;0),U37,"-")</f>
        <v>-</v>
      </c>
      <c r="V161" s="1" t="str">
        <f>IF(AND('Use B2019'!V37=0,V37&lt;&gt;0),V37,"-")</f>
        <v>-</v>
      </c>
      <c r="W161" s="1" t="str">
        <f>IF(AND('Use B2019'!W37=0,W37&lt;&gt;0),W37,"-")</f>
        <v>-</v>
      </c>
      <c r="X161" s="1" t="str">
        <f>IF(AND('Use B2019'!X37=0,X37&lt;&gt;0),X37,"-")</f>
        <v>-</v>
      </c>
      <c r="Y161" s="1" t="str">
        <f>IF(AND('Use B2019'!Y37=0,Y37&lt;&gt;0),Y37,"-")</f>
        <v>-</v>
      </c>
      <c r="Z161" s="1" t="str">
        <f>IF(AND('Use B2019'!Z37=0,Z37&lt;&gt;0),Z37,"-")</f>
        <v>-</v>
      </c>
      <c r="AA161" s="1" t="str">
        <f>IF(AND('Use B2019'!AA37=0,AA37&lt;&gt;0),AA37,"-")</f>
        <v>-</v>
      </c>
      <c r="AB161" s="1" t="str">
        <f>IF(AND('Use B2019'!AB37=0,AB37&lt;&gt;0),AB37,"-")</f>
        <v>-</v>
      </c>
      <c r="AC161" s="1" t="str">
        <f>IF(AND('Use B2019'!AC37=0,AC37&lt;&gt;0),AC37,"-")</f>
        <v>-</v>
      </c>
      <c r="AD161" s="1" t="str">
        <f>IF(AND('Use B2019'!AD37=0,AD37&lt;&gt;0),AD37,"-")</f>
        <v>-</v>
      </c>
      <c r="AE161" s="1" t="str">
        <f>IF(AND('Use B2019'!AE37=0,AE37&lt;&gt;0),AE37,"-")</f>
        <v>-</v>
      </c>
      <c r="AF161" s="1" t="str">
        <f>IF(AND('Use B2019'!AF37=0,AF37&lt;&gt;0),AF37,"-")</f>
        <v>-</v>
      </c>
      <c r="AG161" s="1" t="str">
        <f>IF(AND('Use B2019'!AG37=0,AG37&lt;&gt;0),AG37,"-")</f>
        <v>-</v>
      </c>
      <c r="AH161" s="1" t="str">
        <f>IF(AND('Use B2019'!AH37=0,AH37&lt;&gt;0),AH37,"-")</f>
        <v>-</v>
      </c>
      <c r="AI161" s="1" t="str">
        <f>IF(AND('Use B2019'!AI37=0,AI37&lt;&gt;0),AI37,"-")</f>
        <v>-</v>
      </c>
      <c r="AJ161" s="1" t="str">
        <f>IF(AND('Use B2019'!AJ37=0,AJ37&lt;&gt;0),AJ37,"-")</f>
        <v>-</v>
      </c>
      <c r="AK161" s="1" t="str">
        <f>IF(AND('Use B2019'!AK37=0,AK37&lt;&gt;0),AK37,"-")</f>
        <v>-</v>
      </c>
      <c r="AL161" s="1" t="str">
        <f>IF(AND('Use B2019'!AL37=0,AL37&lt;&gt;0),AL37,"-")</f>
        <v>-</v>
      </c>
      <c r="AM161" s="1" t="str">
        <f>IF(AND('Use B2019'!AM37=0,AM37&lt;&gt;0),AM37,"-")</f>
        <v>-</v>
      </c>
      <c r="AN161" s="1" t="str">
        <f>IF(AND('Use B2019'!AN37=0,AN37&lt;&gt;0),AN37,"-")</f>
        <v>-</v>
      </c>
      <c r="AO161" s="1" t="str">
        <f>IF(AND('Use B2019'!AO37=0,AO37&lt;&gt;0),AO37,"-")</f>
        <v>-</v>
      </c>
      <c r="AP161" s="1" t="str">
        <f>IF(AND('Use B2019'!AP37=0,AP37&lt;&gt;0),AP37,"-")</f>
        <v>-</v>
      </c>
      <c r="AQ161" s="1" t="str">
        <f>IF(AND('Use B2019'!AQ37=0,AQ37&lt;&gt;0),AQ37,"-")</f>
        <v>-</v>
      </c>
      <c r="AR161" s="1" t="str">
        <f>IF(AND('Use B2019'!AR37=0,AR37&lt;&gt;0),AR37,"-")</f>
        <v>-</v>
      </c>
      <c r="AS161" s="1" t="str">
        <f>IF(AND('Use B2019'!AS37=0,AS37&lt;&gt;0),AS37,"-")</f>
        <v>-</v>
      </c>
      <c r="AT161" s="1" t="str">
        <f>IF(AND('Use B2019'!AT37=0,AT37&lt;&gt;0),AT37,"-")</f>
        <v>-</v>
      </c>
      <c r="AU161" s="1" t="str">
        <f>IF(AND('Use B2019'!AU37=0,AU37&lt;&gt;0),AU37,"-")</f>
        <v>-</v>
      </c>
      <c r="AV161" s="1" t="str">
        <f>IF(AND('Use B2019'!AV37=0,AV37&lt;&gt;0),AV37,"-")</f>
        <v>-</v>
      </c>
      <c r="AW161" s="1" t="str">
        <f>IF(AND('Use B2019'!AW37=0,AW37&lt;&gt;0),AW37,"-")</f>
        <v>-</v>
      </c>
      <c r="AX161" s="1" t="str">
        <f>IF(AND('Use B2019'!AX37=0,AX37&lt;&gt;0),AX37,"-")</f>
        <v>-</v>
      </c>
      <c r="AY161" s="1" t="str">
        <f>IF(AND('Use B2019'!AY37=0,AY37&lt;&gt;0),AY37,"-")</f>
        <v>-</v>
      </c>
      <c r="AZ161" s="1" t="str">
        <f>IF(AND('Use B2019'!AZ37=0,AZ37&lt;&gt;0),AZ37,"-")</f>
        <v>-</v>
      </c>
      <c r="BA161" s="1" t="str">
        <f>IF(AND('Use B2019'!BA37=0,BA37&lt;&gt;0),BA37,"-")</f>
        <v>-</v>
      </c>
      <c r="BB161" s="1" t="str">
        <f>IF(AND('Use B2019'!BB37=0,BB37&lt;&gt;0),BB37,"-")</f>
        <v>-</v>
      </c>
      <c r="BC161" s="1" t="str">
        <f>IF(AND('Use B2019'!BC37=0,BC37&lt;&gt;0),BC37,"-")</f>
        <v>-</v>
      </c>
      <c r="BD161" s="1" t="str">
        <f>IF(AND('Use B2019'!BD37=0,BD37&lt;&gt;0),BD37,"-")</f>
        <v>-</v>
      </c>
      <c r="BE161" s="1" t="str">
        <f>IF(AND('Use B2019'!BE37=0,BE37&lt;&gt;0),BE37,"-")</f>
        <v>-</v>
      </c>
      <c r="BF161" s="1" t="str">
        <f>IF(AND('Use B2019'!BF37=0,BF37&lt;&gt;0),BF37,"-")</f>
        <v>-</v>
      </c>
      <c r="BG161" s="1" t="str">
        <f>IF(AND('Use B2019'!BG37=0,BG37&lt;&gt;0),BG37,"-")</f>
        <v>-</v>
      </c>
      <c r="BH161" s="1" t="str">
        <f>IF(AND('Use B2019'!BH37=0,BH37&lt;&gt;0),BH37,"-")</f>
        <v>-</v>
      </c>
      <c r="BI161" s="1" t="str">
        <f>IF(AND('Use B2019'!BI37=0,BI37&lt;&gt;0),BI37,"-")</f>
        <v>-</v>
      </c>
      <c r="BJ161" s="1" t="str">
        <f>IF(AND('Use B2019'!BJ37=0,BJ37&lt;&gt;0),BJ37,"-")</f>
        <v>-</v>
      </c>
      <c r="BK161" s="1"/>
      <c r="BL161" s="1" t="str">
        <f>IF(AND('Use B2019'!BL37=0,BL37&lt;&gt;0),BL37,"-")</f>
        <v>-</v>
      </c>
      <c r="BM161" s="1" t="str">
        <f>IF(AND('Use B2019'!BM37=0,BM37&lt;&gt;0),BM37,"-")</f>
        <v>-</v>
      </c>
      <c r="BN161" s="1" t="str">
        <f>IF(AND('Use B2019'!BN37=0,BN37&lt;&gt;0),BN37,"-")</f>
        <v>-</v>
      </c>
      <c r="BO161" s="1" t="str">
        <f>IF(AND('Use B2019'!BO37=0,BO37&lt;&gt;0),BO37,"-")</f>
        <v>-</v>
      </c>
      <c r="BP161" s="1" t="str">
        <f>IF(AND('Use B2019'!BP37=0,BP37&lt;&gt;0),BP37,"-")</f>
        <v>-</v>
      </c>
      <c r="BQ161" s="1" t="str">
        <f>IF(AND('Use B2019'!BQ37=0,BQ37&lt;&gt;0),BQ37,"-")</f>
        <v>-</v>
      </c>
      <c r="BR161" s="1" t="str">
        <f>IF(AND('Use B2019'!BR37=0,BR37&lt;&gt;0),BR37,"-")</f>
        <v>-</v>
      </c>
      <c r="BS161" s="1" t="str">
        <f>IF(AND('Use B2019'!BS37=0,BS37&lt;&gt;0),BS37,"-")</f>
        <v>-</v>
      </c>
      <c r="BT161" s="1" t="str">
        <f>IF(AND('Use B2019'!BT37=0,BT37&lt;&gt;0),BT37,"-")</f>
        <v>-</v>
      </c>
    </row>
    <row r="162" spans="1:72" ht="12.75" customHeight="1">
      <c r="A162" s="1">
        <v>34</v>
      </c>
      <c r="B162" s="1" t="s">
        <v>669</v>
      </c>
      <c r="C162" s="1" t="str">
        <f>IF(AND('Use B2019'!C38=0,C38&lt;&gt;0),C38,"-")</f>
        <v>-</v>
      </c>
      <c r="D162" s="1" t="str">
        <f>IF(AND('Use B2019'!D38=0,D38&lt;&gt;0),D38,"-")</f>
        <v>-</v>
      </c>
      <c r="E162" s="1" t="str">
        <f>IF(AND('Use B2019'!E38=0,E38&lt;&gt;0),E38,"-")</f>
        <v>-</v>
      </c>
      <c r="F162" s="1" t="str">
        <f>IF(AND('Use B2019'!F38=0,F38&lt;&gt;0),F38,"-")</f>
        <v>-</v>
      </c>
      <c r="G162" s="1" t="str">
        <f>IF(AND('Use B2019'!G38=0,G38&lt;&gt;0),G38,"-")</f>
        <v>-</v>
      </c>
      <c r="H162" s="1" t="str">
        <f>IF(AND('Use B2019'!H38=0,H38&lt;&gt;0),H38,"-")</f>
        <v>-</v>
      </c>
      <c r="I162" s="1" t="str">
        <f>IF(AND('Use B2019'!I38=0,I38&lt;&gt;0),I38,"-")</f>
        <v>-</v>
      </c>
      <c r="J162" s="1" t="str">
        <f>IF(AND('Use B2019'!J38=0,J38&lt;&gt;0),J38,"-")</f>
        <v>-</v>
      </c>
      <c r="K162" s="1" t="str">
        <f>IF(AND('Use B2019'!K38=0,K38&lt;&gt;0),K38,"-")</f>
        <v>-</v>
      </c>
      <c r="L162" s="1" t="str">
        <f>IF(AND('Use B2019'!L38=0,L38&lt;&gt;0),L38,"-")</f>
        <v>-</v>
      </c>
      <c r="M162" s="1" t="str">
        <f>IF(AND('Use B2019'!M38=0,M38&lt;&gt;0),M38,"-")</f>
        <v>-</v>
      </c>
      <c r="N162" s="1" t="str">
        <f>IF(AND('Use B2019'!N38=0,N38&lt;&gt;0),N38,"-")</f>
        <v>-</v>
      </c>
      <c r="O162" s="1" t="str">
        <f>IF(AND('Use B2019'!O38=0,O38&lt;&gt;0),O38,"-")</f>
        <v>-</v>
      </c>
      <c r="P162" s="1" t="str">
        <f>IF(AND('Use B2019'!P38=0,P38&lt;&gt;0),P38,"-")</f>
        <v>-</v>
      </c>
      <c r="Q162" s="1" t="str">
        <f>IF(AND('Use B2019'!Q38=0,Q38&lt;&gt;0),Q38,"-")</f>
        <v>-</v>
      </c>
      <c r="R162" s="1" t="str">
        <f>IF(AND('Use B2019'!R38=0,R38&lt;&gt;0),R38,"-")</f>
        <v>-</v>
      </c>
      <c r="S162" s="1" t="str">
        <f>IF(AND('Use B2019'!S38=0,S38&lt;&gt;0),S38,"-")</f>
        <v>-</v>
      </c>
      <c r="T162" s="1" t="str">
        <f>IF(AND('Use B2019'!T38=0,T38&lt;&gt;0),T38,"-")</f>
        <v>-</v>
      </c>
      <c r="U162" s="1" t="str">
        <f>IF(AND('Use B2019'!U38=0,U38&lt;&gt;0),U38,"-")</f>
        <v>-</v>
      </c>
      <c r="V162" s="1" t="str">
        <f>IF(AND('Use B2019'!V38=0,V38&lt;&gt;0),V38,"-")</f>
        <v>-</v>
      </c>
      <c r="W162" s="1" t="str">
        <f>IF(AND('Use B2019'!W38=0,W38&lt;&gt;0),W38,"-")</f>
        <v>-</v>
      </c>
      <c r="X162" s="1" t="str">
        <f>IF(AND('Use B2019'!X38=0,X38&lt;&gt;0),X38,"-")</f>
        <v>-</v>
      </c>
      <c r="Y162" s="1" t="str">
        <f>IF(AND('Use B2019'!Y38=0,Y38&lt;&gt;0),Y38,"-")</f>
        <v>-</v>
      </c>
      <c r="Z162" s="1" t="str">
        <f>IF(AND('Use B2019'!Z38=0,Z38&lt;&gt;0),Z38,"-")</f>
        <v>-</v>
      </c>
      <c r="AA162" s="1" t="str">
        <f>IF(AND('Use B2019'!AA38=0,AA38&lt;&gt;0),AA38,"-")</f>
        <v>-</v>
      </c>
      <c r="AB162" s="1" t="str">
        <f>IF(AND('Use B2019'!AB38=0,AB38&lt;&gt;0),AB38,"-")</f>
        <v>-</v>
      </c>
      <c r="AC162" s="1" t="str">
        <f>IF(AND('Use B2019'!AC38=0,AC38&lt;&gt;0),AC38,"-")</f>
        <v>-</v>
      </c>
      <c r="AD162" s="1" t="str">
        <f>IF(AND('Use B2019'!AD38=0,AD38&lt;&gt;0),AD38,"-")</f>
        <v>-</v>
      </c>
      <c r="AE162" s="1" t="str">
        <f>IF(AND('Use B2019'!AE38=0,AE38&lt;&gt;0),AE38,"-")</f>
        <v>-</v>
      </c>
      <c r="AF162" s="1" t="str">
        <f>IF(AND('Use B2019'!AF38=0,AF38&lt;&gt;0),AF38,"-")</f>
        <v>-</v>
      </c>
      <c r="AG162" s="1" t="str">
        <f>IF(AND('Use B2019'!AG38=0,AG38&lt;&gt;0),AG38,"-")</f>
        <v>-</v>
      </c>
      <c r="AH162" s="1" t="str">
        <f>IF(AND('Use B2019'!AH38=0,AH38&lt;&gt;0),AH38,"-")</f>
        <v>-</v>
      </c>
      <c r="AI162" s="1" t="str">
        <f>IF(AND('Use B2019'!AI38=0,AI38&lt;&gt;0),AI38,"-")</f>
        <v>-</v>
      </c>
      <c r="AJ162" s="1" t="str">
        <f>IF(AND('Use B2019'!AJ38=0,AJ38&lt;&gt;0),AJ38,"-")</f>
        <v>-</v>
      </c>
      <c r="AK162" s="1" t="str">
        <f>IF(AND('Use B2019'!AK38=0,AK38&lt;&gt;0),AK38,"-")</f>
        <v>-</v>
      </c>
      <c r="AL162" s="1" t="str">
        <f>IF(AND('Use B2019'!AL38=0,AL38&lt;&gt;0),AL38,"-")</f>
        <v>-</v>
      </c>
      <c r="AM162" s="1" t="str">
        <f>IF(AND('Use B2019'!AM38=0,AM38&lt;&gt;0),AM38,"-")</f>
        <v>-</v>
      </c>
      <c r="AN162" s="1" t="str">
        <f>IF(AND('Use B2019'!AN38=0,AN38&lt;&gt;0),AN38,"-")</f>
        <v>-</v>
      </c>
      <c r="AO162" s="1" t="str">
        <f>IF(AND('Use B2019'!AO38=0,AO38&lt;&gt;0),AO38,"-")</f>
        <v>-</v>
      </c>
      <c r="AP162" s="1" t="str">
        <f>IF(AND('Use B2019'!AP38=0,AP38&lt;&gt;0),AP38,"-")</f>
        <v>-</v>
      </c>
      <c r="AQ162" s="1" t="str">
        <f>IF(AND('Use B2019'!AQ38=0,AQ38&lt;&gt;0),AQ38,"-")</f>
        <v>-</v>
      </c>
      <c r="AR162" s="1" t="str">
        <f>IF(AND('Use B2019'!AR38=0,AR38&lt;&gt;0),AR38,"-")</f>
        <v>-</v>
      </c>
      <c r="AS162" s="1" t="str">
        <f>IF(AND('Use B2019'!AS38=0,AS38&lt;&gt;0),AS38,"-")</f>
        <v>-</v>
      </c>
      <c r="AT162" s="1" t="str">
        <f>IF(AND('Use B2019'!AT38=0,AT38&lt;&gt;0),AT38,"-")</f>
        <v>-</v>
      </c>
      <c r="AU162" s="1" t="str">
        <f>IF(AND('Use B2019'!AU38=0,AU38&lt;&gt;0),AU38,"-")</f>
        <v>-</v>
      </c>
      <c r="AV162" s="1" t="str">
        <f>IF(AND('Use B2019'!AV38=0,AV38&lt;&gt;0),AV38,"-")</f>
        <v>-</v>
      </c>
      <c r="AW162" s="1" t="str">
        <f>IF(AND('Use B2019'!AW38=0,AW38&lt;&gt;0),AW38,"-")</f>
        <v>-</v>
      </c>
      <c r="AX162" s="1" t="str">
        <f>IF(AND('Use B2019'!AX38=0,AX38&lt;&gt;0),AX38,"-")</f>
        <v>-</v>
      </c>
      <c r="AY162" s="1" t="str">
        <f>IF(AND('Use B2019'!AY38=0,AY38&lt;&gt;0),AY38,"-")</f>
        <v>-</v>
      </c>
      <c r="AZ162" s="1" t="str">
        <f>IF(AND('Use B2019'!AZ38=0,AZ38&lt;&gt;0),AZ38,"-")</f>
        <v>-</v>
      </c>
      <c r="BA162" s="1" t="str">
        <f>IF(AND('Use B2019'!BA38=0,BA38&lt;&gt;0),BA38,"-")</f>
        <v>-</v>
      </c>
      <c r="BB162" s="1" t="str">
        <f>IF(AND('Use B2019'!BB38=0,BB38&lt;&gt;0),BB38,"-")</f>
        <v>-</v>
      </c>
      <c r="BC162" s="1" t="str">
        <f>IF(AND('Use B2019'!BC38=0,BC38&lt;&gt;0),BC38,"-")</f>
        <v>-</v>
      </c>
      <c r="BD162" s="1" t="str">
        <f>IF(AND('Use B2019'!BD38=0,BD38&lt;&gt;0),BD38,"-")</f>
        <v>-</v>
      </c>
      <c r="BE162" s="1" t="str">
        <f>IF(AND('Use B2019'!BE38=0,BE38&lt;&gt;0),BE38,"-")</f>
        <v>-</v>
      </c>
      <c r="BF162" s="1" t="str">
        <f>IF(AND('Use B2019'!BF38=0,BF38&lt;&gt;0),BF38,"-")</f>
        <v>-</v>
      </c>
      <c r="BG162" s="1" t="str">
        <f>IF(AND('Use B2019'!BG38=0,BG38&lt;&gt;0),BG38,"-")</f>
        <v>-</v>
      </c>
      <c r="BH162" s="1" t="str">
        <f>IF(AND('Use B2019'!BH38=0,BH38&lt;&gt;0),BH38,"-")</f>
        <v>-</v>
      </c>
      <c r="BI162" s="1" t="str">
        <f>IF(AND('Use B2019'!BI38=0,BI38&lt;&gt;0),BI38,"-")</f>
        <v>-</v>
      </c>
      <c r="BJ162" s="1" t="str">
        <f>IF(AND('Use B2019'!BJ38=0,BJ38&lt;&gt;0),BJ38,"-")</f>
        <v>-</v>
      </c>
      <c r="BK162" s="1"/>
      <c r="BL162" s="1" t="str">
        <f>IF(AND('Use B2019'!BL38=0,BL38&lt;&gt;0),BL38,"-")</f>
        <v>-</v>
      </c>
      <c r="BM162" s="1" t="str">
        <f>IF(AND('Use B2019'!BM38=0,BM38&lt;&gt;0),BM38,"-")</f>
        <v>-</v>
      </c>
      <c r="BN162" s="1" t="str">
        <f>IF(AND('Use B2019'!BN38=0,BN38&lt;&gt;0),BN38,"-")</f>
        <v>-</v>
      </c>
      <c r="BO162" s="1" t="str">
        <f>IF(AND('Use B2019'!BO38=0,BO38&lt;&gt;0),BO38,"-")</f>
        <v>-</v>
      </c>
      <c r="BP162" s="1" t="str">
        <f>IF(AND('Use B2019'!BP38=0,BP38&lt;&gt;0),BP38,"-")</f>
        <v>-</v>
      </c>
      <c r="BQ162" s="1" t="str">
        <f>IF(AND('Use B2019'!BQ38=0,BQ38&lt;&gt;0),BQ38,"-")</f>
        <v>-</v>
      </c>
      <c r="BR162" s="1" t="str">
        <f>IF(AND('Use B2019'!BR38=0,BR38&lt;&gt;0),BR38,"-")</f>
        <v>-</v>
      </c>
      <c r="BS162" s="1" t="str">
        <f>IF(AND('Use B2019'!BS38=0,BS38&lt;&gt;0),BS38,"-")</f>
        <v>-</v>
      </c>
      <c r="BT162" s="1" t="str">
        <f>IF(AND('Use B2019'!BT38=0,BT38&lt;&gt;0),BT38,"-")</f>
        <v>-</v>
      </c>
    </row>
    <row r="163" spans="1:72" ht="12.75" customHeight="1">
      <c r="A163" s="1">
        <v>35</v>
      </c>
      <c r="B163" s="1" t="s">
        <v>523</v>
      </c>
      <c r="C163" s="1" t="str">
        <f>IF(AND('Use B2019'!C39=0,C39&lt;&gt;0),C39,"-")</f>
        <v>-</v>
      </c>
      <c r="D163" s="1" t="str">
        <f>IF(AND('Use B2019'!D39=0,D39&lt;&gt;0),D39,"-")</f>
        <v>-</v>
      </c>
      <c r="E163" s="1" t="str">
        <f>IF(AND('Use B2019'!E39=0,E39&lt;&gt;0),E39,"-")</f>
        <v>-</v>
      </c>
      <c r="F163" s="1" t="str">
        <f>IF(AND('Use B2019'!F39=0,F39&lt;&gt;0),F39,"-")</f>
        <v>-</v>
      </c>
      <c r="G163" s="1" t="str">
        <f>IF(AND('Use B2019'!G39=0,G39&lt;&gt;0),G39,"-")</f>
        <v>-</v>
      </c>
      <c r="H163" s="1" t="str">
        <f>IF(AND('Use B2019'!H39=0,H39&lt;&gt;0),H39,"-")</f>
        <v>-</v>
      </c>
      <c r="I163" s="1" t="str">
        <f>IF(AND('Use B2019'!I39=0,I39&lt;&gt;0),I39,"-")</f>
        <v>-</v>
      </c>
      <c r="J163" s="1" t="str">
        <f>IF(AND('Use B2019'!J39=0,J39&lt;&gt;0),J39,"-")</f>
        <v>-</v>
      </c>
      <c r="K163" s="1" t="str">
        <f>IF(AND('Use B2019'!K39=0,K39&lt;&gt;0),K39,"-")</f>
        <v>-</v>
      </c>
      <c r="L163" s="1" t="str">
        <f>IF(AND('Use B2019'!L39=0,L39&lt;&gt;0),L39,"-")</f>
        <v>-</v>
      </c>
      <c r="M163" s="1" t="str">
        <f>IF(AND('Use B2019'!M39=0,M39&lt;&gt;0),M39,"-")</f>
        <v>-</v>
      </c>
      <c r="N163" s="1" t="str">
        <f>IF(AND('Use B2019'!N39=0,N39&lt;&gt;0),N39,"-")</f>
        <v>-</v>
      </c>
      <c r="O163" s="1" t="str">
        <f>IF(AND('Use B2019'!O39=0,O39&lt;&gt;0),O39,"-")</f>
        <v>-</v>
      </c>
      <c r="P163" s="1" t="str">
        <f>IF(AND('Use B2019'!P39=0,P39&lt;&gt;0),P39,"-")</f>
        <v>-</v>
      </c>
      <c r="Q163" s="1" t="str">
        <f>IF(AND('Use B2019'!Q39=0,Q39&lt;&gt;0),Q39,"-")</f>
        <v>-</v>
      </c>
      <c r="R163" s="1" t="str">
        <f>IF(AND('Use B2019'!R39=0,R39&lt;&gt;0),R39,"-")</f>
        <v>-</v>
      </c>
      <c r="S163" s="1" t="str">
        <f>IF(AND('Use B2019'!S39=0,S39&lt;&gt;0),S39,"-")</f>
        <v>-</v>
      </c>
      <c r="T163" s="1" t="str">
        <f>IF(AND('Use B2019'!T39=0,T39&lt;&gt;0),T39,"-")</f>
        <v>-</v>
      </c>
      <c r="U163" s="1" t="str">
        <f>IF(AND('Use B2019'!U39=0,U39&lt;&gt;0),U39,"-")</f>
        <v>-</v>
      </c>
      <c r="V163" s="1" t="str">
        <f>IF(AND('Use B2019'!V39=0,V39&lt;&gt;0),V39,"-")</f>
        <v>-</v>
      </c>
      <c r="W163" s="1" t="str">
        <f>IF(AND('Use B2019'!W39=0,W39&lt;&gt;0),W39,"-")</f>
        <v>-</v>
      </c>
      <c r="X163" s="1" t="str">
        <f>IF(AND('Use B2019'!X39=0,X39&lt;&gt;0),X39,"-")</f>
        <v>-</v>
      </c>
      <c r="Y163" s="1" t="str">
        <f>IF(AND('Use B2019'!Y39=0,Y39&lt;&gt;0),Y39,"-")</f>
        <v>-</v>
      </c>
      <c r="Z163" s="1" t="str">
        <f>IF(AND('Use B2019'!Z39=0,Z39&lt;&gt;0),Z39,"-")</f>
        <v>-</v>
      </c>
      <c r="AA163" s="1" t="str">
        <f>IF(AND('Use B2019'!AA39=0,AA39&lt;&gt;0),AA39,"-")</f>
        <v>-</v>
      </c>
      <c r="AB163" s="1" t="str">
        <f>IF(AND('Use B2019'!AB39=0,AB39&lt;&gt;0),AB39,"-")</f>
        <v>-</v>
      </c>
      <c r="AC163" s="1" t="str">
        <f>IF(AND('Use B2019'!AC39=0,AC39&lt;&gt;0),AC39,"-")</f>
        <v>-</v>
      </c>
      <c r="AD163" s="1" t="str">
        <f>IF(AND('Use B2019'!AD39=0,AD39&lt;&gt;0),AD39,"-")</f>
        <v>-</v>
      </c>
      <c r="AE163" s="1" t="str">
        <f>IF(AND('Use B2019'!AE39=0,AE39&lt;&gt;0),AE39,"-")</f>
        <v>-</v>
      </c>
      <c r="AF163" s="1" t="str">
        <f>IF(AND('Use B2019'!AF39=0,AF39&lt;&gt;0),AF39,"-")</f>
        <v>-</v>
      </c>
      <c r="AG163" s="1" t="str">
        <f>IF(AND('Use B2019'!AG39=0,AG39&lt;&gt;0),AG39,"-")</f>
        <v>-</v>
      </c>
      <c r="AH163" s="1" t="str">
        <f>IF(AND('Use B2019'!AH39=0,AH39&lt;&gt;0),AH39,"-")</f>
        <v>-</v>
      </c>
      <c r="AI163" s="1" t="str">
        <f>IF(AND('Use B2019'!AI39=0,AI39&lt;&gt;0),AI39,"-")</f>
        <v>-</v>
      </c>
      <c r="AJ163" s="1" t="str">
        <f>IF(AND('Use B2019'!AJ39=0,AJ39&lt;&gt;0),AJ39,"-")</f>
        <v>-</v>
      </c>
      <c r="AK163" s="1" t="str">
        <f>IF(AND('Use B2019'!AK39=0,AK39&lt;&gt;0),AK39,"-")</f>
        <v>-</v>
      </c>
      <c r="AL163" s="1" t="str">
        <f>IF(AND('Use B2019'!AL39=0,AL39&lt;&gt;0),AL39,"-")</f>
        <v>-</v>
      </c>
      <c r="AM163" s="1" t="str">
        <f>IF(AND('Use B2019'!AM39=0,AM39&lt;&gt;0),AM39,"-")</f>
        <v>-</v>
      </c>
      <c r="AN163" s="1" t="str">
        <f>IF(AND('Use B2019'!AN39=0,AN39&lt;&gt;0),AN39,"-")</f>
        <v>-</v>
      </c>
      <c r="AO163" s="1" t="str">
        <f>IF(AND('Use B2019'!AO39=0,AO39&lt;&gt;0),AO39,"-")</f>
        <v>-</v>
      </c>
      <c r="AP163" s="1" t="str">
        <f>IF(AND('Use B2019'!AP39=0,AP39&lt;&gt;0),AP39,"-")</f>
        <v>-</v>
      </c>
      <c r="AQ163" s="1" t="str">
        <f>IF(AND('Use B2019'!AQ39=0,AQ39&lt;&gt;0),AQ39,"-")</f>
        <v>-</v>
      </c>
      <c r="AR163" s="1" t="str">
        <f>IF(AND('Use B2019'!AR39=0,AR39&lt;&gt;0),AR39,"-")</f>
        <v>-</v>
      </c>
      <c r="AS163" s="1" t="str">
        <f>IF(AND('Use B2019'!AS39=0,AS39&lt;&gt;0),AS39,"-")</f>
        <v>-</v>
      </c>
      <c r="AT163" s="1" t="str">
        <f>IF(AND('Use B2019'!AT39=0,AT39&lt;&gt;0),AT39,"-")</f>
        <v>-</v>
      </c>
      <c r="AU163" s="1" t="str">
        <f>IF(AND('Use B2019'!AU39=0,AU39&lt;&gt;0),AU39,"-")</f>
        <v>-</v>
      </c>
      <c r="AV163" s="1" t="str">
        <f>IF(AND('Use B2019'!AV39=0,AV39&lt;&gt;0),AV39,"-")</f>
        <v>-</v>
      </c>
      <c r="AW163" s="1" t="str">
        <f>IF(AND('Use B2019'!AW39=0,AW39&lt;&gt;0),AW39,"-")</f>
        <v>-</v>
      </c>
      <c r="AX163" s="1" t="str">
        <f>IF(AND('Use B2019'!AX39=0,AX39&lt;&gt;0),AX39,"-")</f>
        <v>-</v>
      </c>
      <c r="AY163" s="1" t="str">
        <f>IF(AND('Use B2019'!AY39=0,AY39&lt;&gt;0),AY39,"-")</f>
        <v>-</v>
      </c>
      <c r="AZ163" s="1" t="str">
        <f>IF(AND('Use B2019'!AZ39=0,AZ39&lt;&gt;0),AZ39,"-")</f>
        <v>-</v>
      </c>
      <c r="BA163" s="1" t="str">
        <f>IF(AND('Use B2019'!BA39=0,BA39&lt;&gt;0),BA39,"-")</f>
        <v>-</v>
      </c>
      <c r="BB163" s="1" t="str">
        <f>IF(AND('Use B2019'!BB39=0,BB39&lt;&gt;0),BB39,"-")</f>
        <v>-</v>
      </c>
      <c r="BC163" s="1" t="str">
        <f>IF(AND('Use B2019'!BC39=0,BC39&lt;&gt;0),BC39,"-")</f>
        <v>-</v>
      </c>
      <c r="BD163" s="1" t="str">
        <f>IF(AND('Use B2019'!BD39=0,BD39&lt;&gt;0),BD39,"-")</f>
        <v>-</v>
      </c>
      <c r="BE163" s="1" t="str">
        <f>IF(AND('Use B2019'!BE39=0,BE39&lt;&gt;0),BE39,"-")</f>
        <v>-</v>
      </c>
      <c r="BF163" s="1" t="str">
        <f>IF(AND('Use B2019'!BF39=0,BF39&lt;&gt;0),BF39,"-")</f>
        <v>-</v>
      </c>
      <c r="BG163" s="1" t="str">
        <f>IF(AND('Use B2019'!BG39=0,BG39&lt;&gt;0),BG39,"-")</f>
        <v>-</v>
      </c>
      <c r="BH163" s="1" t="str">
        <f>IF(AND('Use B2019'!BH39=0,BH39&lt;&gt;0),BH39,"-")</f>
        <v>-</v>
      </c>
      <c r="BI163" s="1" t="str">
        <f>IF(AND('Use B2019'!BI39=0,BI39&lt;&gt;0),BI39,"-")</f>
        <v>-</v>
      </c>
      <c r="BJ163" s="1" t="str">
        <f>IF(AND('Use B2019'!BJ39=0,BJ39&lt;&gt;0),BJ39,"-")</f>
        <v>-</v>
      </c>
      <c r="BK163" s="1"/>
      <c r="BL163" s="1" t="str">
        <f>IF(AND('Use B2019'!BL39=0,BL39&lt;&gt;0),BL39,"-")</f>
        <v>-</v>
      </c>
      <c r="BM163" s="1" t="str">
        <f>IF(AND('Use B2019'!BM39=0,BM39&lt;&gt;0),BM39,"-")</f>
        <v>-</v>
      </c>
      <c r="BN163" s="1" t="str">
        <f>IF(AND('Use B2019'!BN39=0,BN39&lt;&gt;0),BN39,"-")</f>
        <v>-</v>
      </c>
      <c r="BO163" s="1" t="str">
        <f>IF(AND('Use B2019'!BO39=0,BO39&lt;&gt;0),BO39,"-")</f>
        <v>-</v>
      </c>
      <c r="BP163" s="1" t="str">
        <f>IF(AND('Use B2019'!BP39=0,BP39&lt;&gt;0),BP39,"-")</f>
        <v>-</v>
      </c>
      <c r="BQ163" s="1" t="str">
        <f>IF(AND('Use B2019'!BQ39=0,BQ39&lt;&gt;0),BQ39,"-")</f>
        <v>-</v>
      </c>
      <c r="BR163" s="1" t="str">
        <f>IF(AND('Use B2019'!BR39=0,BR39&lt;&gt;0),BR39,"-")</f>
        <v>-</v>
      </c>
      <c r="BS163" s="1" t="str">
        <f>IF(AND('Use B2019'!BS39=0,BS39&lt;&gt;0),BS39,"-")</f>
        <v>-</v>
      </c>
      <c r="BT163" s="1" t="str">
        <f>IF(AND('Use B2019'!BT39=0,BT39&lt;&gt;0),BT39,"-")</f>
        <v>-</v>
      </c>
    </row>
    <row r="164" spans="1:72" ht="12.75" customHeight="1">
      <c r="A164" s="1">
        <v>36</v>
      </c>
      <c r="B164" s="1" t="s">
        <v>670</v>
      </c>
      <c r="C164" s="1" t="str">
        <f>IF(AND('Use B2019'!C40=0,C40&lt;&gt;0),C40,"-")</f>
        <v>-</v>
      </c>
      <c r="D164" s="1" t="str">
        <f>IF(AND('Use B2019'!D40=0,D40&lt;&gt;0),D40,"-")</f>
        <v>-</v>
      </c>
      <c r="E164" s="1" t="str">
        <f>IF(AND('Use B2019'!E40=0,E40&lt;&gt;0),E40,"-")</f>
        <v>-</v>
      </c>
      <c r="F164" s="1" t="str">
        <f>IF(AND('Use B2019'!F40=0,F40&lt;&gt;0),F40,"-")</f>
        <v>-</v>
      </c>
      <c r="G164" s="1" t="str">
        <f>IF(AND('Use B2019'!G40=0,G40&lt;&gt;0),G40,"-")</f>
        <v>-</v>
      </c>
      <c r="H164" s="1" t="str">
        <f>IF(AND('Use B2019'!H40=0,H40&lt;&gt;0),H40,"-")</f>
        <v>-</v>
      </c>
      <c r="I164" s="1" t="str">
        <f>IF(AND('Use B2019'!I40=0,I40&lt;&gt;0),I40,"-")</f>
        <v>-</v>
      </c>
      <c r="J164" s="1" t="str">
        <f>IF(AND('Use B2019'!J40=0,J40&lt;&gt;0),J40,"-")</f>
        <v>-</v>
      </c>
      <c r="K164" s="1" t="str">
        <f>IF(AND('Use B2019'!K40=0,K40&lt;&gt;0),K40,"-")</f>
        <v>-</v>
      </c>
      <c r="L164" s="1" t="str">
        <f>IF(AND('Use B2019'!L40=0,L40&lt;&gt;0),L40,"-")</f>
        <v>-</v>
      </c>
      <c r="M164" s="1" t="str">
        <f>IF(AND('Use B2019'!M40=0,M40&lt;&gt;0),M40,"-")</f>
        <v>-</v>
      </c>
      <c r="N164" s="1" t="str">
        <f>IF(AND('Use B2019'!N40=0,N40&lt;&gt;0),N40,"-")</f>
        <v>-</v>
      </c>
      <c r="O164" s="1" t="str">
        <f>IF(AND('Use B2019'!O40=0,O40&lt;&gt;0),O40,"-")</f>
        <v>-</v>
      </c>
      <c r="P164" s="1" t="str">
        <f>IF(AND('Use B2019'!P40=0,P40&lt;&gt;0),P40,"-")</f>
        <v>-</v>
      </c>
      <c r="Q164" s="1" t="str">
        <f>IF(AND('Use B2019'!Q40=0,Q40&lt;&gt;0),Q40,"-")</f>
        <v>-</v>
      </c>
      <c r="R164" s="1" t="str">
        <f>IF(AND('Use B2019'!R40=0,R40&lt;&gt;0),R40,"-")</f>
        <v>-</v>
      </c>
      <c r="S164" s="1" t="str">
        <f>IF(AND('Use B2019'!S40=0,S40&lt;&gt;0),S40,"-")</f>
        <v>-</v>
      </c>
      <c r="T164" s="1" t="str">
        <f>IF(AND('Use B2019'!T40=0,T40&lt;&gt;0),T40,"-")</f>
        <v>-</v>
      </c>
      <c r="U164" s="1" t="str">
        <f>IF(AND('Use B2019'!U40=0,U40&lt;&gt;0),U40,"-")</f>
        <v>-</v>
      </c>
      <c r="V164" s="1" t="str">
        <f>IF(AND('Use B2019'!V40=0,V40&lt;&gt;0),V40,"-")</f>
        <v>-</v>
      </c>
      <c r="W164" s="1" t="str">
        <f>IF(AND('Use B2019'!W40=0,W40&lt;&gt;0),W40,"-")</f>
        <v>-</v>
      </c>
      <c r="X164" s="1" t="str">
        <f>IF(AND('Use B2019'!X40=0,X40&lt;&gt;0),X40,"-")</f>
        <v>-</v>
      </c>
      <c r="Y164" s="1" t="str">
        <f>IF(AND('Use B2019'!Y40=0,Y40&lt;&gt;0),Y40,"-")</f>
        <v>-</v>
      </c>
      <c r="Z164" s="1" t="str">
        <f>IF(AND('Use B2019'!Z40=0,Z40&lt;&gt;0),Z40,"-")</f>
        <v>-</v>
      </c>
      <c r="AA164" s="1" t="str">
        <f>IF(AND('Use B2019'!AA40=0,AA40&lt;&gt;0),AA40,"-")</f>
        <v>-</v>
      </c>
      <c r="AB164" s="1" t="str">
        <f>IF(AND('Use B2019'!AB40=0,AB40&lt;&gt;0),AB40,"-")</f>
        <v>-</v>
      </c>
      <c r="AC164" s="1" t="str">
        <f>IF(AND('Use B2019'!AC40=0,AC40&lt;&gt;0),AC40,"-")</f>
        <v>-</v>
      </c>
      <c r="AD164" s="1" t="str">
        <f>IF(AND('Use B2019'!AD40=0,AD40&lt;&gt;0),AD40,"-")</f>
        <v>-</v>
      </c>
      <c r="AE164" s="1" t="str">
        <f>IF(AND('Use B2019'!AE40=0,AE40&lt;&gt;0),AE40,"-")</f>
        <v>-</v>
      </c>
      <c r="AF164" s="1" t="str">
        <f>IF(AND('Use B2019'!AF40=0,AF40&lt;&gt;0),AF40,"-")</f>
        <v>-</v>
      </c>
      <c r="AG164" s="1" t="str">
        <f>IF(AND('Use B2019'!AG40=0,AG40&lt;&gt;0),AG40,"-")</f>
        <v>-</v>
      </c>
      <c r="AH164" s="1" t="str">
        <f>IF(AND('Use B2019'!AH40=0,AH40&lt;&gt;0),AH40,"-")</f>
        <v>-</v>
      </c>
      <c r="AI164" s="1" t="str">
        <f>IF(AND('Use B2019'!AI40=0,AI40&lt;&gt;0),AI40,"-")</f>
        <v>-</v>
      </c>
      <c r="AJ164" s="1" t="str">
        <f>IF(AND('Use B2019'!AJ40=0,AJ40&lt;&gt;0),AJ40,"-")</f>
        <v>-</v>
      </c>
      <c r="AK164" s="1" t="str">
        <f>IF(AND('Use B2019'!AK40=0,AK40&lt;&gt;0),AK40,"-")</f>
        <v>-</v>
      </c>
      <c r="AL164" s="1" t="str">
        <f>IF(AND('Use B2019'!AL40=0,AL40&lt;&gt;0),AL40,"-")</f>
        <v>-</v>
      </c>
      <c r="AM164" s="1" t="str">
        <f>IF(AND('Use B2019'!AM40=0,AM40&lt;&gt;0),AM40,"-")</f>
        <v>-</v>
      </c>
      <c r="AN164" s="1" t="str">
        <f>IF(AND('Use B2019'!AN40=0,AN40&lt;&gt;0),AN40,"-")</f>
        <v>-</v>
      </c>
      <c r="AO164" s="1" t="str">
        <f>IF(AND('Use B2019'!AO40=0,AO40&lt;&gt;0),AO40,"-")</f>
        <v>-</v>
      </c>
      <c r="AP164" s="1" t="str">
        <f>IF(AND('Use B2019'!AP40=0,AP40&lt;&gt;0),AP40,"-")</f>
        <v>-</v>
      </c>
      <c r="AQ164" s="1" t="str">
        <f>IF(AND('Use B2019'!AQ40=0,AQ40&lt;&gt;0),AQ40,"-")</f>
        <v>-</v>
      </c>
      <c r="AR164" s="1" t="str">
        <f>IF(AND('Use B2019'!AR40=0,AR40&lt;&gt;0),AR40,"-")</f>
        <v>-</v>
      </c>
      <c r="AS164" s="1" t="str">
        <f>IF(AND('Use B2019'!AS40=0,AS40&lt;&gt;0),AS40,"-")</f>
        <v>-</v>
      </c>
      <c r="AT164" s="1" t="str">
        <f>IF(AND('Use B2019'!AT40=0,AT40&lt;&gt;0),AT40,"-")</f>
        <v>-</v>
      </c>
      <c r="AU164" s="1" t="str">
        <f>IF(AND('Use B2019'!AU40=0,AU40&lt;&gt;0),AU40,"-")</f>
        <v>-</v>
      </c>
      <c r="AV164" s="1" t="str">
        <f>IF(AND('Use B2019'!AV40=0,AV40&lt;&gt;0),AV40,"-")</f>
        <v>-</v>
      </c>
      <c r="AW164" s="1" t="str">
        <f>IF(AND('Use B2019'!AW40=0,AW40&lt;&gt;0),AW40,"-")</f>
        <v>-</v>
      </c>
      <c r="AX164" s="1" t="str">
        <f>IF(AND('Use B2019'!AX40=0,AX40&lt;&gt;0),AX40,"-")</f>
        <v>-</v>
      </c>
      <c r="AY164" s="1" t="str">
        <f>IF(AND('Use B2019'!AY40=0,AY40&lt;&gt;0),AY40,"-")</f>
        <v>-</v>
      </c>
      <c r="AZ164" s="1" t="str">
        <f>IF(AND('Use B2019'!AZ40=0,AZ40&lt;&gt;0),AZ40,"-")</f>
        <v>-</v>
      </c>
      <c r="BA164" s="1" t="str">
        <f>IF(AND('Use B2019'!BA40=0,BA40&lt;&gt;0),BA40,"-")</f>
        <v>-</v>
      </c>
      <c r="BB164" s="1" t="str">
        <f>IF(AND('Use B2019'!BB40=0,BB40&lt;&gt;0),BB40,"-")</f>
        <v>-</v>
      </c>
      <c r="BC164" s="1" t="str">
        <f>IF(AND('Use B2019'!BC40=0,BC40&lt;&gt;0),BC40,"-")</f>
        <v>-</v>
      </c>
      <c r="BD164" s="1" t="str">
        <f>IF(AND('Use B2019'!BD40=0,BD40&lt;&gt;0),BD40,"-")</f>
        <v>-</v>
      </c>
      <c r="BE164" s="1" t="str">
        <f>IF(AND('Use B2019'!BE40=0,BE40&lt;&gt;0),BE40,"-")</f>
        <v>-</v>
      </c>
      <c r="BF164" s="1" t="str">
        <f>IF(AND('Use B2019'!BF40=0,BF40&lt;&gt;0),BF40,"-")</f>
        <v>-</v>
      </c>
      <c r="BG164" s="1" t="str">
        <f>IF(AND('Use B2019'!BG40=0,BG40&lt;&gt;0),BG40,"-")</f>
        <v>-</v>
      </c>
      <c r="BH164" s="1" t="str">
        <f>IF(AND('Use B2019'!BH40=0,BH40&lt;&gt;0),BH40,"-")</f>
        <v>-</v>
      </c>
      <c r="BI164" s="1" t="str">
        <f>IF(AND('Use B2019'!BI40=0,BI40&lt;&gt;0),BI40,"-")</f>
        <v>-</v>
      </c>
      <c r="BJ164" s="1" t="str">
        <f>IF(AND('Use B2019'!BJ40=0,BJ40&lt;&gt;0),BJ40,"-")</f>
        <v>-</v>
      </c>
      <c r="BK164" s="1"/>
      <c r="BL164" s="1" t="str">
        <f>IF(AND('Use B2019'!BL40=0,BL40&lt;&gt;0),BL40,"-")</f>
        <v>-</v>
      </c>
      <c r="BM164" s="1" t="str">
        <f>IF(AND('Use B2019'!BM40=0,BM40&lt;&gt;0),BM40,"-")</f>
        <v>-</v>
      </c>
      <c r="BN164" s="1" t="str">
        <f>IF(AND('Use B2019'!BN40=0,BN40&lt;&gt;0),BN40,"-")</f>
        <v>-</v>
      </c>
      <c r="BO164" s="1" t="str">
        <f>IF(AND('Use B2019'!BO40=0,BO40&lt;&gt;0),BO40,"-")</f>
        <v>-</v>
      </c>
      <c r="BP164" s="1" t="str">
        <f>IF(AND('Use B2019'!BP40=0,BP40&lt;&gt;0),BP40,"-")</f>
        <v>-</v>
      </c>
      <c r="BQ164" s="1" t="str">
        <f>IF(AND('Use B2019'!BQ40=0,BQ40&lt;&gt;0),BQ40,"-")</f>
        <v>-</v>
      </c>
      <c r="BR164" s="1" t="str">
        <f>IF(AND('Use B2019'!BR40=0,BR40&lt;&gt;0),BR40,"-")</f>
        <v>-</v>
      </c>
      <c r="BS164" s="1" t="str">
        <f>IF(AND('Use B2019'!BS40=0,BS40&lt;&gt;0),BS40,"-")</f>
        <v>-</v>
      </c>
      <c r="BT164" s="1" t="str">
        <f>IF(AND('Use B2019'!BT40=0,BT40&lt;&gt;0),BT40,"-")</f>
        <v>-</v>
      </c>
    </row>
    <row r="165" spans="1:72" ht="12.75" customHeight="1">
      <c r="A165" s="1">
        <v>37</v>
      </c>
      <c r="B165" s="1" t="s">
        <v>529</v>
      </c>
      <c r="C165" s="1" t="str">
        <f>IF(AND('Use B2019'!C41=0,C41&lt;&gt;0),C41,"-")</f>
        <v>-</v>
      </c>
      <c r="D165" s="1" t="str">
        <f>IF(AND('Use B2019'!D41=0,D41&lt;&gt;0),D41,"-")</f>
        <v>-</v>
      </c>
      <c r="E165" s="1" t="str">
        <f>IF(AND('Use B2019'!E41=0,E41&lt;&gt;0),E41,"-")</f>
        <v>-</v>
      </c>
      <c r="F165" s="1" t="str">
        <f>IF(AND('Use B2019'!F41=0,F41&lt;&gt;0),F41,"-")</f>
        <v>-</v>
      </c>
      <c r="G165" s="1" t="str">
        <f>IF(AND('Use B2019'!G41=0,G41&lt;&gt;0),G41,"-")</f>
        <v>-</v>
      </c>
      <c r="H165" s="1" t="str">
        <f>IF(AND('Use B2019'!H41=0,H41&lt;&gt;0),H41,"-")</f>
        <v>-</v>
      </c>
      <c r="I165" s="1" t="str">
        <f>IF(AND('Use B2019'!I41=0,I41&lt;&gt;0),I41,"-")</f>
        <v>-</v>
      </c>
      <c r="J165" s="1" t="str">
        <f>IF(AND('Use B2019'!J41=0,J41&lt;&gt;0),J41,"-")</f>
        <v>-</v>
      </c>
      <c r="K165" s="1" t="str">
        <f>IF(AND('Use B2019'!K41=0,K41&lt;&gt;0),K41,"-")</f>
        <v>-</v>
      </c>
      <c r="L165" s="1" t="str">
        <f>IF(AND('Use B2019'!L41=0,L41&lt;&gt;0),L41,"-")</f>
        <v>-</v>
      </c>
      <c r="M165" s="1" t="str">
        <f>IF(AND('Use B2019'!M41=0,M41&lt;&gt;0),M41,"-")</f>
        <v>-</v>
      </c>
      <c r="N165" s="1" t="str">
        <f>IF(AND('Use B2019'!N41=0,N41&lt;&gt;0),N41,"-")</f>
        <v>-</v>
      </c>
      <c r="O165" s="1" t="str">
        <f>IF(AND('Use B2019'!O41=0,O41&lt;&gt;0),O41,"-")</f>
        <v>-</v>
      </c>
      <c r="P165" s="1" t="str">
        <f>IF(AND('Use B2019'!P41=0,P41&lt;&gt;0),P41,"-")</f>
        <v>-</v>
      </c>
      <c r="Q165" s="1" t="str">
        <f>IF(AND('Use B2019'!Q41=0,Q41&lt;&gt;0),Q41,"-")</f>
        <v>-</v>
      </c>
      <c r="R165" s="1" t="str">
        <f>IF(AND('Use B2019'!R41=0,R41&lt;&gt;0),R41,"-")</f>
        <v>-</v>
      </c>
      <c r="S165" s="1" t="str">
        <f>IF(AND('Use B2019'!S41=0,S41&lt;&gt;0),S41,"-")</f>
        <v>-</v>
      </c>
      <c r="T165" s="1" t="str">
        <f>IF(AND('Use B2019'!T41=0,T41&lt;&gt;0),T41,"-")</f>
        <v>-</v>
      </c>
      <c r="U165" s="1" t="str">
        <f>IF(AND('Use B2019'!U41=0,U41&lt;&gt;0),U41,"-")</f>
        <v>-</v>
      </c>
      <c r="V165" s="1" t="str">
        <f>IF(AND('Use B2019'!V41=0,V41&lt;&gt;0),V41,"-")</f>
        <v>-</v>
      </c>
      <c r="W165" s="1" t="str">
        <f>IF(AND('Use B2019'!W41=0,W41&lt;&gt;0),W41,"-")</f>
        <v>-</v>
      </c>
      <c r="X165" s="1" t="str">
        <f>IF(AND('Use B2019'!X41=0,X41&lt;&gt;0),X41,"-")</f>
        <v>-</v>
      </c>
      <c r="Y165" s="1" t="str">
        <f>IF(AND('Use B2019'!Y41=0,Y41&lt;&gt;0),Y41,"-")</f>
        <v>-</v>
      </c>
      <c r="Z165" s="1" t="str">
        <f>IF(AND('Use B2019'!Z41=0,Z41&lt;&gt;0),Z41,"-")</f>
        <v>-</v>
      </c>
      <c r="AA165" s="1" t="str">
        <f>IF(AND('Use B2019'!AA41=0,AA41&lt;&gt;0),AA41,"-")</f>
        <v>-</v>
      </c>
      <c r="AB165" s="1" t="str">
        <f>IF(AND('Use B2019'!AB41=0,AB41&lt;&gt;0),AB41,"-")</f>
        <v>-</v>
      </c>
      <c r="AC165" s="1" t="str">
        <f>IF(AND('Use B2019'!AC41=0,AC41&lt;&gt;0),AC41,"-")</f>
        <v>-</v>
      </c>
      <c r="AD165" s="1" t="str">
        <f>IF(AND('Use B2019'!AD41=0,AD41&lt;&gt;0),AD41,"-")</f>
        <v>-</v>
      </c>
      <c r="AE165" s="1" t="str">
        <f>IF(AND('Use B2019'!AE41=0,AE41&lt;&gt;0),AE41,"-")</f>
        <v>-</v>
      </c>
      <c r="AF165" s="1" t="str">
        <f>IF(AND('Use B2019'!AF41=0,AF41&lt;&gt;0),AF41,"-")</f>
        <v>-</v>
      </c>
      <c r="AG165" s="1" t="str">
        <f>IF(AND('Use B2019'!AG41=0,AG41&lt;&gt;0),AG41,"-")</f>
        <v>-</v>
      </c>
      <c r="AH165" s="1" t="str">
        <f>IF(AND('Use B2019'!AH41=0,AH41&lt;&gt;0),AH41,"-")</f>
        <v>-</v>
      </c>
      <c r="AI165" s="1" t="str">
        <f>IF(AND('Use B2019'!AI41=0,AI41&lt;&gt;0),AI41,"-")</f>
        <v>-</v>
      </c>
      <c r="AJ165" s="1" t="str">
        <f>IF(AND('Use B2019'!AJ41=0,AJ41&lt;&gt;0),AJ41,"-")</f>
        <v>-</v>
      </c>
      <c r="AK165" s="1" t="str">
        <f>IF(AND('Use B2019'!AK41=0,AK41&lt;&gt;0),AK41,"-")</f>
        <v>-</v>
      </c>
      <c r="AL165" s="1" t="str">
        <f>IF(AND('Use B2019'!AL41=0,AL41&lt;&gt;0),AL41,"-")</f>
        <v>-</v>
      </c>
      <c r="AM165" s="1" t="str">
        <f>IF(AND('Use B2019'!AM41=0,AM41&lt;&gt;0),AM41,"-")</f>
        <v>-</v>
      </c>
      <c r="AN165" s="1" t="str">
        <f>IF(AND('Use B2019'!AN41=0,AN41&lt;&gt;0),AN41,"-")</f>
        <v>-</v>
      </c>
      <c r="AO165" s="1" t="str">
        <f>IF(AND('Use B2019'!AO41=0,AO41&lt;&gt;0),AO41,"-")</f>
        <v>-</v>
      </c>
      <c r="AP165" s="1" t="str">
        <f>IF(AND('Use B2019'!AP41=0,AP41&lt;&gt;0),AP41,"-")</f>
        <v>-</v>
      </c>
      <c r="AQ165" s="1" t="str">
        <f>IF(AND('Use B2019'!AQ41=0,AQ41&lt;&gt;0),AQ41,"-")</f>
        <v>-</v>
      </c>
      <c r="AR165" s="1" t="str">
        <f>IF(AND('Use B2019'!AR41=0,AR41&lt;&gt;0),AR41,"-")</f>
        <v>-</v>
      </c>
      <c r="AS165" s="1" t="str">
        <f>IF(AND('Use B2019'!AS41=0,AS41&lt;&gt;0),AS41,"-")</f>
        <v>-</v>
      </c>
      <c r="AT165" s="1" t="str">
        <f>IF(AND('Use B2019'!AT41=0,AT41&lt;&gt;0),AT41,"-")</f>
        <v>-</v>
      </c>
      <c r="AU165" s="1" t="str">
        <f>IF(AND('Use B2019'!AU41=0,AU41&lt;&gt;0),AU41,"-")</f>
        <v>-</v>
      </c>
      <c r="AV165" s="1" t="str">
        <f>IF(AND('Use B2019'!AV41=0,AV41&lt;&gt;0),AV41,"-")</f>
        <v>-</v>
      </c>
      <c r="AW165" s="1" t="str">
        <f>IF(AND('Use B2019'!AW41=0,AW41&lt;&gt;0),AW41,"-")</f>
        <v>-</v>
      </c>
      <c r="AX165" s="1" t="str">
        <f>IF(AND('Use B2019'!AX41=0,AX41&lt;&gt;0),AX41,"-")</f>
        <v>-</v>
      </c>
      <c r="AY165" s="1" t="str">
        <f>IF(AND('Use B2019'!AY41=0,AY41&lt;&gt;0),AY41,"-")</f>
        <v>-</v>
      </c>
      <c r="AZ165" s="1" t="str">
        <f>IF(AND('Use B2019'!AZ41=0,AZ41&lt;&gt;0),AZ41,"-")</f>
        <v>-</v>
      </c>
      <c r="BA165" s="1" t="str">
        <f>IF(AND('Use B2019'!BA41=0,BA41&lt;&gt;0),BA41,"-")</f>
        <v>-</v>
      </c>
      <c r="BB165" s="1" t="str">
        <f>IF(AND('Use B2019'!BB41=0,BB41&lt;&gt;0),BB41,"-")</f>
        <v>-</v>
      </c>
      <c r="BC165" s="1" t="str">
        <f>IF(AND('Use B2019'!BC41=0,BC41&lt;&gt;0),BC41,"-")</f>
        <v>-</v>
      </c>
      <c r="BD165" s="1" t="str">
        <f>IF(AND('Use B2019'!BD41=0,BD41&lt;&gt;0),BD41,"-")</f>
        <v>-</v>
      </c>
      <c r="BE165" s="1" t="str">
        <f>IF(AND('Use B2019'!BE41=0,BE41&lt;&gt;0),BE41,"-")</f>
        <v>-</v>
      </c>
      <c r="BF165" s="1" t="str">
        <f>IF(AND('Use B2019'!BF41=0,BF41&lt;&gt;0),BF41,"-")</f>
        <v>-</v>
      </c>
      <c r="BG165" s="1" t="str">
        <f>IF(AND('Use B2019'!BG41=0,BG41&lt;&gt;0),BG41,"-")</f>
        <v>-</v>
      </c>
      <c r="BH165" s="1" t="str">
        <f>IF(AND('Use B2019'!BH41=0,BH41&lt;&gt;0),BH41,"-")</f>
        <v>-</v>
      </c>
      <c r="BI165" s="1" t="str">
        <f>IF(AND('Use B2019'!BI41=0,BI41&lt;&gt;0),BI41,"-")</f>
        <v>-</v>
      </c>
      <c r="BJ165" s="1" t="str">
        <f>IF(AND('Use B2019'!BJ41=0,BJ41&lt;&gt;0),BJ41,"-")</f>
        <v>-</v>
      </c>
      <c r="BK165" s="1"/>
      <c r="BL165" s="1" t="str">
        <f>IF(AND('Use B2019'!BL41=0,BL41&lt;&gt;0),BL41,"-")</f>
        <v>-</v>
      </c>
      <c r="BM165" s="1" t="str">
        <f>IF(AND('Use B2019'!BM41=0,BM41&lt;&gt;0),BM41,"-")</f>
        <v>-</v>
      </c>
      <c r="BN165" s="1" t="str">
        <f>IF(AND('Use B2019'!BN41=0,BN41&lt;&gt;0),BN41,"-")</f>
        <v>-</v>
      </c>
      <c r="BO165" s="1" t="str">
        <f>IF(AND('Use B2019'!BO41=0,BO41&lt;&gt;0),BO41,"-")</f>
        <v>-</v>
      </c>
      <c r="BP165" s="1" t="str">
        <f>IF(AND('Use B2019'!BP41=0,BP41&lt;&gt;0),BP41,"-")</f>
        <v>-</v>
      </c>
      <c r="BQ165" s="1" t="str">
        <f>IF(AND('Use B2019'!BQ41=0,BQ41&lt;&gt;0),BQ41,"-")</f>
        <v>-</v>
      </c>
      <c r="BR165" s="1" t="str">
        <f>IF(AND('Use B2019'!BR41=0,BR41&lt;&gt;0),BR41,"-")</f>
        <v>-</v>
      </c>
      <c r="BS165" s="1" t="str">
        <f>IF(AND('Use B2019'!BS41=0,BS41&lt;&gt;0),BS41,"-")</f>
        <v>-</v>
      </c>
      <c r="BT165" s="1" t="str">
        <f>IF(AND('Use B2019'!BT41=0,BT41&lt;&gt;0),BT41,"-")</f>
        <v>-</v>
      </c>
    </row>
    <row r="166" spans="1:72" ht="12.75" customHeight="1">
      <c r="A166" s="1">
        <v>38</v>
      </c>
      <c r="B166" s="1" t="s">
        <v>531</v>
      </c>
      <c r="C166" s="1" t="str">
        <f>IF(AND('Use B2019'!C42=0,C42&lt;&gt;0),C42,"-")</f>
        <v>-</v>
      </c>
      <c r="D166" s="1" t="str">
        <f>IF(AND('Use B2019'!D42=0,D42&lt;&gt;0),D42,"-")</f>
        <v>-</v>
      </c>
      <c r="E166" s="1" t="str">
        <f>IF(AND('Use B2019'!E42=0,E42&lt;&gt;0),E42,"-")</f>
        <v>-</v>
      </c>
      <c r="F166" s="1" t="str">
        <f>IF(AND('Use B2019'!F42=0,F42&lt;&gt;0),F42,"-")</f>
        <v>-</v>
      </c>
      <c r="G166" s="1" t="str">
        <f>IF(AND('Use B2019'!G42=0,G42&lt;&gt;0),G42,"-")</f>
        <v>-</v>
      </c>
      <c r="H166" s="1" t="str">
        <f>IF(AND('Use B2019'!H42=0,H42&lt;&gt;0),H42,"-")</f>
        <v>-</v>
      </c>
      <c r="I166" s="1" t="str">
        <f>IF(AND('Use B2019'!I42=0,I42&lt;&gt;0),I42,"-")</f>
        <v>-</v>
      </c>
      <c r="J166" s="1" t="str">
        <f>IF(AND('Use B2019'!J42=0,J42&lt;&gt;0),J42,"-")</f>
        <v>-</v>
      </c>
      <c r="K166" s="1" t="str">
        <f>IF(AND('Use B2019'!K42=0,K42&lt;&gt;0),K42,"-")</f>
        <v>-</v>
      </c>
      <c r="L166" s="1" t="str">
        <f>IF(AND('Use B2019'!L42=0,L42&lt;&gt;0),L42,"-")</f>
        <v>-</v>
      </c>
      <c r="M166" s="1" t="str">
        <f>IF(AND('Use B2019'!M42=0,M42&lt;&gt;0),M42,"-")</f>
        <v>-</v>
      </c>
      <c r="N166" s="1" t="str">
        <f>IF(AND('Use B2019'!N42=0,N42&lt;&gt;0),N42,"-")</f>
        <v>-</v>
      </c>
      <c r="O166" s="1" t="str">
        <f>IF(AND('Use B2019'!O42=0,O42&lt;&gt;0),O42,"-")</f>
        <v>-</v>
      </c>
      <c r="P166" s="1" t="str">
        <f>IF(AND('Use B2019'!P42=0,P42&lt;&gt;0),P42,"-")</f>
        <v>-</v>
      </c>
      <c r="Q166" s="1" t="str">
        <f>IF(AND('Use B2019'!Q42=0,Q42&lt;&gt;0),Q42,"-")</f>
        <v>-</v>
      </c>
      <c r="R166" s="1" t="str">
        <f>IF(AND('Use B2019'!R42=0,R42&lt;&gt;0),R42,"-")</f>
        <v>-</v>
      </c>
      <c r="S166" s="1" t="str">
        <f>IF(AND('Use B2019'!S42=0,S42&lt;&gt;0),S42,"-")</f>
        <v>-</v>
      </c>
      <c r="T166" s="1" t="str">
        <f>IF(AND('Use B2019'!T42=0,T42&lt;&gt;0),T42,"-")</f>
        <v>-</v>
      </c>
      <c r="U166" s="1" t="str">
        <f>IF(AND('Use B2019'!U42=0,U42&lt;&gt;0),U42,"-")</f>
        <v>-</v>
      </c>
      <c r="V166" s="1" t="str">
        <f>IF(AND('Use B2019'!V42=0,V42&lt;&gt;0),V42,"-")</f>
        <v>-</v>
      </c>
      <c r="W166" s="1" t="str">
        <f>IF(AND('Use B2019'!W42=0,W42&lt;&gt;0),W42,"-")</f>
        <v>-</v>
      </c>
      <c r="X166" s="1" t="str">
        <f>IF(AND('Use B2019'!X42=0,X42&lt;&gt;0),X42,"-")</f>
        <v>-</v>
      </c>
      <c r="Y166" s="1" t="str">
        <f>IF(AND('Use B2019'!Y42=0,Y42&lt;&gt;0),Y42,"-")</f>
        <v>-</v>
      </c>
      <c r="Z166" s="1" t="str">
        <f>IF(AND('Use B2019'!Z42=0,Z42&lt;&gt;0),Z42,"-")</f>
        <v>-</v>
      </c>
      <c r="AA166" s="1" t="str">
        <f>IF(AND('Use B2019'!AA42=0,AA42&lt;&gt;0),AA42,"-")</f>
        <v>-</v>
      </c>
      <c r="AB166" s="1" t="str">
        <f>IF(AND('Use B2019'!AB42=0,AB42&lt;&gt;0),AB42,"-")</f>
        <v>-</v>
      </c>
      <c r="AC166" s="1" t="str">
        <f>IF(AND('Use B2019'!AC42=0,AC42&lt;&gt;0),AC42,"-")</f>
        <v>-</v>
      </c>
      <c r="AD166" s="1" t="str">
        <f>IF(AND('Use B2019'!AD42=0,AD42&lt;&gt;0),AD42,"-")</f>
        <v>-</v>
      </c>
      <c r="AE166" s="1" t="str">
        <f>IF(AND('Use B2019'!AE42=0,AE42&lt;&gt;0),AE42,"-")</f>
        <v>-</v>
      </c>
      <c r="AF166" s="1" t="str">
        <f>IF(AND('Use B2019'!AF42=0,AF42&lt;&gt;0),AF42,"-")</f>
        <v>-</v>
      </c>
      <c r="AG166" s="1" t="str">
        <f>IF(AND('Use B2019'!AG42=0,AG42&lt;&gt;0),AG42,"-")</f>
        <v>-</v>
      </c>
      <c r="AH166" s="1" t="str">
        <f>IF(AND('Use B2019'!AH42=0,AH42&lt;&gt;0),AH42,"-")</f>
        <v>-</v>
      </c>
      <c r="AI166" s="1" t="str">
        <f>IF(AND('Use B2019'!AI42=0,AI42&lt;&gt;0),AI42,"-")</f>
        <v>-</v>
      </c>
      <c r="AJ166" s="1" t="str">
        <f>IF(AND('Use B2019'!AJ42=0,AJ42&lt;&gt;0),AJ42,"-")</f>
        <v>-</v>
      </c>
      <c r="AK166" s="1" t="str">
        <f>IF(AND('Use B2019'!AK42=0,AK42&lt;&gt;0),AK42,"-")</f>
        <v>-</v>
      </c>
      <c r="AL166" s="1" t="str">
        <f>IF(AND('Use B2019'!AL42=0,AL42&lt;&gt;0),AL42,"-")</f>
        <v>-</v>
      </c>
      <c r="AM166" s="1" t="str">
        <f>IF(AND('Use B2019'!AM42=0,AM42&lt;&gt;0),AM42,"-")</f>
        <v>-</v>
      </c>
      <c r="AN166" s="1" t="str">
        <f>IF(AND('Use B2019'!AN42=0,AN42&lt;&gt;0),AN42,"-")</f>
        <v>-</v>
      </c>
      <c r="AO166" s="1" t="str">
        <f>IF(AND('Use B2019'!AO42=0,AO42&lt;&gt;0),AO42,"-")</f>
        <v>-</v>
      </c>
      <c r="AP166" s="1" t="str">
        <f>IF(AND('Use B2019'!AP42=0,AP42&lt;&gt;0),AP42,"-")</f>
        <v>-</v>
      </c>
      <c r="AQ166" s="1" t="str">
        <f>IF(AND('Use B2019'!AQ42=0,AQ42&lt;&gt;0),AQ42,"-")</f>
        <v>-</v>
      </c>
      <c r="AR166" s="1" t="str">
        <f>IF(AND('Use B2019'!AR42=0,AR42&lt;&gt;0),AR42,"-")</f>
        <v>-</v>
      </c>
      <c r="AS166" s="1" t="str">
        <f>IF(AND('Use B2019'!AS42=0,AS42&lt;&gt;0),AS42,"-")</f>
        <v>-</v>
      </c>
      <c r="AT166" s="1" t="str">
        <f>IF(AND('Use B2019'!AT42=0,AT42&lt;&gt;0),AT42,"-")</f>
        <v>-</v>
      </c>
      <c r="AU166" s="1" t="str">
        <f>IF(AND('Use B2019'!AU42=0,AU42&lt;&gt;0),AU42,"-")</f>
        <v>-</v>
      </c>
      <c r="AV166" s="1" t="str">
        <f>IF(AND('Use B2019'!AV42=0,AV42&lt;&gt;0),AV42,"-")</f>
        <v>-</v>
      </c>
      <c r="AW166" s="1" t="str">
        <f>IF(AND('Use B2019'!AW42=0,AW42&lt;&gt;0),AW42,"-")</f>
        <v>-</v>
      </c>
      <c r="AX166" s="1" t="str">
        <f>IF(AND('Use B2019'!AX42=0,AX42&lt;&gt;0),AX42,"-")</f>
        <v>-</v>
      </c>
      <c r="AY166" s="1" t="str">
        <f>IF(AND('Use B2019'!AY42=0,AY42&lt;&gt;0),AY42,"-")</f>
        <v>-</v>
      </c>
      <c r="AZ166" s="1" t="str">
        <f>IF(AND('Use B2019'!AZ42=0,AZ42&lt;&gt;0),AZ42,"-")</f>
        <v>-</v>
      </c>
      <c r="BA166" s="1" t="str">
        <f>IF(AND('Use B2019'!BA42=0,BA42&lt;&gt;0),BA42,"-")</f>
        <v>-</v>
      </c>
      <c r="BB166" s="1" t="str">
        <f>IF(AND('Use B2019'!BB42=0,BB42&lt;&gt;0),BB42,"-")</f>
        <v>-</v>
      </c>
      <c r="BC166" s="1" t="str">
        <f>IF(AND('Use B2019'!BC42=0,BC42&lt;&gt;0),BC42,"-")</f>
        <v>-</v>
      </c>
      <c r="BD166" s="1" t="str">
        <f>IF(AND('Use B2019'!BD42=0,BD42&lt;&gt;0),BD42,"-")</f>
        <v>-</v>
      </c>
      <c r="BE166" s="1" t="str">
        <f>IF(AND('Use B2019'!BE42=0,BE42&lt;&gt;0),BE42,"-")</f>
        <v>-</v>
      </c>
      <c r="BF166" s="1" t="str">
        <f>IF(AND('Use B2019'!BF42=0,BF42&lt;&gt;0),BF42,"-")</f>
        <v>-</v>
      </c>
      <c r="BG166" s="1" t="str">
        <f>IF(AND('Use B2019'!BG42=0,BG42&lt;&gt;0),BG42,"-")</f>
        <v>-</v>
      </c>
      <c r="BH166" s="1" t="str">
        <f>IF(AND('Use B2019'!BH42=0,BH42&lt;&gt;0),BH42,"-")</f>
        <v>-</v>
      </c>
      <c r="BI166" s="1" t="str">
        <f>IF(AND('Use B2019'!BI42=0,BI42&lt;&gt;0),BI42,"-")</f>
        <v>-</v>
      </c>
      <c r="BJ166" s="1" t="str">
        <f>IF(AND('Use B2019'!BJ42=0,BJ42&lt;&gt;0),BJ42,"-")</f>
        <v>-</v>
      </c>
      <c r="BK166" s="1"/>
      <c r="BL166" s="1" t="str">
        <f>IF(AND('Use B2019'!BL42=0,BL42&lt;&gt;0),BL42,"-")</f>
        <v>-</v>
      </c>
      <c r="BM166" s="1" t="str">
        <f>IF(AND('Use B2019'!BM42=0,BM42&lt;&gt;0),BM42,"-")</f>
        <v>-</v>
      </c>
      <c r="BN166" s="1" t="str">
        <f>IF(AND('Use B2019'!BN42=0,BN42&lt;&gt;0),BN42,"-")</f>
        <v>-</v>
      </c>
      <c r="BO166" s="1" t="str">
        <f>IF(AND('Use B2019'!BO42=0,BO42&lt;&gt;0),BO42,"-")</f>
        <v>-</v>
      </c>
      <c r="BP166" s="1" t="str">
        <f>IF(AND('Use B2019'!BP42=0,BP42&lt;&gt;0),BP42,"-")</f>
        <v>-</v>
      </c>
      <c r="BQ166" s="1" t="str">
        <f>IF(AND('Use B2019'!BQ42=0,BQ42&lt;&gt;0),BQ42,"-")</f>
        <v>-</v>
      </c>
      <c r="BR166" s="1" t="str">
        <f>IF(AND('Use B2019'!BR42=0,BR42&lt;&gt;0),BR42,"-")</f>
        <v>-</v>
      </c>
      <c r="BS166" s="1" t="str">
        <f>IF(AND('Use B2019'!BS42=0,BS42&lt;&gt;0),BS42,"-")</f>
        <v>-</v>
      </c>
      <c r="BT166" s="1" t="str">
        <f>IF(AND('Use B2019'!BT42=0,BT42&lt;&gt;0),BT42,"-")</f>
        <v>-</v>
      </c>
    </row>
    <row r="167" spans="1:72" ht="12.75" customHeight="1">
      <c r="A167" s="1">
        <v>39</v>
      </c>
      <c r="B167" s="1" t="s">
        <v>533</v>
      </c>
      <c r="C167" s="1" t="str">
        <f>IF(AND('Use B2019'!C43=0,C43&lt;&gt;0),C43,"-")</f>
        <v>-</v>
      </c>
      <c r="D167" s="1" t="str">
        <f>IF(AND('Use B2019'!D43=0,D43&lt;&gt;0),D43,"-")</f>
        <v>-</v>
      </c>
      <c r="E167" s="1" t="str">
        <f>IF(AND('Use B2019'!E43=0,E43&lt;&gt;0),E43,"-")</f>
        <v>-</v>
      </c>
      <c r="F167" s="1" t="str">
        <f>IF(AND('Use B2019'!F43=0,F43&lt;&gt;0),F43,"-")</f>
        <v>-</v>
      </c>
      <c r="G167" s="1" t="str">
        <f>IF(AND('Use B2019'!G43=0,G43&lt;&gt;0),G43,"-")</f>
        <v>-</v>
      </c>
      <c r="H167" s="1" t="str">
        <f>IF(AND('Use B2019'!H43=0,H43&lt;&gt;0),H43,"-")</f>
        <v>-</v>
      </c>
      <c r="I167" s="1" t="str">
        <f>IF(AND('Use B2019'!I43=0,I43&lt;&gt;0),I43,"-")</f>
        <v>-</v>
      </c>
      <c r="J167" s="1" t="str">
        <f>IF(AND('Use B2019'!J43=0,J43&lt;&gt;0),J43,"-")</f>
        <v>-</v>
      </c>
      <c r="K167" s="1" t="str">
        <f>IF(AND('Use B2019'!K43=0,K43&lt;&gt;0),K43,"-")</f>
        <v>-</v>
      </c>
      <c r="L167" s="1" t="str">
        <f>IF(AND('Use B2019'!L43=0,L43&lt;&gt;0),L43,"-")</f>
        <v>-</v>
      </c>
      <c r="M167" s="1" t="str">
        <f>IF(AND('Use B2019'!M43=0,M43&lt;&gt;0),M43,"-")</f>
        <v>-</v>
      </c>
      <c r="N167" s="1" t="str">
        <f>IF(AND('Use B2019'!N43=0,N43&lt;&gt;0),N43,"-")</f>
        <v>-</v>
      </c>
      <c r="O167" s="1" t="str">
        <f>IF(AND('Use B2019'!O43=0,O43&lt;&gt;0),O43,"-")</f>
        <v>-</v>
      </c>
      <c r="P167" s="1" t="str">
        <f>IF(AND('Use B2019'!P43=0,P43&lt;&gt;0),P43,"-")</f>
        <v>-</v>
      </c>
      <c r="Q167" s="1" t="str">
        <f>IF(AND('Use B2019'!Q43=0,Q43&lt;&gt;0),Q43,"-")</f>
        <v>-</v>
      </c>
      <c r="R167" s="1" t="str">
        <f>IF(AND('Use B2019'!R43=0,R43&lt;&gt;0),R43,"-")</f>
        <v>-</v>
      </c>
      <c r="S167" s="1" t="str">
        <f>IF(AND('Use B2019'!S43=0,S43&lt;&gt;0),S43,"-")</f>
        <v>-</v>
      </c>
      <c r="T167" s="1" t="str">
        <f>IF(AND('Use B2019'!T43=0,T43&lt;&gt;0),T43,"-")</f>
        <v>-</v>
      </c>
      <c r="U167" s="1" t="str">
        <f>IF(AND('Use B2019'!U43=0,U43&lt;&gt;0),U43,"-")</f>
        <v>-</v>
      </c>
      <c r="V167" s="1" t="str">
        <f>IF(AND('Use B2019'!V43=0,V43&lt;&gt;0),V43,"-")</f>
        <v>-</v>
      </c>
      <c r="W167" s="1" t="str">
        <f>IF(AND('Use B2019'!W43=0,W43&lt;&gt;0),W43,"-")</f>
        <v>-</v>
      </c>
      <c r="X167" s="1" t="str">
        <f>IF(AND('Use B2019'!X43=0,X43&lt;&gt;0),X43,"-")</f>
        <v>-</v>
      </c>
      <c r="Y167" s="1" t="str">
        <f>IF(AND('Use B2019'!Y43=0,Y43&lt;&gt;0),Y43,"-")</f>
        <v>-</v>
      </c>
      <c r="Z167" s="1" t="str">
        <f>IF(AND('Use B2019'!Z43=0,Z43&lt;&gt;0),Z43,"-")</f>
        <v>-</v>
      </c>
      <c r="AA167" s="1" t="str">
        <f>IF(AND('Use B2019'!AA43=0,AA43&lt;&gt;0),AA43,"-")</f>
        <v>-</v>
      </c>
      <c r="AB167" s="1" t="str">
        <f>IF(AND('Use B2019'!AB43=0,AB43&lt;&gt;0),AB43,"-")</f>
        <v>-</v>
      </c>
      <c r="AC167" s="1" t="str">
        <f>IF(AND('Use B2019'!AC43=0,AC43&lt;&gt;0),AC43,"-")</f>
        <v>-</v>
      </c>
      <c r="AD167" s="1" t="str">
        <f>IF(AND('Use B2019'!AD43=0,AD43&lt;&gt;0),AD43,"-")</f>
        <v>-</v>
      </c>
      <c r="AE167" s="1" t="str">
        <f>IF(AND('Use B2019'!AE43=0,AE43&lt;&gt;0),AE43,"-")</f>
        <v>-</v>
      </c>
      <c r="AF167" s="1" t="str">
        <f>IF(AND('Use B2019'!AF43=0,AF43&lt;&gt;0),AF43,"-")</f>
        <v>-</v>
      </c>
      <c r="AG167" s="1" t="str">
        <f>IF(AND('Use B2019'!AG43=0,AG43&lt;&gt;0),AG43,"-")</f>
        <v>-</v>
      </c>
      <c r="AH167" s="1" t="str">
        <f>IF(AND('Use B2019'!AH43=0,AH43&lt;&gt;0),AH43,"-")</f>
        <v>-</v>
      </c>
      <c r="AI167" s="1" t="str">
        <f>IF(AND('Use B2019'!AI43=0,AI43&lt;&gt;0),AI43,"-")</f>
        <v>-</v>
      </c>
      <c r="AJ167" s="1" t="str">
        <f>IF(AND('Use B2019'!AJ43=0,AJ43&lt;&gt;0),AJ43,"-")</f>
        <v>-</v>
      </c>
      <c r="AK167" s="1" t="str">
        <f>IF(AND('Use B2019'!AK43=0,AK43&lt;&gt;0),AK43,"-")</f>
        <v>-</v>
      </c>
      <c r="AL167" s="1" t="str">
        <f>IF(AND('Use B2019'!AL43=0,AL43&lt;&gt;0),AL43,"-")</f>
        <v>-</v>
      </c>
      <c r="AM167" s="1" t="str">
        <f>IF(AND('Use B2019'!AM43=0,AM43&lt;&gt;0),AM43,"-")</f>
        <v>-</v>
      </c>
      <c r="AN167" s="1" t="str">
        <f>IF(AND('Use B2019'!AN43=0,AN43&lt;&gt;0),AN43,"-")</f>
        <v>-</v>
      </c>
      <c r="AO167" s="1" t="str">
        <f>IF(AND('Use B2019'!AO43=0,AO43&lt;&gt;0),AO43,"-")</f>
        <v>-</v>
      </c>
      <c r="AP167" s="1" t="str">
        <f>IF(AND('Use B2019'!AP43=0,AP43&lt;&gt;0),AP43,"-")</f>
        <v>-</v>
      </c>
      <c r="AQ167" s="1" t="str">
        <f>IF(AND('Use B2019'!AQ43=0,AQ43&lt;&gt;0),AQ43,"-")</f>
        <v>-</v>
      </c>
      <c r="AR167" s="1" t="str">
        <f>IF(AND('Use B2019'!AR43=0,AR43&lt;&gt;0),AR43,"-")</f>
        <v>-</v>
      </c>
      <c r="AS167" s="1" t="str">
        <f>IF(AND('Use B2019'!AS43=0,AS43&lt;&gt;0),AS43,"-")</f>
        <v>-</v>
      </c>
      <c r="AT167" s="1" t="str">
        <f>IF(AND('Use B2019'!AT43=0,AT43&lt;&gt;0),AT43,"-")</f>
        <v>-</v>
      </c>
      <c r="AU167" s="1" t="str">
        <f>IF(AND('Use B2019'!AU43=0,AU43&lt;&gt;0),AU43,"-")</f>
        <v>-</v>
      </c>
      <c r="AV167" s="1" t="str">
        <f>IF(AND('Use B2019'!AV43=0,AV43&lt;&gt;0),AV43,"-")</f>
        <v>-</v>
      </c>
      <c r="AW167" s="1" t="str">
        <f>IF(AND('Use B2019'!AW43=0,AW43&lt;&gt;0),AW43,"-")</f>
        <v>-</v>
      </c>
      <c r="AX167" s="1" t="str">
        <f>IF(AND('Use B2019'!AX43=0,AX43&lt;&gt;0),AX43,"-")</f>
        <v>-</v>
      </c>
      <c r="AY167" s="1" t="str">
        <f>IF(AND('Use B2019'!AY43=0,AY43&lt;&gt;0),AY43,"-")</f>
        <v>-</v>
      </c>
      <c r="AZ167" s="1" t="str">
        <f>IF(AND('Use B2019'!AZ43=0,AZ43&lt;&gt;0),AZ43,"-")</f>
        <v>-</v>
      </c>
      <c r="BA167" s="1" t="str">
        <f>IF(AND('Use B2019'!BA43=0,BA43&lt;&gt;0),BA43,"-")</f>
        <v>-</v>
      </c>
      <c r="BB167" s="1" t="str">
        <f>IF(AND('Use B2019'!BB43=0,BB43&lt;&gt;0),BB43,"-")</f>
        <v>-</v>
      </c>
      <c r="BC167" s="1" t="str">
        <f>IF(AND('Use B2019'!BC43=0,BC43&lt;&gt;0),BC43,"-")</f>
        <v>-</v>
      </c>
      <c r="BD167" s="1" t="str">
        <f>IF(AND('Use B2019'!BD43=0,BD43&lt;&gt;0),BD43,"-")</f>
        <v>-</v>
      </c>
      <c r="BE167" s="1" t="str">
        <f>IF(AND('Use B2019'!BE43=0,BE43&lt;&gt;0),BE43,"-")</f>
        <v>-</v>
      </c>
      <c r="BF167" s="1" t="str">
        <f>IF(AND('Use B2019'!BF43=0,BF43&lt;&gt;0),BF43,"-")</f>
        <v>-</v>
      </c>
      <c r="BG167" s="1" t="str">
        <f>IF(AND('Use B2019'!BG43=0,BG43&lt;&gt;0),BG43,"-")</f>
        <v>-</v>
      </c>
      <c r="BH167" s="1" t="str">
        <f>IF(AND('Use B2019'!BH43=0,BH43&lt;&gt;0),BH43,"-")</f>
        <v>-</v>
      </c>
      <c r="BI167" s="1" t="str">
        <f>IF(AND('Use B2019'!BI43=0,BI43&lt;&gt;0),BI43,"-")</f>
        <v>-</v>
      </c>
      <c r="BJ167" s="1" t="str">
        <f>IF(AND('Use B2019'!BJ43=0,BJ43&lt;&gt;0),BJ43,"-")</f>
        <v>-</v>
      </c>
      <c r="BK167" s="1"/>
      <c r="BL167" s="1" t="str">
        <f>IF(AND('Use B2019'!BL43=0,BL43&lt;&gt;0),BL43,"-")</f>
        <v>-</v>
      </c>
      <c r="BM167" s="1" t="str">
        <f>IF(AND('Use B2019'!BM43=0,BM43&lt;&gt;0),BM43,"-")</f>
        <v>-</v>
      </c>
      <c r="BN167" s="1" t="str">
        <f>IF(AND('Use B2019'!BN43=0,BN43&lt;&gt;0),BN43,"-")</f>
        <v>-</v>
      </c>
      <c r="BO167" s="1" t="str">
        <f>IF(AND('Use B2019'!BO43=0,BO43&lt;&gt;0),BO43,"-")</f>
        <v>-</v>
      </c>
      <c r="BP167" s="1" t="str">
        <f>IF(AND('Use B2019'!BP43=0,BP43&lt;&gt;0),BP43,"-")</f>
        <v>-</v>
      </c>
      <c r="BQ167" s="1" t="str">
        <f>IF(AND('Use B2019'!BQ43=0,BQ43&lt;&gt;0),BQ43,"-")</f>
        <v>-</v>
      </c>
      <c r="BR167" s="1" t="str">
        <f>IF(AND('Use B2019'!BR43=0,BR43&lt;&gt;0),BR43,"-")</f>
        <v>-</v>
      </c>
      <c r="BS167" s="1" t="str">
        <f>IF(AND('Use B2019'!BS43=0,BS43&lt;&gt;0),BS43,"-")</f>
        <v>-</v>
      </c>
      <c r="BT167" s="1" t="str">
        <f>IF(AND('Use B2019'!BT43=0,BT43&lt;&gt;0),BT43,"-")</f>
        <v>-</v>
      </c>
    </row>
    <row r="168" spans="1:72" ht="12.75" customHeight="1">
      <c r="A168" s="1">
        <v>40</v>
      </c>
      <c r="B168" s="1" t="s">
        <v>535</v>
      </c>
      <c r="C168" s="1" t="str">
        <f>IF(AND('Use B2019'!C44=0,C44&lt;&gt;0),C44,"-")</f>
        <v>-</v>
      </c>
      <c r="D168" s="1" t="str">
        <f>IF(AND('Use B2019'!D44=0,D44&lt;&gt;0),D44,"-")</f>
        <v>-</v>
      </c>
      <c r="E168" s="1" t="str">
        <f>IF(AND('Use B2019'!E44=0,E44&lt;&gt;0),E44,"-")</f>
        <v>-</v>
      </c>
      <c r="F168" s="1" t="str">
        <f>IF(AND('Use B2019'!F44=0,F44&lt;&gt;0),F44,"-")</f>
        <v>-</v>
      </c>
      <c r="G168" s="1" t="str">
        <f>IF(AND('Use B2019'!G44=0,G44&lt;&gt;0),G44,"-")</f>
        <v>-</v>
      </c>
      <c r="H168" s="1" t="str">
        <f>IF(AND('Use B2019'!H44=0,H44&lt;&gt;0),H44,"-")</f>
        <v>-</v>
      </c>
      <c r="I168" s="1" t="str">
        <f>IF(AND('Use B2019'!I44=0,I44&lt;&gt;0),I44,"-")</f>
        <v>-</v>
      </c>
      <c r="J168" s="1" t="str">
        <f>IF(AND('Use B2019'!J44=0,J44&lt;&gt;0),J44,"-")</f>
        <v>-</v>
      </c>
      <c r="K168" s="1" t="str">
        <f>IF(AND('Use B2019'!K44=0,K44&lt;&gt;0),K44,"-")</f>
        <v>-</v>
      </c>
      <c r="L168" s="1" t="str">
        <f>IF(AND('Use B2019'!L44=0,L44&lt;&gt;0),L44,"-")</f>
        <v>-</v>
      </c>
      <c r="M168" s="1" t="str">
        <f>IF(AND('Use B2019'!M44=0,M44&lt;&gt;0),M44,"-")</f>
        <v>-</v>
      </c>
      <c r="N168" s="1" t="str">
        <f>IF(AND('Use B2019'!N44=0,N44&lt;&gt;0),N44,"-")</f>
        <v>-</v>
      </c>
      <c r="O168" s="1" t="str">
        <f>IF(AND('Use B2019'!O44=0,O44&lt;&gt;0),O44,"-")</f>
        <v>-</v>
      </c>
      <c r="P168" s="1" t="str">
        <f>IF(AND('Use B2019'!P44=0,P44&lt;&gt;0),P44,"-")</f>
        <v>-</v>
      </c>
      <c r="Q168" s="1" t="str">
        <f>IF(AND('Use B2019'!Q44=0,Q44&lt;&gt;0),Q44,"-")</f>
        <v>-</v>
      </c>
      <c r="R168" s="1" t="str">
        <f>IF(AND('Use B2019'!R44=0,R44&lt;&gt;0),R44,"-")</f>
        <v>-</v>
      </c>
      <c r="S168" s="1" t="str">
        <f>IF(AND('Use B2019'!S44=0,S44&lt;&gt;0),S44,"-")</f>
        <v>-</v>
      </c>
      <c r="T168" s="1" t="str">
        <f>IF(AND('Use B2019'!T44=0,T44&lt;&gt;0),T44,"-")</f>
        <v>-</v>
      </c>
      <c r="U168" s="1" t="str">
        <f>IF(AND('Use B2019'!U44=0,U44&lt;&gt;0),U44,"-")</f>
        <v>-</v>
      </c>
      <c r="V168" s="1" t="str">
        <f>IF(AND('Use B2019'!V44=0,V44&lt;&gt;0),V44,"-")</f>
        <v>-</v>
      </c>
      <c r="W168" s="1" t="str">
        <f>IF(AND('Use B2019'!W44=0,W44&lt;&gt;0),W44,"-")</f>
        <v>-</v>
      </c>
      <c r="X168" s="1" t="str">
        <f>IF(AND('Use B2019'!X44=0,X44&lt;&gt;0),X44,"-")</f>
        <v>-</v>
      </c>
      <c r="Y168" s="1" t="str">
        <f>IF(AND('Use B2019'!Y44=0,Y44&lt;&gt;0),Y44,"-")</f>
        <v>-</v>
      </c>
      <c r="Z168" s="1" t="str">
        <f>IF(AND('Use B2019'!Z44=0,Z44&lt;&gt;0),Z44,"-")</f>
        <v>-</v>
      </c>
      <c r="AA168" s="1" t="str">
        <f>IF(AND('Use B2019'!AA44=0,AA44&lt;&gt;0),AA44,"-")</f>
        <v>-</v>
      </c>
      <c r="AB168" s="1" t="str">
        <f>IF(AND('Use B2019'!AB44=0,AB44&lt;&gt;0),AB44,"-")</f>
        <v>-</v>
      </c>
      <c r="AC168" s="1" t="str">
        <f>IF(AND('Use B2019'!AC44=0,AC44&lt;&gt;0),AC44,"-")</f>
        <v>-</v>
      </c>
      <c r="AD168" s="1" t="str">
        <f>IF(AND('Use B2019'!AD44=0,AD44&lt;&gt;0),AD44,"-")</f>
        <v>-</v>
      </c>
      <c r="AE168" s="1" t="str">
        <f>IF(AND('Use B2019'!AE44=0,AE44&lt;&gt;0),AE44,"-")</f>
        <v>-</v>
      </c>
      <c r="AF168" s="1" t="str">
        <f>IF(AND('Use B2019'!AF44=0,AF44&lt;&gt;0),AF44,"-")</f>
        <v>-</v>
      </c>
      <c r="AG168" s="1" t="str">
        <f>IF(AND('Use B2019'!AG44=0,AG44&lt;&gt;0),AG44,"-")</f>
        <v>-</v>
      </c>
      <c r="AH168" s="1" t="str">
        <f>IF(AND('Use B2019'!AH44=0,AH44&lt;&gt;0),AH44,"-")</f>
        <v>-</v>
      </c>
      <c r="AI168" s="1" t="str">
        <f>IF(AND('Use B2019'!AI44=0,AI44&lt;&gt;0),AI44,"-")</f>
        <v>-</v>
      </c>
      <c r="AJ168" s="1" t="str">
        <f>IF(AND('Use B2019'!AJ44=0,AJ44&lt;&gt;0),AJ44,"-")</f>
        <v>-</v>
      </c>
      <c r="AK168" s="1" t="str">
        <f>IF(AND('Use B2019'!AK44=0,AK44&lt;&gt;0),AK44,"-")</f>
        <v>-</v>
      </c>
      <c r="AL168" s="1" t="str">
        <f>IF(AND('Use B2019'!AL44=0,AL44&lt;&gt;0),AL44,"-")</f>
        <v>-</v>
      </c>
      <c r="AM168" s="1" t="str">
        <f>IF(AND('Use B2019'!AM44=0,AM44&lt;&gt;0),AM44,"-")</f>
        <v>-</v>
      </c>
      <c r="AN168" s="1" t="str">
        <f>IF(AND('Use B2019'!AN44=0,AN44&lt;&gt;0),AN44,"-")</f>
        <v>-</v>
      </c>
      <c r="AO168" s="1" t="str">
        <f>IF(AND('Use B2019'!AO44=0,AO44&lt;&gt;0),AO44,"-")</f>
        <v>-</v>
      </c>
      <c r="AP168" s="1" t="str">
        <f>IF(AND('Use B2019'!AP44=0,AP44&lt;&gt;0),AP44,"-")</f>
        <v>-</v>
      </c>
      <c r="AQ168" s="1" t="str">
        <f>IF(AND('Use B2019'!AQ44=0,AQ44&lt;&gt;0),AQ44,"-")</f>
        <v>-</v>
      </c>
      <c r="AR168" s="1" t="str">
        <f>IF(AND('Use B2019'!AR44=0,AR44&lt;&gt;0),AR44,"-")</f>
        <v>-</v>
      </c>
      <c r="AS168" s="1" t="str">
        <f>IF(AND('Use B2019'!AS44=0,AS44&lt;&gt;0),AS44,"-")</f>
        <v>-</v>
      </c>
      <c r="AT168" s="1" t="str">
        <f>IF(AND('Use B2019'!AT44=0,AT44&lt;&gt;0),AT44,"-")</f>
        <v>-</v>
      </c>
      <c r="AU168" s="1" t="str">
        <f>IF(AND('Use B2019'!AU44=0,AU44&lt;&gt;0),AU44,"-")</f>
        <v>-</v>
      </c>
      <c r="AV168" s="1" t="str">
        <f>IF(AND('Use B2019'!AV44=0,AV44&lt;&gt;0),AV44,"-")</f>
        <v>-</v>
      </c>
      <c r="AW168" s="1" t="str">
        <f>IF(AND('Use B2019'!AW44=0,AW44&lt;&gt;0),AW44,"-")</f>
        <v>-</v>
      </c>
      <c r="AX168" s="1" t="str">
        <f>IF(AND('Use B2019'!AX44=0,AX44&lt;&gt;0),AX44,"-")</f>
        <v>-</v>
      </c>
      <c r="AY168" s="1" t="str">
        <f>IF(AND('Use B2019'!AY44=0,AY44&lt;&gt;0),AY44,"-")</f>
        <v>-</v>
      </c>
      <c r="AZ168" s="1" t="str">
        <f>IF(AND('Use B2019'!AZ44=0,AZ44&lt;&gt;0),AZ44,"-")</f>
        <v>-</v>
      </c>
      <c r="BA168" s="1" t="str">
        <f>IF(AND('Use B2019'!BA44=0,BA44&lt;&gt;0),BA44,"-")</f>
        <v>-</v>
      </c>
      <c r="BB168" s="1" t="str">
        <f>IF(AND('Use B2019'!BB44=0,BB44&lt;&gt;0),BB44,"-")</f>
        <v>-</v>
      </c>
      <c r="BC168" s="1" t="str">
        <f>IF(AND('Use B2019'!BC44=0,BC44&lt;&gt;0),BC44,"-")</f>
        <v>-</v>
      </c>
      <c r="BD168" s="1" t="str">
        <f>IF(AND('Use B2019'!BD44=0,BD44&lt;&gt;0),BD44,"-")</f>
        <v>-</v>
      </c>
      <c r="BE168" s="1" t="str">
        <f>IF(AND('Use B2019'!BE44=0,BE44&lt;&gt;0),BE44,"-")</f>
        <v>-</v>
      </c>
      <c r="BF168" s="1" t="str">
        <f>IF(AND('Use B2019'!BF44=0,BF44&lt;&gt;0),BF44,"-")</f>
        <v>-</v>
      </c>
      <c r="BG168" s="1" t="str">
        <f>IF(AND('Use B2019'!BG44=0,BG44&lt;&gt;0),BG44,"-")</f>
        <v>-</v>
      </c>
      <c r="BH168" s="1" t="str">
        <f>IF(AND('Use B2019'!BH44=0,BH44&lt;&gt;0),BH44,"-")</f>
        <v>-</v>
      </c>
      <c r="BI168" s="1" t="str">
        <f>IF(AND('Use B2019'!BI44=0,BI44&lt;&gt;0),BI44,"-")</f>
        <v>-</v>
      </c>
      <c r="BJ168" s="1" t="str">
        <f>IF(AND('Use B2019'!BJ44=0,BJ44&lt;&gt;0),BJ44,"-")</f>
        <v>-</v>
      </c>
      <c r="BK168" s="1"/>
      <c r="BL168" s="1" t="str">
        <f>IF(AND('Use B2019'!BL44=0,BL44&lt;&gt;0),BL44,"-")</f>
        <v>-</v>
      </c>
      <c r="BM168" s="1" t="str">
        <f>IF(AND('Use B2019'!BM44=0,BM44&lt;&gt;0),BM44,"-")</f>
        <v>-</v>
      </c>
      <c r="BN168" s="1" t="str">
        <f>IF(AND('Use B2019'!BN44=0,BN44&lt;&gt;0),BN44,"-")</f>
        <v>-</v>
      </c>
      <c r="BO168" s="1" t="str">
        <f>IF(AND('Use B2019'!BO44=0,BO44&lt;&gt;0),BO44,"-")</f>
        <v>-</v>
      </c>
      <c r="BP168" s="1" t="str">
        <f>IF(AND('Use B2019'!BP44=0,BP44&lt;&gt;0),BP44,"-")</f>
        <v>-</v>
      </c>
      <c r="BQ168" s="1" t="str">
        <f>IF(AND('Use B2019'!BQ44=0,BQ44&lt;&gt;0),BQ44,"-")</f>
        <v>-</v>
      </c>
      <c r="BR168" s="1" t="str">
        <f>IF(AND('Use B2019'!BR44=0,BR44&lt;&gt;0),BR44,"-")</f>
        <v>-</v>
      </c>
      <c r="BS168" s="1" t="str">
        <f>IF(AND('Use B2019'!BS44=0,BS44&lt;&gt;0),BS44,"-")</f>
        <v>-</v>
      </c>
      <c r="BT168" s="1" t="str">
        <f>IF(AND('Use B2019'!BT44=0,BT44&lt;&gt;0),BT44,"-")</f>
        <v>-</v>
      </c>
    </row>
    <row r="169" spans="1:72" ht="12.75" customHeight="1">
      <c r="A169" s="1">
        <v>41</v>
      </c>
      <c r="B169" s="1" t="s">
        <v>537</v>
      </c>
      <c r="C169" s="1" t="str">
        <f>IF(AND('Use B2019'!C45=0,C45&lt;&gt;0),C45,"-")</f>
        <v>-</v>
      </c>
      <c r="D169" s="1" t="str">
        <f>IF(AND('Use B2019'!D45=0,D45&lt;&gt;0),D45,"-")</f>
        <v>-</v>
      </c>
      <c r="E169" s="1" t="str">
        <f>IF(AND('Use B2019'!E45=0,E45&lt;&gt;0),E45,"-")</f>
        <v>-</v>
      </c>
      <c r="F169" s="1" t="str">
        <f>IF(AND('Use B2019'!F45=0,F45&lt;&gt;0),F45,"-")</f>
        <v>-</v>
      </c>
      <c r="G169" s="1" t="str">
        <f>IF(AND('Use B2019'!G45=0,G45&lt;&gt;0),G45,"-")</f>
        <v>-</v>
      </c>
      <c r="H169" s="1" t="str">
        <f>IF(AND('Use B2019'!H45=0,H45&lt;&gt;0),H45,"-")</f>
        <v>-</v>
      </c>
      <c r="I169" s="1" t="str">
        <f>IF(AND('Use B2019'!I45=0,I45&lt;&gt;0),I45,"-")</f>
        <v>-</v>
      </c>
      <c r="J169" s="1" t="str">
        <f>IF(AND('Use B2019'!J45=0,J45&lt;&gt;0),J45,"-")</f>
        <v>-</v>
      </c>
      <c r="K169" s="1" t="str">
        <f>IF(AND('Use B2019'!K45=0,K45&lt;&gt;0),K45,"-")</f>
        <v>-</v>
      </c>
      <c r="L169" s="1" t="str">
        <f>IF(AND('Use B2019'!L45=0,L45&lt;&gt;0),L45,"-")</f>
        <v>-</v>
      </c>
      <c r="M169" s="1" t="str">
        <f>IF(AND('Use B2019'!M45=0,M45&lt;&gt;0),M45,"-")</f>
        <v>-</v>
      </c>
      <c r="N169" s="1" t="str">
        <f>IF(AND('Use B2019'!N45=0,N45&lt;&gt;0),N45,"-")</f>
        <v>-</v>
      </c>
      <c r="O169" s="1" t="str">
        <f>IF(AND('Use B2019'!O45=0,O45&lt;&gt;0),O45,"-")</f>
        <v>-</v>
      </c>
      <c r="P169" s="1" t="str">
        <f>IF(AND('Use B2019'!P45=0,P45&lt;&gt;0),P45,"-")</f>
        <v>-</v>
      </c>
      <c r="Q169" s="1" t="str">
        <f>IF(AND('Use B2019'!Q45=0,Q45&lt;&gt;0),Q45,"-")</f>
        <v>-</v>
      </c>
      <c r="R169" s="1" t="str">
        <f>IF(AND('Use B2019'!R45=0,R45&lt;&gt;0),R45,"-")</f>
        <v>-</v>
      </c>
      <c r="S169" s="1" t="str">
        <f>IF(AND('Use B2019'!S45=0,S45&lt;&gt;0),S45,"-")</f>
        <v>-</v>
      </c>
      <c r="T169" s="1" t="str">
        <f>IF(AND('Use B2019'!T45=0,T45&lt;&gt;0),T45,"-")</f>
        <v>-</v>
      </c>
      <c r="U169" s="1" t="str">
        <f>IF(AND('Use B2019'!U45=0,U45&lt;&gt;0),U45,"-")</f>
        <v>-</v>
      </c>
      <c r="V169" s="1" t="str">
        <f>IF(AND('Use B2019'!V45=0,V45&lt;&gt;0),V45,"-")</f>
        <v>-</v>
      </c>
      <c r="W169" s="1" t="str">
        <f>IF(AND('Use B2019'!W45=0,W45&lt;&gt;0),W45,"-")</f>
        <v>-</v>
      </c>
      <c r="X169" s="1" t="str">
        <f>IF(AND('Use B2019'!X45=0,X45&lt;&gt;0),X45,"-")</f>
        <v>-</v>
      </c>
      <c r="Y169" s="1" t="str">
        <f>IF(AND('Use B2019'!Y45=0,Y45&lt;&gt;0),Y45,"-")</f>
        <v>-</v>
      </c>
      <c r="Z169" s="1" t="str">
        <f>IF(AND('Use B2019'!Z45=0,Z45&lt;&gt;0),Z45,"-")</f>
        <v>-</v>
      </c>
      <c r="AA169" s="1" t="str">
        <f>IF(AND('Use B2019'!AA45=0,AA45&lt;&gt;0),AA45,"-")</f>
        <v>-</v>
      </c>
      <c r="AB169" s="1" t="str">
        <f>IF(AND('Use B2019'!AB45=0,AB45&lt;&gt;0),AB45,"-")</f>
        <v>-</v>
      </c>
      <c r="AC169" s="1" t="str">
        <f>IF(AND('Use B2019'!AC45=0,AC45&lt;&gt;0),AC45,"-")</f>
        <v>-</v>
      </c>
      <c r="AD169" s="1" t="str">
        <f>IF(AND('Use B2019'!AD45=0,AD45&lt;&gt;0),AD45,"-")</f>
        <v>-</v>
      </c>
      <c r="AE169" s="1" t="str">
        <f>IF(AND('Use B2019'!AE45=0,AE45&lt;&gt;0),AE45,"-")</f>
        <v>-</v>
      </c>
      <c r="AF169" s="1" t="str">
        <f>IF(AND('Use B2019'!AF45=0,AF45&lt;&gt;0),AF45,"-")</f>
        <v>-</v>
      </c>
      <c r="AG169" s="1" t="str">
        <f>IF(AND('Use B2019'!AG45=0,AG45&lt;&gt;0),AG45,"-")</f>
        <v>-</v>
      </c>
      <c r="AH169" s="1" t="str">
        <f>IF(AND('Use B2019'!AH45=0,AH45&lt;&gt;0),AH45,"-")</f>
        <v>-</v>
      </c>
      <c r="AI169" s="1" t="str">
        <f>IF(AND('Use B2019'!AI45=0,AI45&lt;&gt;0),AI45,"-")</f>
        <v>-</v>
      </c>
      <c r="AJ169" s="1" t="str">
        <f>IF(AND('Use B2019'!AJ45=0,AJ45&lt;&gt;0),AJ45,"-")</f>
        <v>-</v>
      </c>
      <c r="AK169" s="1" t="str">
        <f>IF(AND('Use B2019'!AK45=0,AK45&lt;&gt;0),AK45,"-")</f>
        <v>-</v>
      </c>
      <c r="AL169" s="1" t="str">
        <f>IF(AND('Use B2019'!AL45=0,AL45&lt;&gt;0),AL45,"-")</f>
        <v>-</v>
      </c>
      <c r="AM169" s="1" t="str">
        <f>IF(AND('Use B2019'!AM45=0,AM45&lt;&gt;0),AM45,"-")</f>
        <v>-</v>
      </c>
      <c r="AN169" s="1" t="str">
        <f>IF(AND('Use B2019'!AN45=0,AN45&lt;&gt;0),AN45,"-")</f>
        <v>-</v>
      </c>
      <c r="AO169" s="1" t="str">
        <f>IF(AND('Use B2019'!AO45=0,AO45&lt;&gt;0),AO45,"-")</f>
        <v>-</v>
      </c>
      <c r="AP169" s="1" t="str">
        <f>IF(AND('Use B2019'!AP45=0,AP45&lt;&gt;0),AP45,"-")</f>
        <v>-</v>
      </c>
      <c r="AQ169" s="1" t="str">
        <f>IF(AND('Use B2019'!AQ45=0,AQ45&lt;&gt;0),AQ45,"-")</f>
        <v>-</v>
      </c>
      <c r="AR169" s="1" t="str">
        <f>IF(AND('Use B2019'!AR45=0,AR45&lt;&gt;0),AR45,"-")</f>
        <v>-</v>
      </c>
      <c r="AS169" s="1" t="str">
        <f>IF(AND('Use B2019'!AS45=0,AS45&lt;&gt;0),AS45,"-")</f>
        <v>-</v>
      </c>
      <c r="AT169" s="1" t="str">
        <f>IF(AND('Use B2019'!AT45=0,AT45&lt;&gt;0),AT45,"-")</f>
        <v>-</v>
      </c>
      <c r="AU169" s="1" t="str">
        <f>IF(AND('Use B2019'!AU45=0,AU45&lt;&gt;0),AU45,"-")</f>
        <v>-</v>
      </c>
      <c r="AV169" s="1" t="str">
        <f>IF(AND('Use B2019'!AV45=0,AV45&lt;&gt;0),AV45,"-")</f>
        <v>-</v>
      </c>
      <c r="AW169" s="1" t="str">
        <f>IF(AND('Use B2019'!AW45=0,AW45&lt;&gt;0),AW45,"-")</f>
        <v>-</v>
      </c>
      <c r="AX169" s="1" t="str">
        <f>IF(AND('Use B2019'!AX45=0,AX45&lt;&gt;0),AX45,"-")</f>
        <v>-</v>
      </c>
      <c r="AY169" s="1" t="str">
        <f>IF(AND('Use B2019'!AY45=0,AY45&lt;&gt;0),AY45,"-")</f>
        <v>-</v>
      </c>
      <c r="AZ169" s="1" t="str">
        <f>IF(AND('Use B2019'!AZ45=0,AZ45&lt;&gt;0),AZ45,"-")</f>
        <v>-</v>
      </c>
      <c r="BA169" s="1" t="str">
        <f>IF(AND('Use B2019'!BA45=0,BA45&lt;&gt;0),BA45,"-")</f>
        <v>-</v>
      </c>
      <c r="BB169" s="1" t="str">
        <f>IF(AND('Use B2019'!BB45=0,BB45&lt;&gt;0),BB45,"-")</f>
        <v>-</v>
      </c>
      <c r="BC169" s="1" t="str">
        <f>IF(AND('Use B2019'!BC45=0,BC45&lt;&gt;0),BC45,"-")</f>
        <v>-</v>
      </c>
      <c r="BD169" s="1" t="str">
        <f>IF(AND('Use B2019'!BD45=0,BD45&lt;&gt;0),BD45,"-")</f>
        <v>-</v>
      </c>
      <c r="BE169" s="1" t="str">
        <f>IF(AND('Use B2019'!BE45=0,BE45&lt;&gt;0),BE45,"-")</f>
        <v>-</v>
      </c>
      <c r="BF169" s="1" t="str">
        <f>IF(AND('Use B2019'!BF45=0,BF45&lt;&gt;0),BF45,"-")</f>
        <v>-</v>
      </c>
      <c r="BG169" s="1" t="str">
        <f>IF(AND('Use B2019'!BG45=0,BG45&lt;&gt;0),BG45,"-")</f>
        <v>-</v>
      </c>
      <c r="BH169" s="1" t="str">
        <f>IF(AND('Use B2019'!BH45=0,BH45&lt;&gt;0),BH45,"-")</f>
        <v>-</v>
      </c>
      <c r="BI169" s="1" t="str">
        <f>IF(AND('Use B2019'!BI45=0,BI45&lt;&gt;0),BI45,"-")</f>
        <v>-</v>
      </c>
      <c r="BJ169" s="1" t="str">
        <f>IF(AND('Use B2019'!BJ45=0,BJ45&lt;&gt;0),BJ45,"-")</f>
        <v>-</v>
      </c>
      <c r="BK169" s="1"/>
      <c r="BL169" s="1" t="str">
        <f>IF(AND('Use B2019'!BL45=0,BL45&lt;&gt;0),BL45,"-")</f>
        <v>-</v>
      </c>
      <c r="BM169" s="1" t="str">
        <f>IF(AND('Use B2019'!BM45=0,BM45&lt;&gt;0),BM45,"-")</f>
        <v>-</v>
      </c>
      <c r="BN169" s="1" t="str">
        <f>IF(AND('Use B2019'!BN45=0,BN45&lt;&gt;0),BN45,"-")</f>
        <v>-</v>
      </c>
      <c r="BO169" s="1" t="str">
        <f>IF(AND('Use B2019'!BO45=0,BO45&lt;&gt;0),BO45,"-")</f>
        <v>-</v>
      </c>
      <c r="BP169" s="1" t="str">
        <f>IF(AND('Use B2019'!BP45=0,BP45&lt;&gt;0),BP45,"-")</f>
        <v>-</v>
      </c>
      <c r="BQ169" s="1" t="str">
        <f>IF(AND('Use B2019'!BQ45=0,BQ45&lt;&gt;0),BQ45,"-")</f>
        <v>-</v>
      </c>
      <c r="BR169" s="1" t="str">
        <f>IF(AND('Use B2019'!BR45=0,BR45&lt;&gt;0),BR45,"-")</f>
        <v>-</v>
      </c>
      <c r="BS169" s="1" t="str">
        <f>IF(AND('Use B2019'!BS45=0,BS45&lt;&gt;0),BS45,"-")</f>
        <v>-</v>
      </c>
      <c r="BT169" s="1" t="str">
        <f>IF(AND('Use B2019'!BT45=0,BT45&lt;&gt;0),BT45,"-")</f>
        <v>-</v>
      </c>
    </row>
    <row r="170" spans="1:72" ht="12.75" customHeight="1">
      <c r="A170" s="1">
        <v>42</v>
      </c>
      <c r="B170" s="1" t="s">
        <v>671</v>
      </c>
      <c r="C170" s="1" t="str">
        <f>IF(AND('Use B2019'!C46=0,C46&lt;&gt;0),C46,"-")</f>
        <v>-</v>
      </c>
      <c r="D170" s="1" t="str">
        <f>IF(AND('Use B2019'!D46=0,D46&lt;&gt;0),D46,"-")</f>
        <v>-</v>
      </c>
      <c r="E170" s="1" t="str">
        <f>IF(AND('Use B2019'!E46=0,E46&lt;&gt;0),E46,"-")</f>
        <v>-</v>
      </c>
      <c r="F170" s="1" t="str">
        <f>IF(AND('Use B2019'!F46=0,F46&lt;&gt;0),F46,"-")</f>
        <v>-</v>
      </c>
      <c r="G170" s="1" t="str">
        <f>IF(AND('Use B2019'!G46=0,G46&lt;&gt;0),G46,"-")</f>
        <v>-</v>
      </c>
      <c r="H170" s="1" t="str">
        <f>IF(AND('Use B2019'!H46=0,H46&lt;&gt;0),H46,"-")</f>
        <v>-</v>
      </c>
      <c r="I170" s="1" t="str">
        <f>IF(AND('Use B2019'!I46=0,I46&lt;&gt;0),I46,"-")</f>
        <v>-</v>
      </c>
      <c r="J170" s="1" t="str">
        <f>IF(AND('Use B2019'!J46=0,J46&lt;&gt;0),J46,"-")</f>
        <v>-</v>
      </c>
      <c r="K170" s="1" t="str">
        <f>IF(AND('Use B2019'!K46=0,K46&lt;&gt;0),K46,"-")</f>
        <v>-</v>
      </c>
      <c r="L170" s="1" t="str">
        <f>IF(AND('Use B2019'!L46=0,L46&lt;&gt;0),L46,"-")</f>
        <v>-</v>
      </c>
      <c r="M170" s="1" t="str">
        <f>IF(AND('Use B2019'!M46=0,M46&lt;&gt;0),M46,"-")</f>
        <v>-</v>
      </c>
      <c r="N170" s="1" t="str">
        <f>IF(AND('Use B2019'!N46=0,N46&lt;&gt;0),N46,"-")</f>
        <v>-</v>
      </c>
      <c r="O170" s="1" t="str">
        <f>IF(AND('Use B2019'!O46=0,O46&lt;&gt;0),O46,"-")</f>
        <v>-</v>
      </c>
      <c r="P170" s="1" t="str">
        <f>IF(AND('Use B2019'!P46=0,P46&lt;&gt;0),P46,"-")</f>
        <v>-</v>
      </c>
      <c r="Q170" s="1" t="str">
        <f>IF(AND('Use B2019'!Q46=0,Q46&lt;&gt;0),Q46,"-")</f>
        <v>-</v>
      </c>
      <c r="R170" s="1" t="str">
        <f>IF(AND('Use B2019'!R46=0,R46&lt;&gt;0),R46,"-")</f>
        <v>-</v>
      </c>
      <c r="S170" s="1" t="str">
        <f>IF(AND('Use B2019'!S46=0,S46&lt;&gt;0),S46,"-")</f>
        <v>-</v>
      </c>
      <c r="T170" s="1" t="str">
        <f>IF(AND('Use B2019'!T46=0,T46&lt;&gt;0),T46,"-")</f>
        <v>-</v>
      </c>
      <c r="U170" s="1" t="str">
        <f>IF(AND('Use B2019'!U46=0,U46&lt;&gt;0),U46,"-")</f>
        <v>-</v>
      </c>
      <c r="V170" s="1" t="str">
        <f>IF(AND('Use B2019'!V46=0,V46&lt;&gt;0),V46,"-")</f>
        <v>-</v>
      </c>
      <c r="W170" s="1" t="str">
        <f>IF(AND('Use B2019'!W46=0,W46&lt;&gt;0),W46,"-")</f>
        <v>-</v>
      </c>
      <c r="X170" s="1" t="str">
        <f>IF(AND('Use B2019'!X46=0,X46&lt;&gt;0),X46,"-")</f>
        <v>-</v>
      </c>
      <c r="Y170" s="1" t="str">
        <f>IF(AND('Use B2019'!Y46=0,Y46&lt;&gt;0),Y46,"-")</f>
        <v>-</v>
      </c>
      <c r="Z170" s="1" t="str">
        <f>IF(AND('Use B2019'!Z46=0,Z46&lt;&gt;0),Z46,"-")</f>
        <v>-</v>
      </c>
      <c r="AA170" s="1" t="str">
        <f>IF(AND('Use B2019'!AA46=0,AA46&lt;&gt;0),AA46,"-")</f>
        <v>-</v>
      </c>
      <c r="AB170" s="1" t="str">
        <f>IF(AND('Use B2019'!AB46=0,AB46&lt;&gt;0),AB46,"-")</f>
        <v>-</v>
      </c>
      <c r="AC170" s="1" t="str">
        <f>IF(AND('Use B2019'!AC46=0,AC46&lt;&gt;0),AC46,"-")</f>
        <v>-</v>
      </c>
      <c r="AD170" s="1" t="str">
        <f>IF(AND('Use B2019'!AD46=0,AD46&lt;&gt;0),AD46,"-")</f>
        <v>-</v>
      </c>
      <c r="AE170" s="1" t="str">
        <f>IF(AND('Use B2019'!AE46=0,AE46&lt;&gt;0),AE46,"-")</f>
        <v>-</v>
      </c>
      <c r="AF170" s="1" t="str">
        <f>IF(AND('Use B2019'!AF46=0,AF46&lt;&gt;0),AF46,"-")</f>
        <v>-</v>
      </c>
      <c r="AG170" s="1" t="str">
        <f>IF(AND('Use B2019'!AG46=0,AG46&lt;&gt;0),AG46,"-")</f>
        <v>-</v>
      </c>
      <c r="AH170" s="1" t="str">
        <f>IF(AND('Use B2019'!AH46=0,AH46&lt;&gt;0),AH46,"-")</f>
        <v>-</v>
      </c>
      <c r="AI170" s="1" t="str">
        <f>IF(AND('Use B2019'!AI46=0,AI46&lt;&gt;0),AI46,"-")</f>
        <v>-</v>
      </c>
      <c r="AJ170" s="1" t="str">
        <f>IF(AND('Use B2019'!AJ46=0,AJ46&lt;&gt;0),AJ46,"-")</f>
        <v>-</v>
      </c>
      <c r="AK170" s="1" t="str">
        <f>IF(AND('Use B2019'!AK46=0,AK46&lt;&gt;0),AK46,"-")</f>
        <v>-</v>
      </c>
      <c r="AL170" s="1" t="str">
        <f>IF(AND('Use B2019'!AL46=0,AL46&lt;&gt;0),AL46,"-")</f>
        <v>-</v>
      </c>
      <c r="AM170" s="1" t="str">
        <f>IF(AND('Use B2019'!AM46=0,AM46&lt;&gt;0),AM46,"-")</f>
        <v>-</v>
      </c>
      <c r="AN170" s="1" t="str">
        <f>IF(AND('Use B2019'!AN46=0,AN46&lt;&gt;0),AN46,"-")</f>
        <v>-</v>
      </c>
      <c r="AO170" s="1" t="str">
        <f>IF(AND('Use B2019'!AO46=0,AO46&lt;&gt;0),AO46,"-")</f>
        <v>-</v>
      </c>
      <c r="AP170" s="1" t="str">
        <f>IF(AND('Use B2019'!AP46=0,AP46&lt;&gt;0),AP46,"-")</f>
        <v>-</v>
      </c>
      <c r="AQ170" s="1" t="str">
        <f>IF(AND('Use B2019'!AQ46=0,AQ46&lt;&gt;0),AQ46,"-")</f>
        <v>-</v>
      </c>
      <c r="AR170" s="1" t="str">
        <f>IF(AND('Use B2019'!AR46=0,AR46&lt;&gt;0),AR46,"-")</f>
        <v>-</v>
      </c>
      <c r="AS170" s="1" t="str">
        <f>IF(AND('Use B2019'!AS46=0,AS46&lt;&gt;0),AS46,"-")</f>
        <v>-</v>
      </c>
      <c r="AT170" s="1" t="str">
        <f>IF(AND('Use B2019'!AT46=0,AT46&lt;&gt;0),AT46,"-")</f>
        <v>-</v>
      </c>
      <c r="AU170" s="1" t="str">
        <f>IF(AND('Use B2019'!AU46=0,AU46&lt;&gt;0),AU46,"-")</f>
        <v>-</v>
      </c>
      <c r="AV170" s="1" t="str">
        <f>IF(AND('Use B2019'!AV46=0,AV46&lt;&gt;0),AV46,"-")</f>
        <v>-</v>
      </c>
      <c r="AW170" s="1" t="str">
        <f>IF(AND('Use B2019'!AW46=0,AW46&lt;&gt;0),AW46,"-")</f>
        <v>-</v>
      </c>
      <c r="AX170" s="1" t="str">
        <f>IF(AND('Use B2019'!AX46=0,AX46&lt;&gt;0),AX46,"-")</f>
        <v>-</v>
      </c>
      <c r="AY170" s="1" t="str">
        <f>IF(AND('Use B2019'!AY46=0,AY46&lt;&gt;0),AY46,"-")</f>
        <v>-</v>
      </c>
      <c r="AZ170" s="1" t="str">
        <f>IF(AND('Use B2019'!AZ46=0,AZ46&lt;&gt;0),AZ46,"-")</f>
        <v>-</v>
      </c>
      <c r="BA170" s="1" t="str">
        <f>IF(AND('Use B2019'!BA46=0,BA46&lt;&gt;0),BA46,"-")</f>
        <v>-</v>
      </c>
      <c r="BB170" s="1" t="str">
        <f>IF(AND('Use B2019'!BB46=0,BB46&lt;&gt;0),BB46,"-")</f>
        <v>-</v>
      </c>
      <c r="BC170" s="1" t="str">
        <f>IF(AND('Use B2019'!BC46=0,BC46&lt;&gt;0),BC46,"-")</f>
        <v>-</v>
      </c>
      <c r="BD170" s="1" t="str">
        <f>IF(AND('Use B2019'!BD46=0,BD46&lt;&gt;0),BD46,"-")</f>
        <v>-</v>
      </c>
      <c r="BE170" s="1" t="str">
        <f>IF(AND('Use B2019'!BE46=0,BE46&lt;&gt;0),BE46,"-")</f>
        <v>-</v>
      </c>
      <c r="BF170" s="1" t="str">
        <f>IF(AND('Use B2019'!BF46=0,BF46&lt;&gt;0),BF46,"-")</f>
        <v>-</v>
      </c>
      <c r="BG170" s="1" t="str">
        <f>IF(AND('Use B2019'!BG46=0,BG46&lt;&gt;0),BG46,"-")</f>
        <v>-</v>
      </c>
      <c r="BH170" s="1" t="str">
        <f>IF(AND('Use B2019'!BH46=0,BH46&lt;&gt;0),BH46,"-")</f>
        <v>-</v>
      </c>
      <c r="BI170" s="1" t="str">
        <f>IF(AND('Use B2019'!BI46=0,BI46&lt;&gt;0),BI46,"-")</f>
        <v>-</v>
      </c>
      <c r="BJ170" s="1" t="str">
        <f>IF(AND('Use B2019'!BJ46=0,BJ46&lt;&gt;0),BJ46,"-")</f>
        <v>-</v>
      </c>
      <c r="BK170" s="1"/>
      <c r="BL170" s="1" t="str">
        <f>IF(AND('Use B2019'!BL46=0,BL46&lt;&gt;0),BL46,"-")</f>
        <v>-</v>
      </c>
      <c r="BM170" s="1" t="str">
        <f>IF(AND('Use B2019'!BM46=0,BM46&lt;&gt;0),BM46,"-")</f>
        <v>-</v>
      </c>
      <c r="BN170" s="1" t="str">
        <f>IF(AND('Use B2019'!BN46=0,BN46&lt;&gt;0),BN46,"-")</f>
        <v>-</v>
      </c>
      <c r="BO170" s="1" t="str">
        <f>IF(AND('Use B2019'!BO46=0,BO46&lt;&gt;0),BO46,"-")</f>
        <v>-</v>
      </c>
      <c r="BP170" s="1" t="str">
        <f>IF(AND('Use B2019'!BP46=0,BP46&lt;&gt;0),BP46,"-")</f>
        <v>-</v>
      </c>
      <c r="BQ170" s="1" t="str">
        <f>IF(AND('Use B2019'!BQ46=0,BQ46&lt;&gt;0),BQ46,"-")</f>
        <v>-</v>
      </c>
      <c r="BR170" s="1" t="str">
        <f>IF(AND('Use B2019'!BR46=0,BR46&lt;&gt;0),BR46,"-")</f>
        <v>-</v>
      </c>
      <c r="BS170" s="1" t="str">
        <f>IF(AND('Use B2019'!BS46=0,BS46&lt;&gt;0),BS46,"-")</f>
        <v>-</v>
      </c>
      <c r="BT170" s="1" t="str">
        <f>IF(AND('Use B2019'!BT46=0,BT46&lt;&gt;0),BT46,"-")</f>
        <v>-</v>
      </c>
    </row>
    <row r="171" spans="1:72" ht="12.75" customHeight="1">
      <c r="A171" s="1">
        <v>43</v>
      </c>
      <c r="B171" s="1" t="s">
        <v>672</v>
      </c>
      <c r="C171" s="1" t="str">
        <f>IF(AND('Use B2019'!C47=0,C47&lt;&gt;0),C47,"-")</f>
        <v>-</v>
      </c>
      <c r="D171" s="1" t="str">
        <f>IF(AND('Use B2019'!D47=0,D47&lt;&gt;0),D47,"-")</f>
        <v>-</v>
      </c>
      <c r="E171" s="1" t="str">
        <f>IF(AND('Use B2019'!E47=0,E47&lt;&gt;0),E47,"-")</f>
        <v>-</v>
      </c>
      <c r="F171" s="1" t="str">
        <f>IF(AND('Use B2019'!F47=0,F47&lt;&gt;0),F47,"-")</f>
        <v>-</v>
      </c>
      <c r="G171" s="1" t="str">
        <f>IF(AND('Use B2019'!G47=0,G47&lt;&gt;0),G47,"-")</f>
        <v>-</v>
      </c>
      <c r="H171" s="1" t="str">
        <f>IF(AND('Use B2019'!H47=0,H47&lt;&gt;0),H47,"-")</f>
        <v>-</v>
      </c>
      <c r="I171" s="1" t="str">
        <f>IF(AND('Use B2019'!I47=0,I47&lt;&gt;0),I47,"-")</f>
        <v>-</v>
      </c>
      <c r="J171" s="1" t="str">
        <f>IF(AND('Use B2019'!J47=0,J47&lt;&gt;0),J47,"-")</f>
        <v>-</v>
      </c>
      <c r="K171" s="1" t="str">
        <f>IF(AND('Use B2019'!K47=0,K47&lt;&gt;0),K47,"-")</f>
        <v>-</v>
      </c>
      <c r="L171" s="1" t="str">
        <f>IF(AND('Use B2019'!L47=0,L47&lt;&gt;0),L47,"-")</f>
        <v>-</v>
      </c>
      <c r="M171" s="1" t="str">
        <f>IF(AND('Use B2019'!M47=0,M47&lt;&gt;0),M47,"-")</f>
        <v>-</v>
      </c>
      <c r="N171" s="1" t="str">
        <f>IF(AND('Use B2019'!N47=0,N47&lt;&gt;0),N47,"-")</f>
        <v>-</v>
      </c>
      <c r="O171" s="1" t="str">
        <f>IF(AND('Use B2019'!O47=0,O47&lt;&gt;0),O47,"-")</f>
        <v>-</v>
      </c>
      <c r="P171" s="1" t="str">
        <f>IF(AND('Use B2019'!P47=0,P47&lt;&gt;0),P47,"-")</f>
        <v>-</v>
      </c>
      <c r="Q171" s="1" t="str">
        <f>IF(AND('Use B2019'!Q47=0,Q47&lt;&gt;0),Q47,"-")</f>
        <v>-</v>
      </c>
      <c r="R171" s="1" t="str">
        <f>IF(AND('Use B2019'!R47=0,R47&lt;&gt;0),R47,"-")</f>
        <v>-</v>
      </c>
      <c r="S171" s="1" t="str">
        <f>IF(AND('Use B2019'!S47=0,S47&lt;&gt;0),S47,"-")</f>
        <v>-</v>
      </c>
      <c r="T171" s="1" t="str">
        <f>IF(AND('Use B2019'!T47=0,T47&lt;&gt;0),T47,"-")</f>
        <v>-</v>
      </c>
      <c r="U171" s="1" t="str">
        <f>IF(AND('Use B2019'!U47=0,U47&lt;&gt;0),U47,"-")</f>
        <v>-</v>
      </c>
      <c r="V171" s="1" t="str">
        <f>IF(AND('Use B2019'!V47=0,V47&lt;&gt;0),V47,"-")</f>
        <v>-</v>
      </c>
      <c r="W171" s="1" t="str">
        <f>IF(AND('Use B2019'!W47=0,W47&lt;&gt;0),W47,"-")</f>
        <v>-</v>
      </c>
      <c r="X171" s="1" t="str">
        <f>IF(AND('Use B2019'!X47=0,X47&lt;&gt;0),X47,"-")</f>
        <v>-</v>
      </c>
      <c r="Y171" s="1" t="str">
        <f>IF(AND('Use B2019'!Y47=0,Y47&lt;&gt;0),Y47,"-")</f>
        <v>-</v>
      </c>
      <c r="Z171" s="1" t="str">
        <f>IF(AND('Use B2019'!Z47=0,Z47&lt;&gt;0),Z47,"-")</f>
        <v>-</v>
      </c>
      <c r="AA171" s="1" t="str">
        <f>IF(AND('Use B2019'!AA47=0,AA47&lt;&gt;0),AA47,"-")</f>
        <v>-</v>
      </c>
      <c r="AB171" s="1" t="str">
        <f>IF(AND('Use B2019'!AB47=0,AB47&lt;&gt;0),AB47,"-")</f>
        <v>-</v>
      </c>
      <c r="AC171" s="1" t="str">
        <f>IF(AND('Use B2019'!AC47=0,AC47&lt;&gt;0),AC47,"-")</f>
        <v>-</v>
      </c>
      <c r="AD171" s="1" t="str">
        <f>IF(AND('Use B2019'!AD47=0,AD47&lt;&gt;0),AD47,"-")</f>
        <v>-</v>
      </c>
      <c r="AE171" s="1" t="str">
        <f>IF(AND('Use B2019'!AE47=0,AE47&lt;&gt;0),AE47,"-")</f>
        <v>-</v>
      </c>
      <c r="AF171" s="1" t="str">
        <f>IF(AND('Use B2019'!AF47=0,AF47&lt;&gt;0),AF47,"-")</f>
        <v>-</v>
      </c>
      <c r="AG171" s="1" t="str">
        <f>IF(AND('Use B2019'!AG47=0,AG47&lt;&gt;0),AG47,"-")</f>
        <v>-</v>
      </c>
      <c r="AH171" s="1" t="str">
        <f>IF(AND('Use B2019'!AH47=0,AH47&lt;&gt;0),AH47,"-")</f>
        <v>-</v>
      </c>
      <c r="AI171" s="1" t="str">
        <f>IF(AND('Use B2019'!AI47=0,AI47&lt;&gt;0),AI47,"-")</f>
        <v>-</v>
      </c>
      <c r="AJ171" s="1" t="str">
        <f>IF(AND('Use B2019'!AJ47=0,AJ47&lt;&gt;0),AJ47,"-")</f>
        <v>-</v>
      </c>
      <c r="AK171" s="1" t="str">
        <f>IF(AND('Use B2019'!AK47=0,AK47&lt;&gt;0),AK47,"-")</f>
        <v>-</v>
      </c>
      <c r="AL171" s="1" t="str">
        <f>IF(AND('Use B2019'!AL47=0,AL47&lt;&gt;0),AL47,"-")</f>
        <v>-</v>
      </c>
      <c r="AM171" s="1" t="str">
        <f>IF(AND('Use B2019'!AM47=0,AM47&lt;&gt;0),AM47,"-")</f>
        <v>-</v>
      </c>
      <c r="AN171" s="1" t="str">
        <f>IF(AND('Use B2019'!AN47=0,AN47&lt;&gt;0),AN47,"-")</f>
        <v>-</v>
      </c>
      <c r="AO171" s="1" t="str">
        <f>IF(AND('Use B2019'!AO47=0,AO47&lt;&gt;0),AO47,"-")</f>
        <v>-</v>
      </c>
      <c r="AP171" s="1" t="str">
        <f>IF(AND('Use B2019'!AP47=0,AP47&lt;&gt;0),AP47,"-")</f>
        <v>-</v>
      </c>
      <c r="AQ171" s="1" t="str">
        <f>IF(AND('Use B2019'!AQ47=0,AQ47&lt;&gt;0),AQ47,"-")</f>
        <v>-</v>
      </c>
      <c r="AR171" s="1" t="str">
        <f>IF(AND('Use B2019'!AR47=0,AR47&lt;&gt;0),AR47,"-")</f>
        <v>-</v>
      </c>
      <c r="AS171" s="1" t="str">
        <f>IF(AND('Use B2019'!AS47=0,AS47&lt;&gt;0),AS47,"-")</f>
        <v>-</v>
      </c>
      <c r="AT171" s="1" t="str">
        <f>IF(AND('Use B2019'!AT47=0,AT47&lt;&gt;0),AT47,"-")</f>
        <v>-</v>
      </c>
      <c r="AU171" s="1" t="str">
        <f>IF(AND('Use B2019'!AU47=0,AU47&lt;&gt;0),AU47,"-")</f>
        <v>-</v>
      </c>
      <c r="AV171" s="1" t="str">
        <f>IF(AND('Use B2019'!AV47=0,AV47&lt;&gt;0),AV47,"-")</f>
        <v>-</v>
      </c>
      <c r="AW171" s="1" t="str">
        <f>IF(AND('Use B2019'!AW47=0,AW47&lt;&gt;0),AW47,"-")</f>
        <v>-</v>
      </c>
      <c r="AX171" s="1" t="str">
        <f>IF(AND('Use B2019'!AX47=0,AX47&lt;&gt;0),AX47,"-")</f>
        <v>-</v>
      </c>
      <c r="AY171" s="1" t="str">
        <f>IF(AND('Use B2019'!AY47=0,AY47&lt;&gt;0),AY47,"-")</f>
        <v>-</v>
      </c>
      <c r="AZ171" s="1" t="str">
        <f>IF(AND('Use B2019'!AZ47=0,AZ47&lt;&gt;0),AZ47,"-")</f>
        <v>-</v>
      </c>
      <c r="BA171" s="1" t="str">
        <f>IF(AND('Use B2019'!BA47=0,BA47&lt;&gt;0),BA47,"-")</f>
        <v>-</v>
      </c>
      <c r="BB171" s="1" t="str">
        <f>IF(AND('Use B2019'!BB47=0,BB47&lt;&gt;0),BB47,"-")</f>
        <v>-</v>
      </c>
      <c r="BC171" s="1" t="str">
        <f>IF(AND('Use B2019'!BC47=0,BC47&lt;&gt;0),BC47,"-")</f>
        <v>-</v>
      </c>
      <c r="BD171" s="1" t="str">
        <f>IF(AND('Use B2019'!BD47=0,BD47&lt;&gt;0),BD47,"-")</f>
        <v>-</v>
      </c>
      <c r="BE171" s="1" t="str">
        <f>IF(AND('Use B2019'!BE47=0,BE47&lt;&gt;0),BE47,"-")</f>
        <v>-</v>
      </c>
      <c r="BF171" s="1" t="str">
        <f>IF(AND('Use B2019'!BF47=0,BF47&lt;&gt;0),BF47,"-")</f>
        <v>-</v>
      </c>
      <c r="BG171" s="1" t="str">
        <f>IF(AND('Use B2019'!BG47=0,BG47&lt;&gt;0),BG47,"-")</f>
        <v>-</v>
      </c>
      <c r="BH171" s="1" t="str">
        <f>IF(AND('Use B2019'!BH47=0,BH47&lt;&gt;0),BH47,"-")</f>
        <v>-</v>
      </c>
      <c r="BI171" s="1" t="str">
        <f>IF(AND('Use B2019'!BI47=0,BI47&lt;&gt;0),BI47,"-")</f>
        <v>-</v>
      </c>
      <c r="BJ171" s="1" t="str">
        <f>IF(AND('Use B2019'!BJ47=0,BJ47&lt;&gt;0),BJ47,"-")</f>
        <v>-</v>
      </c>
      <c r="BK171" s="1"/>
      <c r="BL171" s="1" t="str">
        <f>IF(AND('Use B2019'!BL47=0,BL47&lt;&gt;0),BL47,"-")</f>
        <v>-</v>
      </c>
      <c r="BM171" s="1" t="str">
        <f>IF(AND('Use B2019'!BM47=0,BM47&lt;&gt;0),BM47,"-")</f>
        <v>-</v>
      </c>
      <c r="BN171" s="1" t="str">
        <f>IF(AND('Use B2019'!BN47=0,BN47&lt;&gt;0),BN47,"-")</f>
        <v>-</v>
      </c>
      <c r="BO171" s="1" t="str">
        <f>IF(AND('Use B2019'!BO47=0,BO47&lt;&gt;0),BO47,"-")</f>
        <v>-</v>
      </c>
      <c r="BP171" s="1" t="str">
        <f>IF(AND('Use B2019'!BP47=0,BP47&lt;&gt;0),BP47,"-")</f>
        <v>-</v>
      </c>
      <c r="BQ171" s="1" t="str">
        <f>IF(AND('Use B2019'!BQ47=0,BQ47&lt;&gt;0),BQ47,"-")</f>
        <v>-</v>
      </c>
      <c r="BR171" s="1" t="str">
        <f>IF(AND('Use B2019'!BR47=0,BR47&lt;&gt;0),BR47,"-")</f>
        <v>-</v>
      </c>
      <c r="BS171" s="1" t="str">
        <f>IF(AND('Use B2019'!BS47=0,BS47&lt;&gt;0),BS47,"-")</f>
        <v>-</v>
      </c>
      <c r="BT171" s="1" t="str">
        <f>IF(AND('Use B2019'!BT47=0,BT47&lt;&gt;0),BT47,"-")</f>
        <v>-</v>
      </c>
    </row>
    <row r="172" spans="1:72" ht="12.75" customHeight="1">
      <c r="A172" s="1">
        <v>44</v>
      </c>
      <c r="B172" s="1" t="s">
        <v>545</v>
      </c>
      <c r="C172" s="1" t="str">
        <f>IF(AND('Use B2019'!C48=0,C48&lt;&gt;0),C48,"-")</f>
        <v>-</v>
      </c>
      <c r="D172" s="1" t="str">
        <f>IF(AND('Use B2019'!D48=0,D48&lt;&gt;0),D48,"-")</f>
        <v>-</v>
      </c>
      <c r="E172" s="1" t="str">
        <f>IF(AND('Use B2019'!E48=0,E48&lt;&gt;0),E48,"-")</f>
        <v>-</v>
      </c>
      <c r="F172" s="1" t="str">
        <f>IF(AND('Use B2019'!F48=0,F48&lt;&gt;0),F48,"-")</f>
        <v>-</v>
      </c>
      <c r="G172" s="1" t="str">
        <f>IF(AND('Use B2019'!G48=0,G48&lt;&gt;0),G48,"-")</f>
        <v>-</v>
      </c>
      <c r="H172" s="1" t="str">
        <f>IF(AND('Use B2019'!H48=0,H48&lt;&gt;0),H48,"-")</f>
        <v>-</v>
      </c>
      <c r="I172" s="1" t="str">
        <f>IF(AND('Use B2019'!I48=0,I48&lt;&gt;0),I48,"-")</f>
        <v>-</v>
      </c>
      <c r="J172" s="1" t="str">
        <f>IF(AND('Use B2019'!J48=0,J48&lt;&gt;0),J48,"-")</f>
        <v>-</v>
      </c>
      <c r="K172" s="1" t="str">
        <f>IF(AND('Use B2019'!K48=0,K48&lt;&gt;0),K48,"-")</f>
        <v>-</v>
      </c>
      <c r="L172" s="1" t="str">
        <f>IF(AND('Use B2019'!L48=0,L48&lt;&gt;0),L48,"-")</f>
        <v>-</v>
      </c>
      <c r="M172" s="1" t="str">
        <f>IF(AND('Use B2019'!M48=0,M48&lt;&gt;0),M48,"-")</f>
        <v>-</v>
      </c>
      <c r="N172" s="1" t="str">
        <f>IF(AND('Use B2019'!N48=0,N48&lt;&gt;0),N48,"-")</f>
        <v>-</v>
      </c>
      <c r="O172" s="1" t="str">
        <f>IF(AND('Use B2019'!O48=0,O48&lt;&gt;0),O48,"-")</f>
        <v>-</v>
      </c>
      <c r="P172" s="1" t="str">
        <f>IF(AND('Use B2019'!P48=0,P48&lt;&gt;0),P48,"-")</f>
        <v>-</v>
      </c>
      <c r="Q172" s="1" t="str">
        <f>IF(AND('Use B2019'!Q48=0,Q48&lt;&gt;0),Q48,"-")</f>
        <v>-</v>
      </c>
      <c r="R172" s="1" t="str">
        <f>IF(AND('Use B2019'!R48=0,R48&lt;&gt;0),R48,"-")</f>
        <v>-</v>
      </c>
      <c r="S172" s="1" t="str">
        <f>IF(AND('Use B2019'!S48=0,S48&lt;&gt;0),S48,"-")</f>
        <v>-</v>
      </c>
      <c r="T172" s="1" t="str">
        <f>IF(AND('Use B2019'!T48=0,T48&lt;&gt;0),T48,"-")</f>
        <v>-</v>
      </c>
      <c r="U172" s="1" t="str">
        <f>IF(AND('Use B2019'!U48=0,U48&lt;&gt;0),U48,"-")</f>
        <v>-</v>
      </c>
      <c r="V172" s="1" t="str">
        <f>IF(AND('Use B2019'!V48=0,V48&lt;&gt;0),V48,"-")</f>
        <v>-</v>
      </c>
      <c r="W172" s="1" t="str">
        <f>IF(AND('Use B2019'!W48=0,W48&lt;&gt;0),W48,"-")</f>
        <v>-</v>
      </c>
      <c r="X172" s="1" t="str">
        <f>IF(AND('Use B2019'!X48=0,X48&lt;&gt;0),X48,"-")</f>
        <v>-</v>
      </c>
      <c r="Y172" s="1" t="str">
        <f>IF(AND('Use B2019'!Y48=0,Y48&lt;&gt;0),Y48,"-")</f>
        <v>-</v>
      </c>
      <c r="Z172" s="1" t="str">
        <f>IF(AND('Use B2019'!Z48=0,Z48&lt;&gt;0),Z48,"-")</f>
        <v>-</v>
      </c>
      <c r="AA172" s="1" t="str">
        <f>IF(AND('Use B2019'!AA48=0,AA48&lt;&gt;0),AA48,"-")</f>
        <v>-</v>
      </c>
      <c r="AB172" s="1" t="str">
        <f>IF(AND('Use B2019'!AB48=0,AB48&lt;&gt;0),AB48,"-")</f>
        <v>-</v>
      </c>
      <c r="AC172" s="1" t="str">
        <f>IF(AND('Use B2019'!AC48=0,AC48&lt;&gt;0),AC48,"-")</f>
        <v>-</v>
      </c>
      <c r="AD172" s="1" t="str">
        <f>IF(AND('Use B2019'!AD48=0,AD48&lt;&gt;0),AD48,"-")</f>
        <v>-</v>
      </c>
      <c r="AE172" s="1" t="str">
        <f>IF(AND('Use B2019'!AE48=0,AE48&lt;&gt;0),AE48,"-")</f>
        <v>-</v>
      </c>
      <c r="AF172" s="1" t="str">
        <f>IF(AND('Use B2019'!AF48=0,AF48&lt;&gt;0),AF48,"-")</f>
        <v>-</v>
      </c>
      <c r="AG172" s="1" t="str">
        <f>IF(AND('Use B2019'!AG48=0,AG48&lt;&gt;0),AG48,"-")</f>
        <v>-</v>
      </c>
      <c r="AH172" s="1" t="str">
        <f>IF(AND('Use B2019'!AH48=0,AH48&lt;&gt;0),AH48,"-")</f>
        <v>-</v>
      </c>
      <c r="AI172" s="1" t="str">
        <f>IF(AND('Use B2019'!AI48=0,AI48&lt;&gt;0),AI48,"-")</f>
        <v>-</v>
      </c>
      <c r="AJ172" s="1" t="str">
        <f>IF(AND('Use B2019'!AJ48=0,AJ48&lt;&gt;0),AJ48,"-")</f>
        <v>-</v>
      </c>
      <c r="AK172" s="1" t="str">
        <f>IF(AND('Use B2019'!AK48=0,AK48&lt;&gt;0),AK48,"-")</f>
        <v>-</v>
      </c>
      <c r="AL172" s="1" t="str">
        <f>IF(AND('Use B2019'!AL48=0,AL48&lt;&gt;0),AL48,"-")</f>
        <v>-</v>
      </c>
      <c r="AM172" s="1" t="str">
        <f>IF(AND('Use B2019'!AM48=0,AM48&lt;&gt;0),AM48,"-")</f>
        <v>-</v>
      </c>
      <c r="AN172" s="1" t="str">
        <f>IF(AND('Use B2019'!AN48=0,AN48&lt;&gt;0),AN48,"-")</f>
        <v>-</v>
      </c>
      <c r="AO172" s="1" t="str">
        <f>IF(AND('Use B2019'!AO48=0,AO48&lt;&gt;0),AO48,"-")</f>
        <v>-</v>
      </c>
      <c r="AP172" s="1" t="str">
        <f>IF(AND('Use B2019'!AP48=0,AP48&lt;&gt;0),AP48,"-")</f>
        <v>-</v>
      </c>
      <c r="AQ172" s="1" t="str">
        <f>IF(AND('Use B2019'!AQ48=0,AQ48&lt;&gt;0),AQ48,"-")</f>
        <v>-</v>
      </c>
      <c r="AR172" s="1" t="str">
        <f>IF(AND('Use B2019'!AR48=0,AR48&lt;&gt;0),AR48,"-")</f>
        <v>-</v>
      </c>
      <c r="AS172" s="1" t="str">
        <f>IF(AND('Use B2019'!AS48=0,AS48&lt;&gt;0),AS48,"-")</f>
        <v>-</v>
      </c>
      <c r="AT172" s="1" t="str">
        <f>IF(AND('Use B2019'!AT48=0,AT48&lt;&gt;0),AT48,"-")</f>
        <v>-</v>
      </c>
      <c r="AU172" s="1" t="str">
        <f>IF(AND('Use B2019'!AU48=0,AU48&lt;&gt;0),AU48,"-")</f>
        <v>-</v>
      </c>
      <c r="AV172" s="1" t="str">
        <f>IF(AND('Use B2019'!AV48=0,AV48&lt;&gt;0),AV48,"-")</f>
        <v>-</v>
      </c>
      <c r="AW172" s="1" t="str">
        <f>IF(AND('Use B2019'!AW48=0,AW48&lt;&gt;0),AW48,"-")</f>
        <v>-</v>
      </c>
      <c r="AX172" s="1" t="str">
        <f>IF(AND('Use B2019'!AX48=0,AX48&lt;&gt;0),AX48,"-")</f>
        <v>-</v>
      </c>
      <c r="AY172" s="1" t="str">
        <f>IF(AND('Use B2019'!AY48=0,AY48&lt;&gt;0),AY48,"-")</f>
        <v>-</v>
      </c>
      <c r="AZ172" s="1" t="str">
        <f>IF(AND('Use B2019'!AZ48=0,AZ48&lt;&gt;0),AZ48,"-")</f>
        <v>-</v>
      </c>
      <c r="BA172" s="1" t="str">
        <f>IF(AND('Use B2019'!BA48=0,BA48&lt;&gt;0),BA48,"-")</f>
        <v>-</v>
      </c>
      <c r="BB172" s="1" t="str">
        <f>IF(AND('Use B2019'!BB48=0,BB48&lt;&gt;0),BB48,"-")</f>
        <v>-</v>
      </c>
      <c r="BC172" s="1" t="str">
        <f>IF(AND('Use B2019'!BC48=0,BC48&lt;&gt;0),BC48,"-")</f>
        <v>-</v>
      </c>
      <c r="BD172" s="1" t="str">
        <f>IF(AND('Use B2019'!BD48=0,BD48&lt;&gt;0),BD48,"-")</f>
        <v>-</v>
      </c>
      <c r="BE172" s="1" t="str">
        <f>IF(AND('Use B2019'!BE48=0,BE48&lt;&gt;0),BE48,"-")</f>
        <v>-</v>
      </c>
      <c r="BF172" s="1" t="str">
        <f>IF(AND('Use B2019'!BF48=0,BF48&lt;&gt;0),BF48,"-")</f>
        <v>-</v>
      </c>
      <c r="BG172" s="1" t="str">
        <f>IF(AND('Use B2019'!BG48=0,BG48&lt;&gt;0),BG48,"-")</f>
        <v>-</v>
      </c>
      <c r="BH172" s="1" t="str">
        <f>IF(AND('Use B2019'!BH48=0,BH48&lt;&gt;0),BH48,"-")</f>
        <v>-</v>
      </c>
      <c r="BI172" s="1" t="str">
        <f>IF(AND('Use B2019'!BI48=0,BI48&lt;&gt;0),BI48,"-")</f>
        <v>-</v>
      </c>
      <c r="BJ172" s="1" t="str">
        <f>IF(AND('Use B2019'!BJ48=0,BJ48&lt;&gt;0),BJ48,"-")</f>
        <v>-</v>
      </c>
      <c r="BK172" s="1"/>
      <c r="BL172" s="1" t="str">
        <f>IF(AND('Use B2019'!BL48=0,BL48&lt;&gt;0),BL48,"-")</f>
        <v>-</v>
      </c>
      <c r="BM172" s="1" t="str">
        <f>IF(AND('Use B2019'!BM48=0,BM48&lt;&gt;0),BM48,"-")</f>
        <v>-</v>
      </c>
      <c r="BN172" s="1" t="str">
        <f>IF(AND('Use B2019'!BN48=0,BN48&lt;&gt;0),BN48,"-")</f>
        <v>-</v>
      </c>
      <c r="BO172" s="1" t="str">
        <f>IF(AND('Use B2019'!BO48=0,BO48&lt;&gt;0),BO48,"-")</f>
        <v>-</v>
      </c>
      <c r="BP172" s="1" t="str">
        <f>IF(AND('Use B2019'!BP48=0,BP48&lt;&gt;0),BP48,"-")</f>
        <v>-</v>
      </c>
      <c r="BQ172" s="1" t="str">
        <f>IF(AND('Use B2019'!BQ48=0,BQ48&lt;&gt;0),BQ48,"-")</f>
        <v>-</v>
      </c>
      <c r="BR172" s="1" t="str">
        <f>IF(AND('Use B2019'!BR48=0,BR48&lt;&gt;0),BR48,"-")</f>
        <v>-</v>
      </c>
      <c r="BS172" s="1" t="str">
        <f>IF(AND('Use B2019'!BS48=0,BS48&lt;&gt;0),BS48,"-")</f>
        <v>-</v>
      </c>
      <c r="BT172" s="1" t="str">
        <f>IF(AND('Use B2019'!BT48=0,BT48&lt;&gt;0),BT48,"-")</f>
        <v>-</v>
      </c>
    </row>
    <row r="173" spans="1:72" ht="12.75" customHeight="1">
      <c r="A173" s="1">
        <v>45</v>
      </c>
      <c r="B173" s="1" t="s">
        <v>673</v>
      </c>
      <c r="C173" s="1" t="str">
        <f>IF(AND('Use B2019'!C49=0,C49&lt;&gt;0),C49,"-")</f>
        <v>-</v>
      </c>
      <c r="D173" s="1" t="str">
        <f>IF(AND('Use B2019'!D49=0,D49&lt;&gt;0),D49,"-")</f>
        <v>-</v>
      </c>
      <c r="E173" s="1" t="str">
        <f>IF(AND('Use B2019'!E49=0,E49&lt;&gt;0),E49,"-")</f>
        <v>-</v>
      </c>
      <c r="F173" s="1" t="str">
        <f>IF(AND('Use B2019'!F49=0,F49&lt;&gt;0),F49,"-")</f>
        <v>-</v>
      </c>
      <c r="G173" s="1" t="str">
        <f>IF(AND('Use B2019'!G49=0,G49&lt;&gt;0),G49,"-")</f>
        <v>-</v>
      </c>
      <c r="H173" s="1" t="str">
        <f>IF(AND('Use B2019'!H49=0,H49&lt;&gt;0),H49,"-")</f>
        <v>-</v>
      </c>
      <c r="I173" s="1" t="str">
        <f>IF(AND('Use B2019'!I49=0,I49&lt;&gt;0),I49,"-")</f>
        <v>-</v>
      </c>
      <c r="J173" s="1" t="str">
        <f>IF(AND('Use B2019'!J49=0,J49&lt;&gt;0),J49,"-")</f>
        <v>-</v>
      </c>
      <c r="K173" s="1" t="str">
        <f>IF(AND('Use B2019'!K49=0,K49&lt;&gt;0),K49,"-")</f>
        <v>-</v>
      </c>
      <c r="L173" s="1" t="str">
        <f>IF(AND('Use B2019'!L49=0,L49&lt;&gt;0),L49,"-")</f>
        <v>-</v>
      </c>
      <c r="M173" s="1" t="str">
        <f>IF(AND('Use B2019'!M49=0,M49&lt;&gt;0),M49,"-")</f>
        <v>-</v>
      </c>
      <c r="N173" s="1" t="str">
        <f>IF(AND('Use B2019'!N49=0,N49&lt;&gt;0),N49,"-")</f>
        <v>-</v>
      </c>
      <c r="O173" s="1" t="str">
        <f>IF(AND('Use B2019'!O49=0,O49&lt;&gt;0),O49,"-")</f>
        <v>-</v>
      </c>
      <c r="P173" s="1" t="str">
        <f>IF(AND('Use B2019'!P49=0,P49&lt;&gt;0),P49,"-")</f>
        <v>-</v>
      </c>
      <c r="Q173" s="1" t="str">
        <f>IF(AND('Use B2019'!Q49=0,Q49&lt;&gt;0),Q49,"-")</f>
        <v>-</v>
      </c>
      <c r="R173" s="1" t="str">
        <f>IF(AND('Use B2019'!R49=0,R49&lt;&gt;0),R49,"-")</f>
        <v>-</v>
      </c>
      <c r="S173" s="1" t="str">
        <f>IF(AND('Use B2019'!S49=0,S49&lt;&gt;0),S49,"-")</f>
        <v>-</v>
      </c>
      <c r="T173" s="1" t="str">
        <f>IF(AND('Use B2019'!T49=0,T49&lt;&gt;0),T49,"-")</f>
        <v>-</v>
      </c>
      <c r="U173" s="1" t="str">
        <f>IF(AND('Use B2019'!U49=0,U49&lt;&gt;0),U49,"-")</f>
        <v>-</v>
      </c>
      <c r="V173" s="1" t="str">
        <f>IF(AND('Use B2019'!V49=0,V49&lt;&gt;0),V49,"-")</f>
        <v>-</v>
      </c>
      <c r="W173" s="1" t="str">
        <f>IF(AND('Use B2019'!W49=0,W49&lt;&gt;0),W49,"-")</f>
        <v>-</v>
      </c>
      <c r="X173" s="1" t="str">
        <f>IF(AND('Use B2019'!X49=0,X49&lt;&gt;0),X49,"-")</f>
        <v>-</v>
      </c>
      <c r="Y173" s="1" t="str">
        <f>IF(AND('Use B2019'!Y49=0,Y49&lt;&gt;0),Y49,"-")</f>
        <v>-</v>
      </c>
      <c r="Z173" s="1" t="str">
        <f>IF(AND('Use B2019'!Z49=0,Z49&lt;&gt;0),Z49,"-")</f>
        <v>-</v>
      </c>
      <c r="AA173" s="1" t="str">
        <f>IF(AND('Use B2019'!AA49=0,AA49&lt;&gt;0),AA49,"-")</f>
        <v>-</v>
      </c>
      <c r="AB173" s="1" t="str">
        <f>IF(AND('Use B2019'!AB49=0,AB49&lt;&gt;0),AB49,"-")</f>
        <v>-</v>
      </c>
      <c r="AC173" s="1" t="str">
        <f>IF(AND('Use B2019'!AC49=0,AC49&lt;&gt;0),AC49,"-")</f>
        <v>-</v>
      </c>
      <c r="AD173" s="1" t="str">
        <f>IF(AND('Use B2019'!AD49=0,AD49&lt;&gt;0),AD49,"-")</f>
        <v>-</v>
      </c>
      <c r="AE173" s="1" t="str">
        <f>IF(AND('Use B2019'!AE49=0,AE49&lt;&gt;0),AE49,"-")</f>
        <v>-</v>
      </c>
      <c r="AF173" s="1" t="str">
        <f>IF(AND('Use B2019'!AF49=0,AF49&lt;&gt;0),AF49,"-")</f>
        <v>-</v>
      </c>
      <c r="AG173" s="1" t="str">
        <f>IF(AND('Use B2019'!AG49=0,AG49&lt;&gt;0),AG49,"-")</f>
        <v>-</v>
      </c>
      <c r="AH173" s="1" t="str">
        <f>IF(AND('Use B2019'!AH49=0,AH49&lt;&gt;0),AH49,"-")</f>
        <v>-</v>
      </c>
      <c r="AI173" s="1" t="str">
        <f>IF(AND('Use B2019'!AI49=0,AI49&lt;&gt;0),AI49,"-")</f>
        <v>-</v>
      </c>
      <c r="AJ173" s="1" t="str">
        <f>IF(AND('Use B2019'!AJ49=0,AJ49&lt;&gt;0),AJ49,"-")</f>
        <v>-</v>
      </c>
      <c r="AK173" s="1" t="str">
        <f>IF(AND('Use B2019'!AK49=0,AK49&lt;&gt;0),AK49,"-")</f>
        <v>-</v>
      </c>
      <c r="AL173" s="1" t="str">
        <f>IF(AND('Use B2019'!AL49=0,AL49&lt;&gt;0),AL49,"-")</f>
        <v>-</v>
      </c>
      <c r="AM173" s="1" t="str">
        <f>IF(AND('Use B2019'!AM49=0,AM49&lt;&gt;0),AM49,"-")</f>
        <v>-</v>
      </c>
      <c r="AN173" s="1" t="str">
        <f>IF(AND('Use B2019'!AN49=0,AN49&lt;&gt;0),AN49,"-")</f>
        <v>-</v>
      </c>
      <c r="AO173" s="1" t="str">
        <f>IF(AND('Use B2019'!AO49=0,AO49&lt;&gt;0),AO49,"-")</f>
        <v>-</v>
      </c>
      <c r="AP173" s="1" t="str">
        <f>IF(AND('Use B2019'!AP49=0,AP49&lt;&gt;0),AP49,"-")</f>
        <v>-</v>
      </c>
      <c r="AQ173" s="1" t="str">
        <f>IF(AND('Use B2019'!AQ49=0,AQ49&lt;&gt;0),AQ49,"-")</f>
        <v>-</v>
      </c>
      <c r="AR173" s="1" t="str">
        <f>IF(AND('Use B2019'!AR49=0,AR49&lt;&gt;0),AR49,"-")</f>
        <v>-</v>
      </c>
      <c r="AS173" s="1" t="str">
        <f>IF(AND('Use B2019'!AS49=0,AS49&lt;&gt;0),AS49,"-")</f>
        <v>-</v>
      </c>
      <c r="AT173" s="1" t="str">
        <f>IF(AND('Use B2019'!AT49=0,AT49&lt;&gt;0),AT49,"-")</f>
        <v>-</v>
      </c>
      <c r="AU173" s="1" t="str">
        <f>IF(AND('Use B2019'!AU49=0,AU49&lt;&gt;0),AU49,"-")</f>
        <v>-</v>
      </c>
      <c r="AV173" s="1" t="str">
        <f>IF(AND('Use B2019'!AV49=0,AV49&lt;&gt;0),AV49,"-")</f>
        <v>-</v>
      </c>
      <c r="AW173" s="1" t="str">
        <f>IF(AND('Use B2019'!AW49=0,AW49&lt;&gt;0),AW49,"-")</f>
        <v>-</v>
      </c>
      <c r="AX173" s="1" t="str">
        <f>IF(AND('Use B2019'!AX49=0,AX49&lt;&gt;0),AX49,"-")</f>
        <v>-</v>
      </c>
      <c r="AY173" s="1" t="str">
        <f>IF(AND('Use B2019'!AY49=0,AY49&lt;&gt;0),AY49,"-")</f>
        <v>-</v>
      </c>
      <c r="AZ173" s="1" t="str">
        <f>IF(AND('Use B2019'!AZ49=0,AZ49&lt;&gt;0),AZ49,"-")</f>
        <v>-</v>
      </c>
      <c r="BA173" s="1" t="str">
        <f>IF(AND('Use B2019'!BA49=0,BA49&lt;&gt;0),BA49,"-")</f>
        <v>-</v>
      </c>
      <c r="BB173" s="1" t="str">
        <f>IF(AND('Use B2019'!BB49=0,BB49&lt;&gt;0),BB49,"-")</f>
        <v>-</v>
      </c>
      <c r="BC173" s="1" t="str">
        <f>IF(AND('Use B2019'!BC49=0,BC49&lt;&gt;0),BC49,"-")</f>
        <v>-</v>
      </c>
      <c r="BD173" s="1" t="str">
        <f>IF(AND('Use B2019'!BD49=0,BD49&lt;&gt;0),BD49,"-")</f>
        <v>-</v>
      </c>
      <c r="BE173" s="1" t="str">
        <f>IF(AND('Use B2019'!BE49=0,BE49&lt;&gt;0),BE49,"-")</f>
        <v>-</v>
      </c>
      <c r="BF173" s="1" t="str">
        <f>IF(AND('Use B2019'!BF49=0,BF49&lt;&gt;0),BF49,"-")</f>
        <v>-</v>
      </c>
      <c r="BG173" s="1" t="str">
        <f>IF(AND('Use B2019'!BG49=0,BG49&lt;&gt;0),BG49,"-")</f>
        <v>-</v>
      </c>
      <c r="BH173" s="1" t="str">
        <f>IF(AND('Use B2019'!BH49=0,BH49&lt;&gt;0),BH49,"-")</f>
        <v>-</v>
      </c>
      <c r="BI173" s="1" t="str">
        <f>IF(AND('Use B2019'!BI49=0,BI49&lt;&gt;0),BI49,"-")</f>
        <v>-</v>
      </c>
      <c r="BJ173" s="1" t="str">
        <f>IF(AND('Use B2019'!BJ49=0,BJ49&lt;&gt;0),BJ49,"-")</f>
        <v>-</v>
      </c>
      <c r="BK173" s="1"/>
      <c r="BL173" s="1" t="str">
        <f>IF(AND('Use B2019'!BL49=0,BL49&lt;&gt;0),BL49,"-")</f>
        <v>-</v>
      </c>
      <c r="BM173" s="1" t="str">
        <f>IF(AND('Use B2019'!BM49=0,BM49&lt;&gt;0),BM49,"-")</f>
        <v>-</v>
      </c>
      <c r="BN173" s="1" t="str">
        <f>IF(AND('Use B2019'!BN49=0,BN49&lt;&gt;0),BN49,"-")</f>
        <v>-</v>
      </c>
      <c r="BO173" s="1" t="str">
        <f>IF(AND('Use B2019'!BO49=0,BO49&lt;&gt;0),BO49,"-")</f>
        <v>-</v>
      </c>
      <c r="BP173" s="1" t="str">
        <f>IF(AND('Use B2019'!BP49=0,BP49&lt;&gt;0),BP49,"-")</f>
        <v>-</v>
      </c>
      <c r="BQ173" s="1" t="str">
        <f>IF(AND('Use B2019'!BQ49=0,BQ49&lt;&gt;0),BQ49,"-")</f>
        <v>-</v>
      </c>
      <c r="BR173" s="1" t="str">
        <f>IF(AND('Use B2019'!BR49=0,BR49&lt;&gt;0),BR49,"-")</f>
        <v>-</v>
      </c>
      <c r="BS173" s="1" t="str">
        <f>IF(AND('Use B2019'!BS49=0,BS49&lt;&gt;0),BS49,"-")</f>
        <v>-</v>
      </c>
      <c r="BT173" s="1" t="str">
        <f>IF(AND('Use B2019'!BT49=0,BT49&lt;&gt;0),BT49,"-")</f>
        <v>-</v>
      </c>
    </row>
    <row r="174" spans="1:72" ht="12.75" customHeight="1">
      <c r="A174" s="1">
        <v>46</v>
      </c>
      <c r="B174" s="1" t="s">
        <v>550</v>
      </c>
      <c r="C174" s="1" t="str">
        <f>IF(AND('Use B2019'!C50=0,C50&lt;&gt;0),C50,"-")</f>
        <v>-</v>
      </c>
      <c r="D174" s="1" t="str">
        <f>IF(AND('Use B2019'!D50=0,D50&lt;&gt;0),D50,"-")</f>
        <v>-</v>
      </c>
      <c r="E174" s="1" t="str">
        <f>IF(AND('Use B2019'!E50=0,E50&lt;&gt;0),E50,"-")</f>
        <v>-</v>
      </c>
      <c r="F174" s="1" t="str">
        <f>IF(AND('Use B2019'!F50=0,F50&lt;&gt;0),F50,"-")</f>
        <v>-</v>
      </c>
      <c r="G174" s="1" t="str">
        <f>IF(AND('Use B2019'!G50=0,G50&lt;&gt;0),G50,"-")</f>
        <v>-</v>
      </c>
      <c r="H174" s="1" t="str">
        <f>IF(AND('Use B2019'!H50=0,H50&lt;&gt;0),H50,"-")</f>
        <v>-</v>
      </c>
      <c r="I174" s="1" t="str">
        <f>IF(AND('Use B2019'!I50=0,I50&lt;&gt;0),I50,"-")</f>
        <v>-</v>
      </c>
      <c r="J174" s="1" t="str">
        <f>IF(AND('Use B2019'!J50=0,J50&lt;&gt;0),J50,"-")</f>
        <v>-</v>
      </c>
      <c r="K174" s="1" t="str">
        <f>IF(AND('Use B2019'!K50=0,K50&lt;&gt;0),K50,"-")</f>
        <v>-</v>
      </c>
      <c r="L174" s="1" t="str">
        <f>IF(AND('Use B2019'!L50=0,L50&lt;&gt;0),L50,"-")</f>
        <v>-</v>
      </c>
      <c r="M174" s="1" t="str">
        <f>IF(AND('Use B2019'!M50=0,M50&lt;&gt;0),M50,"-")</f>
        <v>-</v>
      </c>
      <c r="N174" s="1" t="str">
        <f>IF(AND('Use B2019'!N50=0,N50&lt;&gt;0),N50,"-")</f>
        <v>-</v>
      </c>
      <c r="O174" s="1" t="str">
        <f>IF(AND('Use B2019'!O50=0,O50&lt;&gt;0),O50,"-")</f>
        <v>-</v>
      </c>
      <c r="P174" s="1" t="str">
        <f>IF(AND('Use B2019'!P50=0,P50&lt;&gt;0),P50,"-")</f>
        <v>-</v>
      </c>
      <c r="Q174" s="1" t="str">
        <f>IF(AND('Use B2019'!Q50=0,Q50&lt;&gt;0),Q50,"-")</f>
        <v>-</v>
      </c>
      <c r="R174" s="1" t="str">
        <f>IF(AND('Use B2019'!R50=0,R50&lt;&gt;0),R50,"-")</f>
        <v>-</v>
      </c>
      <c r="S174" s="1" t="str">
        <f>IF(AND('Use B2019'!S50=0,S50&lt;&gt;0),S50,"-")</f>
        <v>-</v>
      </c>
      <c r="T174" s="1" t="str">
        <f>IF(AND('Use B2019'!T50=0,T50&lt;&gt;0),T50,"-")</f>
        <v>-</v>
      </c>
      <c r="U174" s="1" t="str">
        <f>IF(AND('Use B2019'!U50=0,U50&lt;&gt;0),U50,"-")</f>
        <v>-</v>
      </c>
      <c r="V174" s="1" t="str">
        <f>IF(AND('Use B2019'!V50=0,V50&lt;&gt;0),V50,"-")</f>
        <v>-</v>
      </c>
      <c r="W174" s="1" t="str">
        <f>IF(AND('Use B2019'!W50=0,W50&lt;&gt;0),W50,"-")</f>
        <v>-</v>
      </c>
      <c r="X174" s="1" t="str">
        <f>IF(AND('Use B2019'!X50=0,X50&lt;&gt;0),X50,"-")</f>
        <v>-</v>
      </c>
      <c r="Y174" s="1" t="str">
        <f>IF(AND('Use B2019'!Y50=0,Y50&lt;&gt;0),Y50,"-")</f>
        <v>-</v>
      </c>
      <c r="Z174" s="1" t="str">
        <f>IF(AND('Use B2019'!Z50=0,Z50&lt;&gt;0),Z50,"-")</f>
        <v>-</v>
      </c>
      <c r="AA174" s="1" t="str">
        <f>IF(AND('Use B2019'!AA50=0,AA50&lt;&gt;0),AA50,"-")</f>
        <v>-</v>
      </c>
      <c r="AB174" s="1" t="str">
        <f>IF(AND('Use B2019'!AB50=0,AB50&lt;&gt;0),AB50,"-")</f>
        <v>-</v>
      </c>
      <c r="AC174" s="1" t="str">
        <f>IF(AND('Use B2019'!AC50=0,AC50&lt;&gt;0),AC50,"-")</f>
        <v>-</v>
      </c>
      <c r="AD174" s="1" t="str">
        <f>IF(AND('Use B2019'!AD50=0,AD50&lt;&gt;0),AD50,"-")</f>
        <v>-</v>
      </c>
      <c r="AE174" s="1" t="str">
        <f>IF(AND('Use B2019'!AE50=0,AE50&lt;&gt;0),AE50,"-")</f>
        <v>-</v>
      </c>
      <c r="AF174" s="1" t="str">
        <f>IF(AND('Use B2019'!AF50=0,AF50&lt;&gt;0),AF50,"-")</f>
        <v>-</v>
      </c>
      <c r="AG174" s="1" t="str">
        <f>IF(AND('Use B2019'!AG50=0,AG50&lt;&gt;0),AG50,"-")</f>
        <v>-</v>
      </c>
      <c r="AH174" s="1" t="str">
        <f>IF(AND('Use B2019'!AH50=0,AH50&lt;&gt;0),AH50,"-")</f>
        <v>-</v>
      </c>
      <c r="AI174" s="1" t="str">
        <f>IF(AND('Use B2019'!AI50=0,AI50&lt;&gt;0),AI50,"-")</f>
        <v>-</v>
      </c>
      <c r="AJ174" s="1" t="str">
        <f>IF(AND('Use B2019'!AJ50=0,AJ50&lt;&gt;0),AJ50,"-")</f>
        <v>-</v>
      </c>
      <c r="AK174" s="1" t="str">
        <f>IF(AND('Use B2019'!AK50=0,AK50&lt;&gt;0),AK50,"-")</f>
        <v>-</v>
      </c>
      <c r="AL174" s="1" t="str">
        <f>IF(AND('Use B2019'!AL50=0,AL50&lt;&gt;0),AL50,"-")</f>
        <v>-</v>
      </c>
      <c r="AM174" s="1" t="str">
        <f>IF(AND('Use B2019'!AM50=0,AM50&lt;&gt;0),AM50,"-")</f>
        <v>-</v>
      </c>
      <c r="AN174" s="1" t="str">
        <f>IF(AND('Use B2019'!AN50=0,AN50&lt;&gt;0),AN50,"-")</f>
        <v>-</v>
      </c>
      <c r="AO174" s="1" t="str">
        <f>IF(AND('Use B2019'!AO50=0,AO50&lt;&gt;0),AO50,"-")</f>
        <v>-</v>
      </c>
      <c r="AP174" s="1" t="str">
        <f>IF(AND('Use B2019'!AP50=0,AP50&lt;&gt;0),AP50,"-")</f>
        <v>-</v>
      </c>
      <c r="AQ174" s="1" t="str">
        <f>IF(AND('Use B2019'!AQ50=0,AQ50&lt;&gt;0),AQ50,"-")</f>
        <v>-</v>
      </c>
      <c r="AR174" s="1" t="str">
        <f>IF(AND('Use B2019'!AR50=0,AR50&lt;&gt;0),AR50,"-")</f>
        <v>-</v>
      </c>
      <c r="AS174" s="1" t="str">
        <f>IF(AND('Use B2019'!AS50=0,AS50&lt;&gt;0),AS50,"-")</f>
        <v>-</v>
      </c>
      <c r="AT174" s="1" t="str">
        <f>IF(AND('Use B2019'!AT50=0,AT50&lt;&gt;0),AT50,"-")</f>
        <v>-</v>
      </c>
      <c r="AU174" s="1" t="str">
        <f>IF(AND('Use B2019'!AU50=0,AU50&lt;&gt;0),AU50,"-")</f>
        <v>-</v>
      </c>
      <c r="AV174" s="1" t="str">
        <f>IF(AND('Use B2019'!AV50=0,AV50&lt;&gt;0),AV50,"-")</f>
        <v>-</v>
      </c>
      <c r="AW174" s="1" t="str">
        <f>IF(AND('Use B2019'!AW50=0,AW50&lt;&gt;0),AW50,"-")</f>
        <v>-</v>
      </c>
      <c r="AX174" s="1" t="str">
        <f>IF(AND('Use B2019'!AX50=0,AX50&lt;&gt;0),AX50,"-")</f>
        <v>-</v>
      </c>
      <c r="AY174" s="1" t="str">
        <f>IF(AND('Use B2019'!AY50=0,AY50&lt;&gt;0),AY50,"-")</f>
        <v>-</v>
      </c>
      <c r="AZ174" s="1" t="str">
        <f>IF(AND('Use B2019'!AZ50=0,AZ50&lt;&gt;0),AZ50,"-")</f>
        <v>-</v>
      </c>
      <c r="BA174" s="1" t="str">
        <f>IF(AND('Use B2019'!BA50=0,BA50&lt;&gt;0),BA50,"-")</f>
        <v>-</v>
      </c>
      <c r="BB174" s="1" t="str">
        <f>IF(AND('Use B2019'!BB50=0,BB50&lt;&gt;0),BB50,"-")</f>
        <v>-</v>
      </c>
      <c r="BC174" s="1" t="str">
        <f>IF(AND('Use B2019'!BC50=0,BC50&lt;&gt;0),BC50,"-")</f>
        <v>-</v>
      </c>
      <c r="BD174" s="1" t="str">
        <f>IF(AND('Use B2019'!BD50=0,BD50&lt;&gt;0),BD50,"-")</f>
        <v>-</v>
      </c>
      <c r="BE174" s="1" t="str">
        <f>IF(AND('Use B2019'!BE50=0,BE50&lt;&gt;0),BE50,"-")</f>
        <v>-</v>
      </c>
      <c r="BF174" s="1" t="str">
        <f>IF(AND('Use B2019'!BF50=0,BF50&lt;&gt;0),BF50,"-")</f>
        <v>-</v>
      </c>
      <c r="BG174" s="1" t="str">
        <f>IF(AND('Use B2019'!BG50=0,BG50&lt;&gt;0),BG50,"-")</f>
        <v>-</v>
      </c>
      <c r="BH174" s="1" t="str">
        <f>IF(AND('Use B2019'!BH50=0,BH50&lt;&gt;0),BH50,"-")</f>
        <v>-</v>
      </c>
      <c r="BI174" s="1" t="str">
        <f>IF(AND('Use B2019'!BI50=0,BI50&lt;&gt;0),BI50,"-")</f>
        <v>-</v>
      </c>
      <c r="BJ174" s="1" t="str">
        <f>IF(AND('Use B2019'!BJ50=0,BJ50&lt;&gt;0),BJ50,"-")</f>
        <v>-</v>
      </c>
      <c r="BK174" s="1"/>
      <c r="BL174" s="1" t="str">
        <f>IF(AND('Use B2019'!BL50=0,BL50&lt;&gt;0),BL50,"-")</f>
        <v>-</v>
      </c>
      <c r="BM174" s="1" t="str">
        <f>IF(AND('Use B2019'!BM50=0,BM50&lt;&gt;0),BM50,"-")</f>
        <v>-</v>
      </c>
      <c r="BN174" s="1" t="str">
        <f>IF(AND('Use B2019'!BN50=0,BN50&lt;&gt;0),BN50,"-")</f>
        <v>-</v>
      </c>
      <c r="BO174" s="1" t="str">
        <f>IF(AND('Use B2019'!BO50=0,BO50&lt;&gt;0),BO50,"-")</f>
        <v>-</v>
      </c>
      <c r="BP174" s="1" t="str">
        <f>IF(AND('Use B2019'!BP50=0,BP50&lt;&gt;0),BP50,"-")</f>
        <v>-</v>
      </c>
      <c r="BQ174" s="1" t="str">
        <f>IF(AND('Use B2019'!BQ50=0,BQ50&lt;&gt;0),BQ50,"-")</f>
        <v>-</v>
      </c>
      <c r="BR174" s="1" t="str">
        <f>IF(AND('Use B2019'!BR50=0,BR50&lt;&gt;0),BR50,"-")</f>
        <v>-</v>
      </c>
      <c r="BS174" s="1" t="str">
        <f>IF(AND('Use B2019'!BS50=0,BS50&lt;&gt;0),BS50,"-")</f>
        <v>-</v>
      </c>
      <c r="BT174" s="1" t="str">
        <f>IF(AND('Use B2019'!BT50=0,BT50&lt;&gt;0),BT50,"-")</f>
        <v>-</v>
      </c>
    </row>
    <row r="175" spans="1:72" ht="12.75" customHeight="1">
      <c r="A175" s="1">
        <v>47</v>
      </c>
      <c r="B175" s="1" t="s">
        <v>552</v>
      </c>
      <c r="C175" s="1" t="str">
        <f>IF(AND('Use B2019'!C51=0,C51&lt;&gt;0),C51,"-")</f>
        <v>-</v>
      </c>
      <c r="D175" s="1" t="str">
        <f>IF(AND('Use B2019'!D51=0,D51&lt;&gt;0),D51,"-")</f>
        <v>-</v>
      </c>
      <c r="E175" s="1" t="str">
        <f>IF(AND('Use B2019'!E51=0,E51&lt;&gt;0),E51,"-")</f>
        <v>-</v>
      </c>
      <c r="F175" s="1" t="str">
        <f>IF(AND('Use B2019'!F51=0,F51&lt;&gt;0),F51,"-")</f>
        <v>-</v>
      </c>
      <c r="G175" s="1" t="str">
        <f>IF(AND('Use B2019'!G51=0,G51&lt;&gt;0),G51,"-")</f>
        <v>-</v>
      </c>
      <c r="H175" s="1" t="str">
        <f>IF(AND('Use B2019'!H51=0,H51&lt;&gt;0),H51,"-")</f>
        <v>-</v>
      </c>
      <c r="I175" s="1" t="str">
        <f>IF(AND('Use B2019'!I51=0,I51&lt;&gt;0),I51,"-")</f>
        <v>-</v>
      </c>
      <c r="J175" s="1" t="str">
        <f>IF(AND('Use B2019'!J51=0,J51&lt;&gt;0),J51,"-")</f>
        <v>-</v>
      </c>
      <c r="K175" s="1" t="str">
        <f>IF(AND('Use B2019'!K51=0,K51&lt;&gt;0),K51,"-")</f>
        <v>-</v>
      </c>
      <c r="L175" s="1" t="str">
        <f>IF(AND('Use B2019'!L51=0,L51&lt;&gt;0),L51,"-")</f>
        <v>-</v>
      </c>
      <c r="M175" s="1" t="str">
        <f>IF(AND('Use B2019'!M51=0,M51&lt;&gt;0),M51,"-")</f>
        <v>-</v>
      </c>
      <c r="N175" s="1" t="str">
        <f>IF(AND('Use B2019'!N51=0,N51&lt;&gt;0),N51,"-")</f>
        <v>-</v>
      </c>
      <c r="O175" s="1" t="str">
        <f>IF(AND('Use B2019'!O51=0,O51&lt;&gt;0),O51,"-")</f>
        <v>-</v>
      </c>
      <c r="P175" s="1" t="str">
        <f>IF(AND('Use B2019'!P51=0,P51&lt;&gt;0),P51,"-")</f>
        <v>-</v>
      </c>
      <c r="Q175" s="1" t="str">
        <f>IF(AND('Use B2019'!Q51=0,Q51&lt;&gt;0),Q51,"-")</f>
        <v>-</v>
      </c>
      <c r="R175" s="1" t="str">
        <f>IF(AND('Use B2019'!R51=0,R51&lt;&gt;0),R51,"-")</f>
        <v>-</v>
      </c>
      <c r="S175" s="1" t="str">
        <f>IF(AND('Use B2019'!S51=0,S51&lt;&gt;0),S51,"-")</f>
        <v>-</v>
      </c>
      <c r="T175" s="1" t="str">
        <f>IF(AND('Use B2019'!T51=0,T51&lt;&gt;0),T51,"-")</f>
        <v>-</v>
      </c>
      <c r="U175" s="1" t="str">
        <f>IF(AND('Use B2019'!U51=0,U51&lt;&gt;0),U51,"-")</f>
        <v>-</v>
      </c>
      <c r="V175" s="1" t="str">
        <f>IF(AND('Use B2019'!V51=0,V51&lt;&gt;0),V51,"-")</f>
        <v>-</v>
      </c>
      <c r="W175" s="1" t="str">
        <f>IF(AND('Use B2019'!W51=0,W51&lt;&gt;0),W51,"-")</f>
        <v>-</v>
      </c>
      <c r="X175" s="1" t="str">
        <f>IF(AND('Use B2019'!X51=0,X51&lt;&gt;0),X51,"-")</f>
        <v>-</v>
      </c>
      <c r="Y175" s="1" t="str">
        <f>IF(AND('Use B2019'!Y51=0,Y51&lt;&gt;0),Y51,"-")</f>
        <v>-</v>
      </c>
      <c r="Z175" s="1" t="str">
        <f>IF(AND('Use B2019'!Z51=0,Z51&lt;&gt;0),Z51,"-")</f>
        <v>-</v>
      </c>
      <c r="AA175" s="1" t="str">
        <f>IF(AND('Use B2019'!AA51=0,AA51&lt;&gt;0),AA51,"-")</f>
        <v>-</v>
      </c>
      <c r="AB175" s="1" t="str">
        <f>IF(AND('Use B2019'!AB51=0,AB51&lt;&gt;0),AB51,"-")</f>
        <v>-</v>
      </c>
      <c r="AC175" s="1" t="str">
        <f>IF(AND('Use B2019'!AC51=0,AC51&lt;&gt;0),AC51,"-")</f>
        <v>-</v>
      </c>
      <c r="AD175" s="1" t="str">
        <f>IF(AND('Use B2019'!AD51=0,AD51&lt;&gt;0),AD51,"-")</f>
        <v>-</v>
      </c>
      <c r="AE175" s="1" t="str">
        <f>IF(AND('Use B2019'!AE51=0,AE51&lt;&gt;0),AE51,"-")</f>
        <v>-</v>
      </c>
      <c r="AF175" s="1" t="str">
        <f>IF(AND('Use B2019'!AF51=0,AF51&lt;&gt;0),AF51,"-")</f>
        <v>-</v>
      </c>
      <c r="AG175" s="1" t="str">
        <f>IF(AND('Use B2019'!AG51=0,AG51&lt;&gt;0),AG51,"-")</f>
        <v>-</v>
      </c>
      <c r="AH175" s="1" t="str">
        <f>IF(AND('Use B2019'!AH51=0,AH51&lt;&gt;0),AH51,"-")</f>
        <v>-</v>
      </c>
      <c r="AI175" s="1" t="str">
        <f>IF(AND('Use B2019'!AI51=0,AI51&lt;&gt;0),AI51,"-")</f>
        <v>-</v>
      </c>
      <c r="AJ175" s="1" t="str">
        <f>IF(AND('Use B2019'!AJ51=0,AJ51&lt;&gt;0),AJ51,"-")</f>
        <v>-</v>
      </c>
      <c r="AK175" s="1" t="str">
        <f>IF(AND('Use B2019'!AK51=0,AK51&lt;&gt;0),AK51,"-")</f>
        <v>-</v>
      </c>
      <c r="AL175" s="1" t="str">
        <f>IF(AND('Use B2019'!AL51=0,AL51&lt;&gt;0),AL51,"-")</f>
        <v>-</v>
      </c>
      <c r="AM175" s="1" t="str">
        <f>IF(AND('Use B2019'!AM51=0,AM51&lt;&gt;0),AM51,"-")</f>
        <v>-</v>
      </c>
      <c r="AN175" s="1" t="str">
        <f>IF(AND('Use B2019'!AN51=0,AN51&lt;&gt;0),AN51,"-")</f>
        <v>-</v>
      </c>
      <c r="AO175" s="1" t="str">
        <f>IF(AND('Use B2019'!AO51=0,AO51&lt;&gt;0),AO51,"-")</f>
        <v>-</v>
      </c>
      <c r="AP175" s="1" t="str">
        <f>IF(AND('Use B2019'!AP51=0,AP51&lt;&gt;0),AP51,"-")</f>
        <v>-</v>
      </c>
      <c r="AQ175" s="1" t="str">
        <f>IF(AND('Use B2019'!AQ51=0,AQ51&lt;&gt;0),AQ51,"-")</f>
        <v>-</v>
      </c>
      <c r="AR175" s="1" t="str">
        <f>IF(AND('Use B2019'!AR51=0,AR51&lt;&gt;0),AR51,"-")</f>
        <v>-</v>
      </c>
      <c r="AS175" s="1" t="str">
        <f>IF(AND('Use B2019'!AS51=0,AS51&lt;&gt;0),AS51,"-")</f>
        <v>-</v>
      </c>
      <c r="AT175" s="1" t="str">
        <f>IF(AND('Use B2019'!AT51=0,AT51&lt;&gt;0),AT51,"-")</f>
        <v>-</v>
      </c>
      <c r="AU175" s="1" t="str">
        <f>IF(AND('Use B2019'!AU51=0,AU51&lt;&gt;0),AU51,"-")</f>
        <v>-</v>
      </c>
      <c r="AV175" s="1" t="str">
        <f>IF(AND('Use B2019'!AV51=0,AV51&lt;&gt;0),AV51,"-")</f>
        <v>-</v>
      </c>
      <c r="AW175" s="1" t="str">
        <f>IF(AND('Use B2019'!AW51=0,AW51&lt;&gt;0),AW51,"-")</f>
        <v>-</v>
      </c>
      <c r="AX175" s="1" t="str">
        <f>IF(AND('Use B2019'!AX51=0,AX51&lt;&gt;0),AX51,"-")</f>
        <v>-</v>
      </c>
      <c r="AY175" s="1" t="str">
        <f>IF(AND('Use B2019'!AY51=0,AY51&lt;&gt;0),AY51,"-")</f>
        <v>-</v>
      </c>
      <c r="AZ175" s="1" t="str">
        <f>IF(AND('Use B2019'!AZ51=0,AZ51&lt;&gt;0),AZ51,"-")</f>
        <v>-</v>
      </c>
      <c r="BA175" s="1" t="str">
        <f>IF(AND('Use B2019'!BA51=0,BA51&lt;&gt;0),BA51,"-")</f>
        <v>-</v>
      </c>
      <c r="BB175" s="1" t="str">
        <f>IF(AND('Use B2019'!BB51=0,BB51&lt;&gt;0),BB51,"-")</f>
        <v>-</v>
      </c>
      <c r="BC175" s="1" t="str">
        <f>IF(AND('Use B2019'!BC51=0,BC51&lt;&gt;0),BC51,"-")</f>
        <v>-</v>
      </c>
      <c r="BD175" s="1" t="str">
        <f>IF(AND('Use B2019'!BD51=0,BD51&lt;&gt;0),BD51,"-")</f>
        <v>-</v>
      </c>
      <c r="BE175" s="1" t="str">
        <f>IF(AND('Use B2019'!BE51=0,BE51&lt;&gt;0),BE51,"-")</f>
        <v>-</v>
      </c>
      <c r="BF175" s="1" t="str">
        <f>IF(AND('Use B2019'!BF51=0,BF51&lt;&gt;0),BF51,"-")</f>
        <v>-</v>
      </c>
      <c r="BG175" s="1" t="str">
        <f>IF(AND('Use B2019'!BG51=0,BG51&lt;&gt;0),BG51,"-")</f>
        <v>-</v>
      </c>
      <c r="BH175" s="1" t="str">
        <f>IF(AND('Use B2019'!BH51=0,BH51&lt;&gt;0),BH51,"-")</f>
        <v>-</v>
      </c>
      <c r="BI175" s="1" t="str">
        <f>IF(AND('Use B2019'!BI51=0,BI51&lt;&gt;0),BI51,"-")</f>
        <v>-</v>
      </c>
      <c r="BJ175" s="1" t="str">
        <f>IF(AND('Use B2019'!BJ51=0,BJ51&lt;&gt;0),BJ51,"-")</f>
        <v>-</v>
      </c>
      <c r="BK175" s="1"/>
      <c r="BL175" s="1" t="str">
        <f>IF(AND('Use B2019'!BL51=0,BL51&lt;&gt;0),BL51,"-")</f>
        <v>-</v>
      </c>
      <c r="BM175" s="1" t="str">
        <f>IF(AND('Use B2019'!BM51=0,BM51&lt;&gt;0),BM51,"-")</f>
        <v>-</v>
      </c>
      <c r="BN175" s="1" t="str">
        <f>IF(AND('Use B2019'!BN51=0,BN51&lt;&gt;0),BN51,"-")</f>
        <v>-</v>
      </c>
      <c r="BO175" s="1" t="str">
        <f>IF(AND('Use B2019'!BO51=0,BO51&lt;&gt;0),BO51,"-")</f>
        <v>-</v>
      </c>
      <c r="BP175" s="1" t="str">
        <f>IF(AND('Use B2019'!BP51=0,BP51&lt;&gt;0),BP51,"-")</f>
        <v>-</v>
      </c>
      <c r="BQ175" s="1" t="str">
        <f>IF(AND('Use B2019'!BQ51=0,BQ51&lt;&gt;0),BQ51,"-")</f>
        <v>-</v>
      </c>
      <c r="BR175" s="1" t="str">
        <f>IF(AND('Use B2019'!BR51=0,BR51&lt;&gt;0),BR51,"-")</f>
        <v>-</v>
      </c>
      <c r="BS175" s="1" t="str">
        <f>IF(AND('Use B2019'!BS51=0,BS51&lt;&gt;0),BS51,"-")</f>
        <v>-</v>
      </c>
      <c r="BT175" s="1" t="str">
        <f>IF(AND('Use B2019'!BT51=0,BT51&lt;&gt;0),BT51,"-")</f>
        <v>-</v>
      </c>
    </row>
    <row r="176" spans="1:72" ht="12.75" customHeight="1">
      <c r="A176" s="1">
        <v>48</v>
      </c>
      <c r="B176" s="1" t="s">
        <v>554</v>
      </c>
      <c r="C176" s="1" t="str">
        <f>IF(AND('Use B2019'!C52=0,C52&lt;&gt;0),C52,"-")</f>
        <v>-</v>
      </c>
      <c r="D176" s="1" t="str">
        <f>IF(AND('Use B2019'!D52=0,D52&lt;&gt;0),D52,"-")</f>
        <v>-</v>
      </c>
      <c r="E176" s="1" t="str">
        <f>IF(AND('Use B2019'!E52=0,E52&lt;&gt;0),E52,"-")</f>
        <v>-</v>
      </c>
      <c r="F176" s="1" t="str">
        <f>IF(AND('Use B2019'!F52=0,F52&lt;&gt;0),F52,"-")</f>
        <v>-</v>
      </c>
      <c r="G176" s="1" t="str">
        <f>IF(AND('Use B2019'!G52=0,G52&lt;&gt;0),G52,"-")</f>
        <v>-</v>
      </c>
      <c r="H176" s="1" t="str">
        <f>IF(AND('Use B2019'!H52=0,H52&lt;&gt;0),H52,"-")</f>
        <v>-</v>
      </c>
      <c r="I176" s="1" t="str">
        <f>IF(AND('Use B2019'!I52=0,I52&lt;&gt;0),I52,"-")</f>
        <v>-</v>
      </c>
      <c r="J176" s="1" t="str">
        <f>IF(AND('Use B2019'!J52=0,J52&lt;&gt;0),J52,"-")</f>
        <v>-</v>
      </c>
      <c r="K176" s="1" t="str">
        <f>IF(AND('Use B2019'!K52=0,K52&lt;&gt;0),K52,"-")</f>
        <v>-</v>
      </c>
      <c r="L176" s="1" t="str">
        <f>IF(AND('Use B2019'!L52=0,L52&lt;&gt;0),L52,"-")</f>
        <v>-</v>
      </c>
      <c r="M176" s="1" t="str">
        <f>IF(AND('Use B2019'!M52=0,M52&lt;&gt;0),M52,"-")</f>
        <v>-</v>
      </c>
      <c r="N176" s="1" t="str">
        <f>IF(AND('Use B2019'!N52=0,N52&lt;&gt;0),N52,"-")</f>
        <v>-</v>
      </c>
      <c r="O176" s="1" t="str">
        <f>IF(AND('Use B2019'!O52=0,O52&lt;&gt;0),O52,"-")</f>
        <v>-</v>
      </c>
      <c r="P176" s="1" t="str">
        <f>IF(AND('Use B2019'!P52=0,P52&lt;&gt;0),P52,"-")</f>
        <v>-</v>
      </c>
      <c r="Q176" s="1" t="str">
        <f>IF(AND('Use B2019'!Q52=0,Q52&lt;&gt;0),Q52,"-")</f>
        <v>-</v>
      </c>
      <c r="R176" s="1" t="str">
        <f>IF(AND('Use B2019'!R52=0,R52&lt;&gt;0),R52,"-")</f>
        <v>-</v>
      </c>
      <c r="S176" s="1" t="str">
        <f>IF(AND('Use B2019'!S52=0,S52&lt;&gt;0),S52,"-")</f>
        <v>-</v>
      </c>
      <c r="T176" s="1" t="str">
        <f>IF(AND('Use B2019'!T52=0,T52&lt;&gt;0),T52,"-")</f>
        <v>-</v>
      </c>
      <c r="U176" s="1" t="str">
        <f>IF(AND('Use B2019'!U52=0,U52&lt;&gt;0),U52,"-")</f>
        <v>-</v>
      </c>
      <c r="V176" s="1" t="str">
        <f>IF(AND('Use B2019'!V52=0,V52&lt;&gt;0),V52,"-")</f>
        <v>-</v>
      </c>
      <c r="W176" s="1" t="str">
        <f>IF(AND('Use B2019'!W52=0,W52&lt;&gt;0),W52,"-")</f>
        <v>-</v>
      </c>
      <c r="X176" s="1" t="str">
        <f>IF(AND('Use B2019'!X52=0,X52&lt;&gt;0),X52,"-")</f>
        <v>-</v>
      </c>
      <c r="Y176" s="1" t="str">
        <f>IF(AND('Use B2019'!Y52=0,Y52&lt;&gt;0),Y52,"-")</f>
        <v>-</v>
      </c>
      <c r="Z176" s="1" t="str">
        <f>IF(AND('Use B2019'!Z52=0,Z52&lt;&gt;0),Z52,"-")</f>
        <v>-</v>
      </c>
      <c r="AA176" s="1" t="str">
        <f>IF(AND('Use B2019'!AA52=0,AA52&lt;&gt;0),AA52,"-")</f>
        <v>-</v>
      </c>
      <c r="AB176" s="1" t="str">
        <f>IF(AND('Use B2019'!AB52=0,AB52&lt;&gt;0),AB52,"-")</f>
        <v>-</v>
      </c>
      <c r="AC176" s="1" t="str">
        <f>IF(AND('Use B2019'!AC52=0,AC52&lt;&gt;0),AC52,"-")</f>
        <v>-</v>
      </c>
      <c r="AD176" s="1" t="str">
        <f>IF(AND('Use B2019'!AD52=0,AD52&lt;&gt;0),AD52,"-")</f>
        <v>-</v>
      </c>
      <c r="AE176" s="1" t="str">
        <f>IF(AND('Use B2019'!AE52=0,AE52&lt;&gt;0),AE52,"-")</f>
        <v>-</v>
      </c>
      <c r="AF176" s="1" t="str">
        <f>IF(AND('Use B2019'!AF52=0,AF52&lt;&gt;0),AF52,"-")</f>
        <v>-</v>
      </c>
      <c r="AG176" s="1" t="str">
        <f>IF(AND('Use B2019'!AG52=0,AG52&lt;&gt;0),AG52,"-")</f>
        <v>-</v>
      </c>
      <c r="AH176" s="1" t="str">
        <f>IF(AND('Use B2019'!AH52=0,AH52&lt;&gt;0),AH52,"-")</f>
        <v>-</v>
      </c>
      <c r="AI176" s="1" t="str">
        <f>IF(AND('Use B2019'!AI52=0,AI52&lt;&gt;0),AI52,"-")</f>
        <v>-</v>
      </c>
      <c r="AJ176" s="1" t="str">
        <f>IF(AND('Use B2019'!AJ52=0,AJ52&lt;&gt;0),AJ52,"-")</f>
        <v>-</v>
      </c>
      <c r="AK176" s="1" t="str">
        <f>IF(AND('Use B2019'!AK52=0,AK52&lt;&gt;0),AK52,"-")</f>
        <v>-</v>
      </c>
      <c r="AL176" s="1" t="str">
        <f>IF(AND('Use B2019'!AL52=0,AL52&lt;&gt;0),AL52,"-")</f>
        <v>-</v>
      </c>
      <c r="AM176" s="1" t="str">
        <f>IF(AND('Use B2019'!AM52=0,AM52&lt;&gt;0),AM52,"-")</f>
        <v>-</v>
      </c>
      <c r="AN176" s="1" t="str">
        <f>IF(AND('Use B2019'!AN52=0,AN52&lt;&gt;0),AN52,"-")</f>
        <v>-</v>
      </c>
      <c r="AO176" s="1" t="str">
        <f>IF(AND('Use B2019'!AO52=0,AO52&lt;&gt;0),AO52,"-")</f>
        <v>-</v>
      </c>
      <c r="AP176" s="1" t="str">
        <f>IF(AND('Use B2019'!AP52=0,AP52&lt;&gt;0),AP52,"-")</f>
        <v>-</v>
      </c>
      <c r="AQ176" s="1" t="str">
        <f>IF(AND('Use B2019'!AQ52=0,AQ52&lt;&gt;0),AQ52,"-")</f>
        <v>-</v>
      </c>
      <c r="AR176" s="1" t="str">
        <f>IF(AND('Use B2019'!AR52=0,AR52&lt;&gt;0),AR52,"-")</f>
        <v>-</v>
      </c>
      <c r="AS176" s="1" t="str">
        <f>IF(AND('Use B2019'!AS52=0,AS52&lt;&gt;0),AS52,"-")</f>
        <v>-</v>
      </c>
      <c r="AT176" s="1" t="str">
        <f>IF(AND('Use B2019'!AT52=0,AT52&lt;&gt;0),AT52,"-")</f>
        <v>-</v>
      </c>
      <c r="AU176" s="1" t="str">
        <f>IF(AND('Use B2019'!AU52=0,AU52&lt;&gt;0),AU52,"-")</f>
        <v>-</v>
      </c>
      <c r="AV176" s="1" t="str">
        <f>IF(AND('Use B2019'!AV52=0,AV52&lt;&gt;0),AV52,"-")</f>
        <v>-</v>
      </c>
      <c r="AW176" s="1" t="str">
        <f>IF(AND('Use B2019'!AW52=0,AW52&lt;&gt;0),AW52,"-")</f>
        <v>-</v>
      </c>
      <c r="AX176" s="1" t="str">
        <f>IF(AND('Use B2019'!AX52=0,AX52&lt;&gt;0),AX52,"-")</f>
        <v>-</v>
      </c>
      <c r="AY176" s="1" t="str">
        <f>IF(AND('Use B2019'!AY52=0,AY52&lt;&gt;0),AY52,"-")</f>
        <v>-</v>
      </c>
      <c r="AZ176" s="1" t="str">
        <f>IF(AND('Use B2019'!AZ52=0,AZ52&lt;&gt;0),AZ52,"-")</f>
        <v>-</v>
      </c>
      <c r="BA176" s="1" t="str">
        <f>IF(AND('Use B2019'!BA52=0,BA52&lt;&gt;0),BA52,"-")</f>
        <v>-</v>
      </c>
      <c r="BB176" s="1" t="str">
        <f>IF(AND('Use B2019'!BB52=0,BB52&lt;&gt;0),BB52,"-")</f>
        <v>-</v>
      </c>
      <c r="BC176" s="1" t="str">
        <f>IF(AND('Use B2019'!BC52=0,BC52&lt;&gt;0),BC52,"-")</f>
        <v>-</v>
      </c>
      <c r="BD176" s="1" t="str">
        <f>IF(AND('Use B2019'!BD52=0,BD52&lt;&gt;0),BD52,"-")</f>
        <v>-</v>
      </c>
      <c r="BE176" s="1" t="str">
        <f>IF(AND('Use B2019'!BE52=0,BE52&lt;&gt;0),BE52,"-")</f>
        <v>-</v>
      </c>
      <c r="BF176" s="1" t="str">
        <f>IF(AND('Use B2019'!BF52=0,BF52&lt;&gt;0),BF52,"-")</f>
        <v>-</v>
      </c>
      <c r="BG176" s="1" t="str">
        <f>IF(AND('Use B2019'!BG52=0,BG52&lt;&gt;0),BG52,"-")</f>
        <v>-</v>
      </c>
      <c r="BH176" s="1" t="str">
        <f>IF(AND('Use B2019'!BH52=0,BH52&lt;&gt;0),BH52,"-")</f>
        <v>-</v>
      </c>
      <c r="BI176" s="1" t="str">
        <f>IF(AND('Use B2019'!BI52=0,BI52&lt;&gt;0),BI52,"-")</f>
        <v>-</v>
      </c>
      <c r="BJ176" s="1" t="str">
        <f>IF(AND('Use B2019'!BJ52=0,BJ52&lt;&gt;0),BJ52,"-")</f>
        <v>-</v>
      </c>
      <c r="BK176" s="1"/>
      <c r="BL176" s="1" t="str">
        <f>IF(AND('Use B2019'!BL52=0,BL52&lt;&gt;0),BL52,"-")</f>
        <v>-</v>
      </c>
      <c r="BM176" s="1" t="str">
        <f>IF(AND('Use B2019'!BM52=0,BM52&lt;&gt;0),BM52,"-")</f>
        <v>-</v>
      </c>
      <c r="BN176" s="1" t="str">
        <f>IF(AND('Use B2019'!BN52=0,BN52&lt;&gt;0),BN52,"-")</f>
        <v>-</v>
      </c>
      <c r="BO176" s="1" t="str">
        <f>IF(AND('Use B2019'!BO52=0,BO52&lt;&gt;0),BO52,"-")</f>
        <v>-</v>
      </c>
      <c r="BP176" s="1" t="str">
        <f>IF(AND('Use B2019'!BP52=0,BP52&lt;&gt;0),BP52,"-")</f>
        <v>-</v>
      </c>
      <c r="BQ176" s="1" t="str">
        <f>IF(AND('Use B2019'!BQ52=0,BQ52&lt;&gt;0),BQ52,"-")</f>
        <v>-</v>
      </c>
      <c r="BR176" s="1" t="str">
        <f>IF(AND('Use B2019'!BR52=0,BR52&lt;&gt;0),BR52,"-")</f>
        <v>-</v>
      </c>
      <c r="BS176" s="1" t="str">
        <f>IF(AND('Use B2019'!BS52=0,BS52&lt;&gt;0),BS52,"-")</f>
        <v>-</v>
      </c>
      <c r="BT176" s="1" t="str">
        <f>IF(AND('Use B2019'!BT52=0,BT52&lt;&gt;0),BT52,"-")</f>
        <v>-</v>
      </c>
    </row>
    <row r="177" spans="1:72" ht="12.75" customHeight="1">
      <c r="A177" s="1">
        <v>49</v>
      </c>
      <c r="B177" s="1" t="s">
        <v>674</v>
      </c>
      <c r="C177" s="1" t="str">
        <f>IF(AND('Use B2019'!C53=0,C53&lt;&gt;0),C53,"-")</f>
        <v>-</v>
      </c>
      <c r="D177" s="1" t="str">
        <f>IF(AND('Use B2019'!D53=0,D53&lt;&gt;0),D53,"-")</f>
        <v>-</v>
      </c>
      <c r="E177" s="1" t="str">
        <f>IF(AND('Use B2019'!E53=0,E53&lt;&gt;0),E53,"-")</f>
        <v>-</v>
      </c>
      <c r="F177" s="1" t="str">
        <f>IF(AND('Use B2019'!F53=0,F53&lt;&gt;0),F53,"-")</f>
        <v>-</v>
      </c>
      <c r="G177" s="1" t="str">
        <f>IF(AND('Use B2019'!G53=0,G53&lt;&gt;0),G53,"-")</f>
        <v>-</v>
      </c>
      <c r="H177" s="1" t="str">
        <f>IF(AND('Use B2019'!H53=0,H53&lt;&gt;0),H53,"-")</f>
        <v>-</v>
      </c>
      <c r="I177" s="1" t="str">
        <f>IF(AND('Use B2019'!I53=0,I53&lt;&gt;0),I53,"-")</f>
        <v>-</v>
      </c>
      <c r="J177" s="1" t="str">
        <f>IF(AND('Use B2019'!J53=0,J53&lt;&gt;0),J53,"-")</f>
        <v>-</v>
      </c>
      <c r="K177" s="1" t="str">
        <f>IF(AND('Use B2019'!K53=0,K53&lt;&gt;0),K53,"-")</f>
        <v>-</v>
      </c>
      <c r="L177" s="1" t="str">
        <f>IF(AND('Use B2019'!L53=0,L53&lt;&gt;0),L53,"-")</f>
        <v>-</v>
      </c>
      <c r="M177" s="1" t="str">
        <f>IF(AND('Use B2019'!M53=0,M53&lt;&gt;0),M53,"-")</f>
        <v>-</v>
      </c>
      <c r="N177" s="1" t="str">
        <f>IF(AND('Use B2019'!N53=0,N53&lt;&gt;0),N53,"-")</f>
        <v>-</v>
      </c>
      <c r="O177" s="1" t="str">
        <f>IF(AND('Use B2019'!O53=0,O53&lt;&gt;0),O53,"-")</f>
        <v>-</v>
      </c>
      <c r="P177" s="1" t="str">
        <f>IF(AND('Use B2019'!P53=0,P53&lt;&gt;0),P53,"-")</f>
        <v>-</v>
      </c>
      <c r="Q177" s="1" t="str">
        <f>IF(AND('Use B2019'!Q53=0,Q53&lt;&gt;0),Q53,"-")</f>
        <v>-</v>
      </c>
      <c r="R177" s="1" t="str">
        <f>IF(AND('Use B2019'!R53=0,R53&lt;&gt;0),R53,"-")</f>
        <v>-</v>
      </c>
      <c r="S177" s="1" t="str">
        <f>IF(AND('Use B2019'!S53=0,S53&lt;&gt;0),S53,"-")</f>
        <v>-</v>
      </c>
      <c r="T177" s="1" t="str">
        <f>IF(AND('Use B2019'!T53=0,T53&lt;&gt;0),T53,"-")</f>
        <v>-</v>
      </c>
      <c r="U177" s="1" t="str">
        <f>IF(AND('Use B2019'!U53=0,U53&lt;&gt;0),U53,"-")</f>
        <v>-</v>
      </c>
      <c r="V177" s="1" t="str">
        <f>IF(AND('Use B2019'!V53=0,V53&lt;&gt;0),V53,"-")</f>
        <v>-</v>
      </c>
      <c r="W177" s="1" t="str">
        <f>IF(AND('Use B2019'!W53=0,W53&lt;&gt;0),W53,"-")</f>
        <v>-</v>
      </c>
      <c r="X177" s="1" t="str">
        <f>IF(AND('Use B2019'!X53=0,X53&lt;&gt;0),X53,"-")</f>
        <v>-</v>
      </c>
      <c r="Y177" s="1" t="str">
        <f>IF(AND('Use B2019'!Y53=0,Y53&lt;&gt;0),Y53,"-")</f>
        <v>-</v>
      </c>
      <c r="Z177" s="1" t="str">
        <f>IF(AND('Use B2019'!Z53=0,Z53&lt;&gt;0),Z53,"-")</f>
        <v>-</v>
      </c>
      <c r="AA177" s="1" t="str">
        <f>IF(AND('Use B2019'!AA53=0,AA53&lt;&gt;0),AA53,"-")</f>
        <v>-</v>
      </c>
      <c r="AB177" s="1" t="str">
        <f>IF(AND('Use B2019'!AB53=0,AB53&lt;&gt;0),AB53,"-")</f>
        <v>-</v>
      </c>
      <c r="AC177" s="1" t="str">
        <f>IF(AND('Use B2019'!AC53=0,AC53&lt;&gt;0),AC53,"-")</f>
        <v>-</v>
      </c>
      <c r="AD177" s="1" t="str">
        <f>IF(AND('Use B2019'!AD53=0,AD53&lt;&gt;0),AD53,"-")</f>
        <v>-</v>
      </c>
      <c r="AE177" s="1" t="str">
        <f>IF(AND('Use B2019'!AE53=0,AE53&lt;&gt;0),AE53,"-")</f>
        <v>-</v>
      </c>
      <c r="AF177" s="1" t="str">
        <f>IF(AND('Use B2019'!AF53=0,AF53&lt;&gt;0),AF53,"-")</f>
        <v>-</v>
      </c>
      <c r="AG177" s="1" t="str">
        <f>IF(AND('Use B2019'!AG53=0,AG53&lt;&gt;0),AG53,"-")</f>
        <v>-</v>
      </c>
      <c r="AH177" s="1" t="str">
        <f>IF(AND('Use B2019'!AH53=0,AH53&lt;&gt;0),AH53,"-")</f>
        <v>-</v>
      </c>
      <c r="AI177" s="1" t="str">
        <f>IF(AND('Use B2019'!AI53=0,AI53&lt;&gt;0),AI53,"-")</f>
        <v>-</v>
      </c>
      <c r="AJ177" s="1" t="str">
        <f>IF(AND('Use B2019'!AJ53=0,AJ53&lt;&gt;0),AJ53,"-")</f>
        <v>-</v>
      </c>
      <c r="AK177" s="1" t="str">
        <f>IF(AND('Use B2019'!AK53=0,AK53&lt;&gt;0),AK53,"-")</f>
        <v>-</v>
      </c>
      <c r="AL177" s="1" t="str">
        <f>IF(AND('Use B2019'!AL53=0,AL53&lt;&gt;0),AL53,"-")</f>
        <v>-</v>
      </c>
      <c r="AM177" s="1" t="str">
        <f>IF(AND('Use B2019'!AM53=0,AM53&lt;&gt;0),AM53,"-")</f>
        <v>-</v>
      </c>
      <c r="AN177" s="1" t="str">
        <f>IF(AND('Use B2019'!AN53=0,AN53&lt;&gt;0),AN53,"-")</f>
        <v>-</v>
      </c>
      <c r="AO177" s="1" t="str">
        <f>IF(AND('Use B2019'!AO53=0,AO53&lt;&gt;0),AO53,"-")</f>
        <v>-</v>
      </c>
      <c r="AP177" s="1" t="str">
        <f>IF(AND('Use B2019'!AP53=0,AP53&lt;&gt;0),AP53,"-")</f>
        <v>-</v>
      </c>
      <c r="AQ177" s="1" t="str">
        <f>IF(AND('Use B2019'!AQ53=0,AQ53&lt;&gt;0),AQ53,"-")</f>
        <v>-</v>
      </c>
      <c r="AR177" s="1" t="str">
        <f>IF(AND('Use B2019'!AR53=0,AR53&lt;&gt;0),AR53,"-")</f>
        <v>-</v>
      </c>
      <c r="AS177" s="1" t="str">
        <f>IF(AND('Use B2019'!AS53=0,AS53&lt;&gt;0),AS53,"-")</f>
        <v>-</v>
      </c>
      <c r="AT177" s="1" t="str">
        <f>IF(AND('Use B2019'!AT53=0,AT53&lt;&gt;0),AT53,"-")</f>
        <v>-</v>
      </c>
      <c r="AU177" s="1" t="str">
        <f>IF(AND('Use B2019'!AU53=0,AU53&lt;&gt;0),AU53,"-")</f>
        <v>-</v>
      </c>
      <c r="AV177" s="1" t="str">
        <f>IF(AND('Use B2019'!AV53=0,AV53&lt;&gt;0),AV53,"-")</f>
        <v>-</v>
      </c>
      <c r="AW177" s="1" t="str">
        <f>IF(AND('Use B2019'!AW53=0,AW53&lt;&gt;0),AW53,"-")</f>
        <v>-</v>
      </c>
      <c r="AX177" s="1" t="str">
        <f>IF(AND('Use B2019'!AX53=0,AX53&lt;&gt;0),AX53,"-")</f>
        <v>-</v>
      </c>
      <c r="AY177" s="1" t="str">
        <f>IF(AND('Use B2019'!AY53=0,AY53&lt;&gt;0),AY53,"-")</f>
        <v>-</v>
      </c>
      <c r="AZ177" s="1" t="str">
        <f>IF(AND('Use B2019'!AZ53=0,AZ53&lt;&gt;0),AZ53,"-")</f>
        <v>-</v>
      </c>
      <c r="BA177" s="1" t="str">
        <f>IF(AND('Use B2019'!BA53=0,BA53&lt;&gt;0),BA53,"-")</f>
        <v>-</v>
      </c>
      <c r="BB177" s="1" t="str">
        <f>IF(AND('Use B2019'!BB53=0,BB53&lt;&gt;0),BB53,"-")</f>
        <v>-</v>
      </c>
      <c r="BC177" s="1" t="str">
        <f>IF(AND('Use B2019'!BC53=0,BC53&lt;&gt;0),BC53,"-")</f>
        <v>-</v>
      </c>
      <c r="BD177" s="1" t="str">
        <f>IF(AND('Use B2019'!BD53=0,BD53&lt;&gt;0),BD53,"-")</f>
        <v>-</v>
      </c>
      <c r="BE177" s="1" t="str">
        <f>IF(AND('Use B2019'!BE53=0,BE53&lt;&gt;0),BE53,"-")</f>
        <v>-</v>
      </c>
      <c r="BF177" s="1" t="str">
        <f>IF(AND('Use B2019'!BF53=0,BF53&lt;&gt;0),BF53,"-")</f>
        <v>-</v>
      </c>
      <c r="BG177" s="1" t="str">
        <f>IF(AND('Use B2019'!BG53=0,BG53&lt;&gt;0),BG53,"-")</f>
        <v>-</v>
      </c>
      <c r="BH177" s="1" t="str">
        <f>IF(AND('Use B2019'!BH53=0,BH53&lt;&gt;0),BH53,"-")</f>
        <v>-</v>
      </c>
      <c r="BI177" s="1" t="str">
        <f>IF(AND('Use B2019'!BI53=0,BI53&lt;&gt;0),BI53,"-")</f>
        <v>-</v>
      </c>
      <c r="BJ177" s="1" t="str">
        <f>IF(AND('Use B2019'!BJ53=0,BJ53&lt;&gt;0),BJ53,"-")</f>
        <v>-</v>
      </c>
      <c r="BK177" s="1"/>
      <c r="BL177" s="1" t="str">
        <f>IF(AND('Use B2019'!BL53=0,BL53&lt;&gt;0),BL53,"-")</f>
        <v>-</v>
      </c>
      <c r="BM177" s="1" t="str">
        <f>IF(AND('Use B2019'!BM53=0,BM53&lt;&gt;0),BM53,"-")</f>
        <v>-</v>
      </c>
      <c r="BN177" s="1" t="str">
        <f>IF(AND('Use B2019'!BN53=0,BN53&lt;&gt;0),BN53,"-")</f>
        <v>-</v>
      </c>
      <c r="BO177" s="1" t="str">
        <f>IF(AND('Use B2019'!BO53=0,BO53&lt;&gt;0),BO53,"-")</f>
        <v>-</v>
      </c>
      <c r="BP177" s="1" t="str">
        <f>IF(AND('Use B2019'!BP53=0,BP53&lt;&gt;0),BP53,"-")</f>
        <v>-</v>
      </c>
      <c r="BQ177" s="1" t="str">
        <f>IF(AND('Use B2019'!BQ53=0,BQ53&lt;&gt;0),BQ53,"-")</f>
        <v>-</v>
      </c>
      <c r="BR177" s="1" t="str">
        <f>IF(AND('Use B2019'!BR53=0,BR53&lt;&gt;0),BR53,"-")</f>
        <v>-</v>
      </c>
      <c r="BS177" s="1" t="str">
        <f>IF(AND('Use B2019'!BS53=0,BS53&lt;&gt;0),BS53,"-")</f>
        <v>-</v>
      </c>
      <c r="BT177" s="1" t="str">
        <f>IF(AND('Use B2019'!BT53=0,BT53&lt;&gt;0),BT53,"-")</f>
        <v>-</v>
      </c>
    </row>
    <row r="178" spans="1:72" ht="12.75" customHeight="1">
      <c r="A178" s="1">
        <v>50</v>
      </c>
      <c r="B178" s="1" t="s">
        <v>559</v>
      </c>
      <c r="C178" s="1" t="str">
        <f>IF(AND('Use B2019'!C54=0,C54&lt;&gt;0),C54,"-")</f>
        <v>-</v>
      </c>
      <c r="D178" s="1" t="str">
        <f>IF(AND('Use B2019'!D54=0,D54&lt;&gt;0),D54,"-")</f>
        <v>-</v>
      </c>
      <c r="E178" s="1" t="str">
        <f>IF(AND('Use B2019'!E54=0,E54&lt;&gt;0),E54,"-")</f>
        <v>-</v>
      </c>
      <c r="F178" s="1" t="str">
        <f>IF(AND('Use B2019'!F54=0,F54&lt;&gt;0),F54,"-")</f>
        <v>-</v>
      </c>
      <c r="G178" s="1" t="str">
        <f>IF(AND('Use B2019'!G54=0,G54&lt;&gt;0),G54,"-")</f>
        <v>-</v>
      </c>
      <c r="H178" s="1" t="str">
        <f>IF(AND('Use B2019'!H54=0,H54&lt;&gt;0),H54,"-")</f>
        <v>-</v>
      </c>
      <c r="I178" s="1" t="str">
        <f>IF(AND('Use B2019'!I54=0,I54&lt;&gt;0),I54,"-")</f>
        <v>-</v>
      </c>
      <c r="J178" s="1" t="str">
        <f>IF(AND('Use B2019'!J54=0,J54&lt;&gt;0),J54,"-")</f>
        <v>-</v>
      </c>
      <c r="K178" s="1" t="str">
        <f>IF(AND('Use B2019'!K54=0,K54&lt;&gt;0),K54,"-")</f>
        <v>-</v>
      </c>
      <c r="L178" s="1" t="str">
        <f>IF(AND('Use B2019'!L54=0,L54&lt;&gt;0),L54,"-")</f>
        <v>-</v>
      </c>
      <c r="M178" s="1" t="str">
        <f>IF(AND('Use B2019'!M54=0,M54&lt;&gt;0),M54,"-")</f>
        <v>-</v>
      </c>
      <c r="N178" s="1" t="str">
        <f>IF(AND('Use B2019'!N54=0,N54&lt;&gt;0),N54,"-")</f>
        <v>-</v>
      </c>
      <c r="O178" s="1" t="str">
        <f>IF(AND('Use B2019'!O54=0,O54&lt;&gt;0),O54,"-")</f>
        <v>-</v>
      </c>
      <c r="P178" s="1" t="str">
        <f>IF(AND('Use B2019'!P54=0,P54&lt;&gt;0),P54,"-")</f>
        <v>-</v>
      </c>
      <c r="Q178" s="1" t="str">
        <f>IF(AND('Use B2019'!Q54=0,Q54&lt;&gt;0),Q54,"-")</f>
        <v>-</v>
      </c>
      <c r="R178" s="1" t="str">
        <f>IF(AND('Use B2019'!R54=0,R54&lt;&gt;0),R54,"-")</f>
        <v>-</v>
      </c>
      <c r="S178" s="1" t="str">
        <f>IF(AND('Use B2019'!S54=0,S54&lt;&gt;0),S54,"-")</f>
        <v>-</v>
      </c>
      <c r="T178" s="1" t="str">
        <f>IF(AND('Use B2019'!T54=0,T54&lt;&gt;0),T54,"-")</f>
        <v>-</v>
      </c>
      <c r="U178" s="1" t="str">
        <f>IF(AND('Use B2019'!U54=0,U54&lt;&gt;0),U54,"-")</f>
        <v>-</v>
      </c>
      <c r="V178" s="1" t="str">
        <f>IF(AND('Use B2019'!V54=0,V54&lt;&gt;0),V54,"-")</f>
        <v>-</v>
      </c>
      <c r="W178" s="1" t="str">
        <f>IF(AND('Use B2019'!W54=0,W54&lt;&gt;0),W54,"-")</f>
        <v>-</v>
      </c>
      <c r="X178" s="1" t="str">
        <f>IF(AND('Use B2019'!X54=0,X54&lt;&gt;0),X54,"-")</f>
        <v>-</v>
      </c>
      <c r="Y178" s="1" t="str">
        <f>IF(AND('Use B2019'!Y54=0,Y54&lt;&gt;0),Y54,"-")</f>
        <v>-</v>
      </c>
      <c r="Z178" s="1" t="str">
        <f>IF(AND('Use B2019'!Z54=0,Z54&lt;&gt;0),Z54,"-")</f>
        <v>-</v>
      </c>
      <c r="AA178" s="1" t="str">
        <f>IF(AND('Use B2019'!AA54=0,AA54&lt;&gt;0),AA54,"-")</f>
        <v>-</v>
      </c>
      <c r="AB178" s="1" t="str">
        <f>IF(AND('Use B2019'!AB54=0,AB54&lt;&gt;0),AB54,"-")</f>
        <v>-</v>
      </c>
      <c r="AC178" s="1" t="str">
        <f>IF(AND('Use B2019'!AC54=0,AC54&lt;&gt;0),AC54,"-")</f>
        <v>-</v>
      </c>
      <c r="AD178" s="1" t="str">
        <f>IF(AND('Use B2019'!AD54=0,AD54&lt;&gt;0),AD54,"-")</f>
        <v>-</v>
      </c>
      <c r="AE178" s="1" t="str">
        <f>IF(AND('Use B2019'!AE54=0,AE54&lt;&gt;0),AE54,"-")</f>
        <v>-</v>
      </c>
      <c r="AF178" s="1" t="str">
        <f>IF(AND('Use B2019'!AF54=0,AF54&lt;&gt;0),AF54,"-")</f>
        <v>-</v>
      </c>
      <c r="AG178" s="1" t="str">
        <f>IF(AND('Use B2019'!AG54=0,AG54&lt;&gt;0),AG54,"-")</f>
        <v>-</v>
      </c>
      <c r="AH178" s="1" t="str">
        <f>IF(AND('Use B2019'!AH54=0,AH54&lt;&gt;0),AH54,"-")</f>
        <v>-</v>
      </c>
      <c r="AI178" s="1" t="str">
        <f>IF(AND('Use B2019'!AI54=0,AI54&lt;&gt;0),AI54,"-")</f>
        <v>-</v>
      </c>
      <c r="AJ178" s="1" t="str">
        <f>IF(AND('Use B2019'!AJ54=0,AJ54&lt;&gt;0),AJ54,"-")</f>
        <v>-</v>
      </c>
      <c r="AK178" s="1" t="str">
        <f>IF(AND('Use B2019'!AK54=0,AK54&lt;&gt;0),AK54,"-")</f>
        <v>-</v>
      </c>
      <c r="AL178" s="1" t="str">
        <f>IF(AND('Use B2019'!AL54=0,AL54&lt;&gt;0),AL54,"-")</f>
        <v>-</v>
      </c>
      <c r="AM178" s="1" t="str">
        <f>IF(AND('Use B2019'!AM54=0,AM54&lt;&gt;0),AM54,"-")</f>
        <v>-</v>
      </c>
      <c r="AN178" s="1" t="str">
        <f>IF(AND('Use B2019'!AN54=0,AN54&lt;&gt;0),AN54,"-")</f>
        <v>-</v>
      </c>
      <c r="AO178" s="1" t="str">
        <f>IF(AND('Use B2019'!AO54=0,AO54&lt;&gt;0),AO54,"-")</f>
        <v>-</v>
      </c>
      <c r="AP178" s="1" t="str">
        <f>IF(AND('Use B2019'!AP54=0,AP54&lt;&gt;0),AP54,"-")</f>
        <v>-</v>
      </c>
      <c r="AQ178" s="1" t="str">
        <f>IF(AND('Use B2019'!AQ54=0,AQ54&lt;&gt;0),AQ54,"-")</f>
        <v>-</v>
      </c>
      <c r="AR178" s="1" t="str">
        <f>IF(AND('Use B2019'!AR54=0,AR54&lt;&gt;0),AR54,"-")</f>
        <v>-</v>
      </c>
      <c r="AS178" s="1" t="str">
        <f>IF(AND('Use B2019'!AS54=0,AS54&lt;&gt;0),AS54,"-")</f>
        <v>-</v>
      </c>
      <c r="AT178" s="1" t="str">
        <f>IF(AND('Use B2019'!AT54=0,AT54&lt;&gt;0),AT54,"-")</f>
        <v>-</v>
      </c>
      <c r="AU178" s="1" t="str">
        <f>IF(AND('Use B2019'!AU54=0,AU54&lt;&gt;0),AU54,"-")</f>
        <v>-</v>
      </c>
      <c r="AV178" s="1" t="str">
        <f>IF(AND('Use B2019'!AV54=0,AV54&lt;&gt;0),AV54,"-")</f>
        <v>-</v>
      </c>
      <c r="AW178" s="1" t="str">
        <f>IF(AND('Use B2019'!AW54=0,AW54&lt;&gt;0),AW54,"-")</f>
        <v>-</v>
      </c>
      <c r="AX178" s="1" t="str">
        <f>IF(AND('Use B2019'!AX54=0,AX54&lt;&gt;0),AX54,"-")</f>
        <v>-</v>
      </c>
      <c r="AY178" s="1" t="str">
        <f>IF(AND('Use B2019'!AY54=0,AY54&lt;&gt;0),AY54,"-")</f>
        <v>-</v>
      </c>
      <c r="AZ178" s="1" t="str">
        <f>IF(AND('Use B2019'!AZ54=0,AZ54&lt;&gt;0),AZ54,"-")</f>
        <v>-</v>
      </c>
      <c r="BA178" s="1" t="str">
        <f>IF(AND('Use B2019'!BA54=0,BA54&lt;&gt;0),BA54,"-")</f>
        <v>-</v>
      </c>
      <c r="BB178" s="1" t="str">
        <f>IF(AND('Use B2019'!BB54=0,BB54&lt;&gt;0),BB54,"-")</f>
        <v>-</v>
      </c>
      <c r="BC178" s="1" t="str">
        <f>IF(AND('Use B2019'!BC54=0,BC54&lt;&gt;0),BC54,"-")</f>
        <v>-</v>
      </c>
      <c r="BD178" s="1" t="str">
        <f>IF(AND('Use B2019'!BD54=0,BD54&lt;&gt;0),BD54,"-")</f>
        <v>-</v>
      </c>
      <c r="BE178" s="1" t="str">
        <f>IF(AND('Use B2019'!BE54=0,BE54&lt;&gt;0),BE54,"-")</f>
        <v>-</v>
      </c>
      <c r="BF178" s="1" t="str">
        <f>IF(AND('Use B2019'!BF54=0,BF54&lt;&gt;0),BF54,"-")</f>
        <v>-</v>
      </c>
      <c r="BG178" s="1" t="str">
        <f>IF(AND('Use B2019'!BG54=0,BG54&lt;&gt;0),BG54,"-")</f>
        <v>-</v>
      </c>
      <c r="BH178" s="1" t="str">
        <f>IF(AND('Use B2019'!BH54=0,BH54&lt;&gt;0),BH54,"-")</f>
        <v>-</v>
      </c>
      <c r="BI178" s="1" t="str">
        <f>IF(AND('Use B2019'!BI54=0,BI54&lt;&gt;0),BI54,"-")</f>
        <v>-</v>
      </c>
      <c r="BJ178" s="1" t="str">
        <f>IF(AND('Use B2019'!BJ54=0,BJ54&lt;&gt;0),BJ54,"-")</f>
        <v>-</v>
      </c>
      <c r="BK178" s="1"/>
      <c r="BL178" s="1" t="str">
        <f>IF(AND('Use B2019'!BL54=0,BL54&lt;&gt;0),BL54,"-")</f>
        <v>-</v>
      </c>
      <c r="BM178" s="1" t="str">
        <f>IF(AND('Use B2019'!BM54=0,BM54&lt;&gt;0),BM54,"-")</f>
        <v>-</v>
      </c>
      <c r="BN178" s="1" t="str">
        <f>IF(AND('Use B2019'!BN54=0,BN54&lt;&gt;0),BN54,"-")</f>
        <v>-</v>
      </c>
      <c r="BO178" s="1" t="str">
        <f>IF(AND('Use B2019'!BO54=0,BO54&lt;&gt;0),BO54,"-")</f>
        <v>-</v>
      </c>
      <c r="BP178" s="1" t="str">
        <f>IF(AND('Use B2019'!BP54=0,BP54&lt;&gt;0),BP54,"-")</f>
        <v>-</v>
      </c>
      <c r="BQ178" s="1" t="str">
        <f>IF(AND('Use B2019'!BQ54=0,BQ54&lt;&gt;0),BQ54,"-")</f>
        <v>-</v>
      </c>
      <c r="BR178" s="1" t="str">
        <f>IF(AND('Use B2019'!BR54=0,BR54&lt;&gt;0),BR54,"-")</f>
        <v>-</v>
      </c>
      <c r="BS178" s="1" t="str">
        <f>IF(AND('Use B2019'!BS54=0,BS54&lt;&gt;0),BS54,"-")</f>
        <v>-</v>
      </c>
      <c r="BT178" s="1" t="str">
        <f>IF(AND('Use B2019'!BT54=0,BT54&lt;&gt;0),BT54,"-")</f>
        <v>-</v>
      </c>
    </row>
    <row r="179" spans="1:72" ht="12.75" customHeight="1">
      <c r="A179" s="1">
        <v>51</v>
      </c>
      <c r="B179" s="1" t="s">
        <v>561</v>
      </c>
      <c r="C179" s="1" t="str">
        <f>IF(AND('Use B2019'!C55=0,C55&lt;&gt;0),C55,"-")</f>
        <v>-</v>
      </c>
      <c r="D179" s="1" t="str">
        <f>IF(AND('Use B2019'!D55=0,D55&lt;&gt;0),D55,"-")</f>
        <v>-</v>
      </c>
      <c r="E179" s="1" t="str">
        <f>IF(AND('Use B2019'!E55=0,E55&lt;&gt;0),E55,"-")</f>
        <v>-</v>
      </c>
      <c r="F179" s="1" t="str">
        <f>IF(AND('Use B2019'!F55=0,F55&lt;&gt;0),F55,"-")</f>
        <v>-</v>
      </c>
      <c r="G179" s="1" t="str">
        <f>IF(AND('Use B2019'!G55=0,G55&lt;&gt;0),G55,"-")</f>
        <v>-</v>
      </c>
      <c r="H179" s="1" t="str">
        <f>IF(AND('Use B2019'!H55=0,H55&lt;&gt;0),H55,"-")</f>
        <v>-</v>
      </c>
      <c r="I179" s="1" t="str">
        <f>IF(AND('Use B2019'!I55=0,I55&lt;&gt;0),I55,"-")</f>
        <v>-</v>
      </c>
      <c r="J179" s="1" t="str">
        <f>IF(AND('Use B2019'!J55=0,J55&lt;&gt;0),J55,"-")</f>
        <v>-</v>
      </c>
      <c r="K179" s="1" t="str">
        <f>IF(AND('Use B2019'!K55=0,K55&lt;&gt;0),K55,"-")</f>
        <v>-</v>
      </c>
      <c r="L179" s="1" t="str">
        <f>IF(AND('Use B2019'!L55=0,L55&lt;&gt;0),L55,"-")</f>
        <v>-</v>
      </c>
      <c r="M179" s="1" t="str">
        <f>IF(AND('Use B2019'!M55=0,M55&lt;&gt;0),M55,"-")</f>
        <v>-</v>
      </c>
      <c r="N179" s="1" t="str">
        <f>IF(AND('Use B2019'!N55=0,N55&lt;&gt;0),N55,"-")</f>
        <v>-</v>
      </c>
      <c r="O179" s="1" t="str">
        <f>IF(AND('Use B2019'!O55=0,O55&lt;&gt;0),O55,"-")</f>
        <v>-</v>
      </c>
      <c r="P179" s="1" t="str">
        <f>IF(AND('Use B2019'!P55=0,P55&lt;&gt;0),P55,"-")</f>
        <v>-</v>
      </c>
      <c r="Q179" s="1" t="str">
        <f>IF(AND('Use B2019'!Q55=0,Q55&lt;&gt;0),Q55,"-")</f>
        <v>-</v>
      </c>
      <c r="R179" s="1" t="str">
        <f>IF(AND('Use B2019'!R55=0,R55&lt;&gt;0),R55,"-")</f>
        <v>-</v>
      </c>
      <c r="S179" s="1" t="str">
        <f>IF(AND('Use B2019'!S55=0,S55&lt;&gt;0),S55,"-")</f>
        <v>-</v>
      </c>
      <c r="T179" s="1" t="str">
        <f>IF(AND('Use B2019'!T55=0,T55&lt;&gt;0),T55,"-")</f>
        <v>-</v>
      </c>
      <c r="U179" s="1" t="str">
        <f>IF(AND('Use B2019'!U55=0,U55&lt;&gt;0),U55,"-")</f>
        <v>-</v>
      </c>
      <c r="V179" s="1" t="str">
        <f>IF(AND('Use B2019'!V55=0,V55&lt;&gt;0),V55,"-")</f>
        <v>-</v>
      </c>
      <c r="W179" s="1" t="str">
        <f>IF(AND('Use B2019'!W55=0,W55&lt;&gt;0),W55,"-")</f>
        <v>-</v>
      </c>
      <c r="X179" s="1" t="str">
        <f>IF(AND('Use B2019'!X55=0,X55&lt;&gt;0),X55,"-")</f>
        <v>-</v>
      </c>
      <c r="Y179" s="1" t="str">
        <f>IF(AND('Use B2019'!Y55=0,Y55&lt;&gt;0),Y55,"-")</f>
        <v>-</v>
      </c>
      <c r="Z179" s="1" t="str">
        <f>IF(AND('Use B2019'!Z55=0,Z55&lt;&gt;0),Z55,"-")</f>
        <v>-</v>
      </c>
      <c r="AA179" s="1" t="str">
        <f>IF(AND('Use B2019'!AA55=0,AA55&lt;&gt;0),AA55,"-")</f>
        <v>-</v>
      </c>
      <c r="AB179" s="1" t="str">
        <f>IF(AND('Use B2019'!AB55=0,AB55&lt;&gt;0),AB55,"-")</f>
        <v>-</v>
      </c>
      <c r="AC179" s="1" t="str">
        <f>IF(AND('Use B2019'!AC55=0,AC55&lt;&gt;0),AC55,"-")</f>
        <v>-</v>
      </c>
      <c r="AD179" s="1" t="str">
        <f>IF(AND('Use B2019'!AD55=0,AD55&lt;&gt;0),AD55,"-")</f>
        <v>-</v>
      </c>
      <c r="AE179" s="1" t="str">
        <f>IF(AND('Use B2019'!AE55=0,AE55&lt;&gt;0),AE55,"-")</f>
        <v>-</v>
      </c>
      <c r="AF179" s="1" t="str">
        <f>IF(AND('Use B2019'!AF55=0,AF55&lt;&gt;0),AF55,"-")</f>
        <v>-</v>
      </c>
      <c r="AG179" s="1" t="str">
        <f>IF(AND('Use B2019'!AG55=0,AG55&lt;&gt;0),AG55,"-")</f>
        <v>-</v>
      </c>
      <c r="AH179" s="1" t="str">
        <f>IF(AND('Use B2019'!AH55=0,AH55&lt;&gt;0),AH55,"-")</f>
        <v>-</v>
      </c>
      <c r="AI179" s="1" t="str">
        <f>IF(AND('Use B2019'!AI55=0,AI55&lt;&gt;0),AI55,"-")</f>
        <v>-</v>
      </c>
      <c r="AJ179" s="1" t="str">
        <f>IF(AND('Use B2019'!AJ55=0,AJ55&lt;&gt;0),AJ55,"-")</f>
        <v>-</v>
      </c>
      <c r="AK179" s="1" t="str">
        <f>IF(AND('Use B2019'!AK55=0,AK55&lt;&gt;0),AK55,"-")</f>
        <v>-</v>
      </c>
      <c r="AL179" s="1" t="str">
        <f>IF(AND('Use B2019'!AL55=0,AL55&lt;&gt;0),AL55,"-")</f>
        <v>-</v>
      </c>
      <c r="AM179" s="1" t="str">
        <f>IF(AND('Use B2019'!AM55=0,AM55&lt;&gt;0),AM55,"-")</f>
        <v>-</v>
      </c>
      <c r="AN179" s="1" t="str">
        <f>IF(AND('Use B2019'!AN55=0,AN55&lt;&gt;0),AN55,"-")</f>
        <v>-</v>
      </c>
      <c r="AO179" s="1" t="str">
        <f>IF(AND('Use B2019'!AO55=0,AO55&lt;&gt;0),AO55,"-")</f>
        <v>-</v>
      </c>
      <c r="AP179" s="1" t="str">
        <f>IF(AND('Use B2019'!AP55=0,AP55&lt;&gt;0),AP55,"-")</f>
        <v>-</v>
      </c>
      <c r="AQ179" s="1" t="str">
        <f>IF(AND('Use B2019'!AQ55=0,AQ55&lt;&gt;0),AQ55,"-")</f>
        <v>-</v>
      </c>
      <c r="AR179" s="1" t="str">
        <f>IF(AND('Use B2019'!AR55=0,AR55&lt;&gt;0),AR55,"-")</f>
        <v>-</v>
      </c>
      <c r="AS179" s="1" t="str">
        <f>IF(AND('Use B2019'!AS55=0,AS55&lt;&gt;0),AS55,"-")</f>
        <v>-</v>
      </c>
      <c r="AT179" s="1" t="str">
        <f>IF(AND('Use B2019'!AT55=0,AT55&lt;&gt;0),AT55,"-")</f>
        <v>-</v>
      </c>
      <c r="AU179" s="1" t="str">
        <f>IF(AND('Use B2019'!AU55=0,AU55&lt;&gt;0),AU55,"-")</f>
        <v>-</v>
      </c>
      <c r="AV179" s="1" t="str">
        <f>IF(AND('Use B2019'!AV55=0,AV55&lt;&gt;0),AV55,"-")</f>
        <v>-</v>
      </c>
      <c r="AW179" s="1" t="str">
        <f>IF(AND('Use B2019'!AW55=0,AW55&lt;&gt;0),AW55,"-")</f>
        <v>-</v>
      </c>
      <c r="AX179" s="1" t="str">
        <f>IF(AND('Use B2019'!AX55=0,AX55&lt;&gt;0),AX55,"-")</f>
        <v>-</v>
      </c>
      <c r="AY179" s="1" t="str">
        <f>IF(AND('Use B2019'!AY55=0,AY55&lt;&gt;0),AY55,"-")</f>
        <v>-</v>
      </c>
      <c r="AZ179" s="1" t="str">
        <f>IF(AND('Use B2019'!AZ55=0,AZ55&lt;&gt;0),AZ55,"-")</f>
        <v>-</v>
      </c>
      <c r="BA179" s="1" t="str">
        <f>IF(AND('Use B2019'!BA55=0,BA55&lt;&gt;0),BA55,"-")</f>
        <v>-</v>
      </c>
      <c r="BB179" s="1" t="str">
        <f>IF(AND('Use B2019'!BB55=0,BB55&lt;&gt;0),BB55,"-")</f>
        <v>-</v>
      </c>
      <c r="BC179" s="1" t="str">
        <f>IF(AND('Use B2019'!BC55=0,BC55&lt;&gt;0),BC55,"-")</f>
        <v>-</v>
      </c>
      <c r="BD179" s="1" t="str">
        <f>IF(AND('Use B2019'!BD55=0,BD55&lt;&gt;0),BD55,"-")</f>
        <v>-</v>
      </c>
      <c r="BE179" s="1" t="str">
        <f>IF(AND('Use B2019'!BE55=0,BE55&lt;&gt;0),BE55,"-")</f>
        <v>-</v>
      </c>
      <c r="BF179" s="1" t="str">
        <f>IF(AND('Use B2019'!BF55=0,BF55&lt;&gt;0),BF55,"-")</f>
        <v>-</v>
      </c>
      <c r="BG179" s="1" t="str">
        <f>IF(AND('Use B2019'!BG55=0,BG55&lt;&gt;0),BG55,"-")</f>
        <v>-</v>
      </c>
      <c r="BH179" s="1" t="str">
        <f>IF(AND('Use B2019'!BH55=0,BH55&lt;&gt;0),BH55,"-")</f>
        <v>-</v>
      </c>
      <c r="BI179" s="1" t="str">
        <f>IF(AND('Use B2019'!BI55=0,BI55&lt;&gt;0),BI55,"-")</f>
        <v>-</v>
      </c>
      <c r="BJ179" s="1" t="str">
        <f>IF(AND('Use B2019'!BJ55=0,BJ55&lt;&gt;0),BJ55,"-")</f>
        <v>-</v>
      </c>
      <c r="BK179" s="1"/>
      <c r="BL179" s="1" t="str">
        <f>IF(AND('Use B2019'!BL55=0,BL55&lt;&gt;0),BL55,"-")</f>
        <v>-</v>
      </c>
      <c r="BM179" s="1" t="str">
        <f>IF(AND('Use B2019'!BM55=0,BM55&lt;&gt;0),BM55,"-")</f>
        <v>-</v>
      </c>
      <c r="BN179" s="1" t="str">
        <f>IF(AND('Use B2019'!BN55=0,BN55&lt;&gt;0),BN55,"-")</f>
        <v>-</v>
      </c>
      <c r="BO179" s="1" t="str">
        <f>IF(AND('Use B2019'!BO55=0,BO55&lt;&gt;0),BO55,"-")</f>
        <v>-</v>
      </c>
      <c r="BP179" s="1" t="str">
        <f>IF(AND('Use B2019'!BP55=0,BP55&lt;&gt;0),BP55,"-")</f>
        <v>-</v>
      </c>
      <c r="BQ179" s="1" t="str">
        <f>IF(AND('Use B2019'!BQ55=0,BQ55&lt;&gt;0),BQ55,"-")</f>
        <v>-</v>
      </c>
      <c r="BR179" s="1" t="str">
        <f>IF(AND('Use B2019'!BR55=0,BR55&lt;&gt;0),BR55,"-")</f>
        <v>-</v>
      </c>
      <c r="BS179" s="1" t="str">
        <f>IF(AND('Use B2019'!BS55=0,BS55&lt;&gt;0),BS55,"-")</f>
        <v>-</v>
      </c>
      <c r="BT179" s="1" t="str">
        <f>IF(AND('Use B2019'!BT55=0,BT55&lt;&gt;0),BT55,"-")</f>
        <v>-</v>
      </c>
    </row>
    <row r="180" spans="1:72" ht="12.75" customHeight="1">
      <c r="A180" s="1">
        <v>52</v>
      </c>
      <c r="B180" s="1" t="s">
        <v>563</v>
      </c>
      <c r="C180" s="1" t="str">
        <f>IF(AND('Use B2019'!C56=0,C56&lt;&gt;0),C56,"-")</f>
        <v>-</v>
      </c>
      <c r="D180" s="1" t="str">
        <f>IF(AND('Use B2019'!D56=0,D56&lt;&gt;0),D56,"-")</f>
        <v>-</v>
      </c>
      <c r="E180" s="1" t="str">
        <f>IF(AND('Use B2019'!E56=0,E56&lt;&gt;0),E56,"-")</f>
        <v>-</v>
      </c>
      <c r="F180" s="1" t="str">
        <f>IF(AND('Use B2019'!F56=0,F56&lt;&gt;0),F56,"-")</f>
        <v>-</v>
      </c>
      <c r="G180" s="1" t="str">
        <f>IF(AND('Use B2019'!G56=0,G56&lt;&gt;0),G56,"-")</f>
        <v>-</v>
      </c>
      <c r="H180" s="1" t="str">
        <f>IF(AND('Use B2019'!H56=0,H56&lt;&gt;0),H56,"-")</f>
        <v>-</v>
      </c>
      <c r="I180" s="1" t="str">
        <f>IF(AND('Use B2019'!I56=0,I56&lt;&gt;0),I56,"-")</f>
        <v>-</v>
      </c>
      <c r="J180" s="1" t="str">
        <f>IF(AND('Use B2019'!J56=0,J56&lt;&gt;0),J56,"-")</f>
        <v>-</v>
      </c>
      <c r="K180" s="1" t="str">
        <f>IF(AND('Use B2019'!K56=0,K56&lt;&gt;0),K56,"-")</f>
        <v>-</v>
      </c>
      <c r="L180" s="1" t="str">
        <f>IF(AND('Use B2019'!L56=0,L56&lt;&gt;0),L56,"-")</f>
        <v>-</v>
      </c>
      <c r="M180" s="1" t="str">
        <f>IF(AND('Use B2019'!M56=0,M56&lt;&gt;0),M56,"-")</f>
        <v>-</v>
      </c>
      <c r="N180" s="1" t="str">
        <f>IF(AND('Use B2019'!N56=0,N56&lt;&gt;0),N56,"-")</f>
        <v>-</v>
      </c>
      <c r="O180" s="1" t="str">
        <f>IF(AND('Use B2019'!O56=0,O56&lt;&gt;0),O56,"-")</f>
        <v>-</v>
      </c>
      <c r="P180" s="1" t="str">
        <f>IF(AND('Use B2019'!P56=0,P56&lt;&gt;0),P56,"-")</f>
        <v>-</v>
      </c>
      <c r="Q180" s="1" t="str">
        <f>IF(AND('Use B2019'!Q56=0,Q56&lt;&gt;0),Q56,"-")</f>
        <v>-</v>
      </c>
      <c r="R180" s="1" t="str">
        <f>IF(AND('Use B2019'!R56=0,R56&lt;&gt;0),R56,"-")</f>
        <v>-</v>
      </c>
      <c r="S180" s="1" t="str">
        <f>IF(AND('Use B2019'!S56=0,S56&lt;&gt;0),S56,"-")</f>
        <v>-</v>
      </c>
      <c r="T180" s="1" t="str">
        <f>IF(AND('Use B2019'!T56=0,T56&lt;&gt;0),T56,"-")</f>
        <v>-</v>
      </c>
      <c r="U180" s="1" t="str">
        <f>IF(AND('Use B2019'!U56=0,U56&lt;&gt;0),U56,"-")</f>
        <v>-</v>
      </c>
      <c r="V180" s="1" t="str">
        <f>IF(AND('Use B2019'!V56=0,V56&lt;&gt;0),V56,"-")</f>
        <v>-</v>
      </c>
      <c r="W180" s="1" t="str">
        <f>IF(AND('Use B2019'!W56=0,W56&lt;&gt;0),W56,"-")</f>
        <v>-</v>
      </c>
      <c r="X180" s="1" t="str">
        <f>IF(AND('Use B2019'!X56=0,X56&lt;&gt;0),X56,"-")</f>
        <v>-</v>
      </c>
      <c r="Y180" s="1" t="str">
        <f>IF(AND('Use B2019'!Y56=0,Y56&lt;&gt;0),Y56,"-")</f>
        <v>-</v>
      </c>
      <c r="Z180" s="1" t="str">
        <f>IF(AND('Use B2019'!Z56=0,Z56&lt;&gt;0),Z56,"-")</f>
        <v>-</v>
      </c>
      <c r="AA180" s="1" t="str">
        <f>IF(AND('Use B2019'!AA56=0,AA56&lt;&gt;0),AA56,"-")</f>
        <v>-</v>
      </c>
      <c r="AB180" s="1" t="str">
        <f>IF(AND('Use B2019'!AB56=0,AB56&lt;&gt;0),AB56,"-")</f>
        <v>-</v>
      </c>
      <c r="AC180" s="1" t="str">
        <f>IF(AND('Use B2019'!AC56=0,AC56&lt;&gt;0),AC56,"-")</f>
        <v>-</v>
      </c>
      <c r="AD180" s="1" t="str">
        <f>IF(AND('Use B2019'!AD56=0,AD56&lt;&gt;0),AD56,"-")</f>
        <v>-</v>
      </c>
      <c r="AE180" s="1" t="str">
        <f>IF(AND('Use B2019'!AE56=0,AE56&lt;&gt;0),AE56,"-")</f>
        <v>-</v>
      </c>
      <c r="AF180" s="1" t="str">
        <f>IF(AND('Use B2019'!AF56=0,AF56&lt;&gt;0),AF56,"-")</f>
        <v>-</v>
      </c>
      <c r="AG180" s="1" t="str">
        <f>IF(AND('Use B2019'!AG56=0,AG56&lt;&gt;0),AG56,"-")</f>
        <v>-</v>
      </c>
      <c r="AH180" s="1" t="str">
        <f>IF(AND('Use B2019'!AH56=0,AH56&lt;&gt;0),AH56,"-")</f>
        <v>-</v>
      </c>
      <c r="AI180" s="1" t="str">
        <f>IF(AND('Use B2019'!AI56=0,AI56&lt;&gt;0),AI56,"-")</f>
        <v>-</v>
      </c>
      <c r="AJ180" s="1" t="str">
        <f>IF(AND('Use B2019'!AJ56=0,AJ56&lt;&gt;0),AJ56,"-")</f>
        <v>-</v>
      </c>
      <c r="AK180" s="1" t="str">
        <f>IF(AND('Use B2019'!AK56=0,AK56&lt;&gt;0),AK56,"-")</f>
        <v>-</v>
      </c>
      <c r="AL180" s="1" t="str">
        <f>IF(AND('Use B2019'!AL56=0,AL56&lt;&gt;0),AL56,"-")</f>
        <v>-</v>
      </c>
      <c r="AM180" s="1" t="str">
        <f>IF(AND('Use B2019'!AM56=0,AM56&lt;&gt;0),AM56,"-")</f>
        <v>-</v>
      </c>
      <c r="AN180" s="1" t="str">
        <f>IF(AND('Use B2019'!AN56=0,AN56&lt;&gt;0),AN56,"-")</f>
        <v>-</v>
      </c>
      <c r="AO180" s="1" t="str">
        <f>IF(AND('Use B2019'!AO56=0,AO56&lt;&gt;0),AO56,"-")</f>
        <v>-</v>
      </c>
      <c r="AP180" s="1" t="str">
        <f>IF(AND('Use B2019'!AP56=0,AP56&lt;&gt;0),AP56,"-")</f>
        <v>-</v>
      </c>
      <c r="AQ180" s="1" t="str">
        <f>IF(AND('Use B2019'!AQ56=0,AQ56&lt;&gt;0),AQ56,"-")</f>
        <v>-</v>
      </c>
      <c r="AR180" s="1" t="str">
        <f>IF(AND('Use B2019'!AR56=0,AR56&lt;&gt;0),AR56,"-")</f>
        <v>-</v>
      </c>
      <c r="AS180" s="1" t="str">
        <f>IF(AND('Use B2019'!AS56=0,AS56&lt;&gt;0),AS56,"-")</f>
        <v>-</v>
      </c>
      <c r="AT180" s="1" t="str">
        <f>IF(AND('Use B2019'!AT56=0,AT56&lt;&gt;0),AT56,"-")</f>
        <v>-</v>
      </c>
      <c r="AU180" s="1" t="str">
        <f>IF(AND('Use B2019'!AU56=0,AU56&lt;&gt;0),AU56,"-")</f>
        <v>-</v>
      </c>
      <c r="AV180" s="1" t="str">
        <f>IF(AND('Use B2019'!AV56=0,AV56&lt;&gt;0),AV56,"-")</f>
        <v>-</v>
      </c>
      <c r="AW180" s="1" t="str">
        <f>IF(AND('Use B2019'!AW56=0,AW56&lt;&gt;0),AW56,"-")</f>
        <v>-</v>
      </c>
      <c r="AX180" s="1" t="str">
        <f>IF(AND('Use B2019'!AX56=0,AX56&lt;&gt;0),AX56,"-")</f>
        <v>-</v>
      </c>
      <c r="AY180" s="1" t="str">
        <f>IF(AND('Use B2019'!AY56=0,AY56&lt;&gt;0),AY56,"-")</f>
        <v>-</v>
      </c>
      <c r="AZ180" s="1" t="str">
        <f>IF(AND('Use B2019'!AZ56=0,AZ56&lt;&gt;0),AZ56,"-")</f>
        <v>-</v>
      </c>
      <c r="BA180" s="1" t="str">
        <f>IF(AND('Use B2019'!BA56=0,BA56&lt;&gt;0),BA56,"-")</f>
        <v>-</v>
      </c>
      <c r="BB180" s="1" t="str">
        <f>IF(AND('Use B2019'!BB56=0,BB56&lt;&gt;0),BB56,"-")</f>
        <v>-</v>
      </c>
      <c r="BC180" s="1" t="str">
        <f>IF(AND('Use B2019'!BC56=0,BC56&lt;&gt;0),BC56,"-")</f>
        <v>-</v>
      </c>
      <c r="BD180" s="1" t="str">
        <f>IF(AND('Use B2019'!BD56=0,BD56&lt;&gt;0),BD56,"-")</f>
        <v>-</v>
      </c>
      <c r="BE180" s="1" t="str">
        <f>IF(AND('Use B2019'!BE56=0,BE56&lt;&gt;0),BE56,"-")</f>
        <v>-</v>
      </c>
      <c r="BF180" s="1" t="str">
        <f>IF(AND('Use B2019'!BF56=0,BF56&lt;&gt;0),BF56,"-")</f>
        <v>-</v>
      </c>
      <c r="BG180" s="1" t="str">
        <f>IF(AND('Use B2019'!BG56=0,BG56&lt;&gt;0),BG56,"-")</f>
        <v>-</v>
      </c>
      <c r="BH180" s="1" t="str">
        <f>IF(AND('Use B2019'!BH56=0,BH56&lt;&gt;0),BH56,"-")</f>
        <v>-</v>
      </c>
      <c r="BI180" s="1" t="str">
        <f>IF(AND('Use B2019'!BI56=0,BI56&lt;&gt;0),BI56,"-")</f>
        <v>-</v>
      </c>
      <c r="BJ180" s="1" t="str">
        <f>IF(AND('Use B2019'!BJ56=0,BJ56&lt;&gt;0),BJ56,"-")</f>
        <v>-</v>
      </c>
      <c r="BK180" s="1"/>
      <c r="BL180" s="1" t="str">
        <f>IF(AND('Use B2019'!BL56=0,BL56&lt;&gt;0),BL56,"-")</f>
        <v>-</v>
      </c>
      <c r="BM180" s="1" t="str">
        <f>IF(AND('Use B2019'!BM56=0,BM56&lt;&gt;0),BM56,"-")</f>
        <v>-</v>
      </c>
      <c r="BN180" s="1" t="str">
        <f>IF(AND('Use B2019'!BN56=0,BN56&lt;&gt;0),BN56,"-")</f>
        <v>-</v>
      </c>
      <c r="BO180" s="1" t="str">
        <f>IF(AND('Use B2019'!BO56=0,BO56&lt;&gt;0),BO56,"-")</f>
        <v>-</v>
      </c>
      <c r="BP180" s="1" t="str">
        <f>IF(AND('Use B2019'!BP56=0,BP56&lt;&gt;0),BP56,"-")</f>
        <v>-</v>
      </c>
      <c r="BQ180" s="1" t="str">
        <f>IF(AND('Use B2019'!BQ56=0,BQ56&lt;&gt;0),BQ56,"-")</f>
        <v>-</v>
      </c>
      <c r="BR180" s="1" t="str">
        <f>IF(AND('Use B2019'!BR56=0,BR56&lt;&gt;0),BR56,"-")</f>
        <v>-</v>
      </c>
      <c r="BS180" s="1" t="str">
        <f>IF(AND('Use B2019'!BS56=0,BS56&lt;&gt;0),BS56,"-")</f>
        <v>-</v>
      </c>
      <c r="BT180" s="1" t="str">
        <f>IF(AND('Use B2019'!BT56=0,BT56&lt;&gt;0),BT56,"-")</f>
        <v>-</v>
      </c>
    </row>
    <row r="181" spans="1:72" ht="12.75" customHeight="1">
      <c r="A181" s="1">
        <v>53</v>
      </c>
      <c r="B181" s="1" t="s">
        <v>675</v>
      </c>
      <c r="C181" s="1" t="str">
        <f>IF(AND('Use B2019'!C57=0,C57&lt;&gt;0),C57,"-")</f>
        <v>-</v>
      </c>
      <c r="D181" s="1" t="str">
        <f>IF(AND('Use B2019'!D57=0,D57&lt;&gt;0),D57,"-")</f>
        <v>-</v>
      </c>
      <c r="E181" s="1" t="str">
        <f>IF(AND('Use B2019'!E57=0,E57&lt;&gt;0),E57,"-")</f>
        <v>-</v>
      </c>
      <c r="F181" s="1" t="str">
        <f>IF(AND('Use B2019'!F57=0,F57&lt;&gt;0),F57,"-")</f>
        <v>-</v>
      </c>
      <c r="G181" s="1" t="str">
        <f>IF(AND('Use B2019'!G57=0,G57&lt;&gt;0),G57,"-")</f>
        <v>-</v>
      </c>
      <c r="H181" s="1" t="str">
        <f>IF(AND('Use B2019'!H57=0,H57&lt;&gt;0),H57,"-")</f>
        <v>-</v>
      </c>
      <c r="I181" s="1" t="str">
        <f>IF(AND('Use B2019'!I57=0,I57&lt;&gt;0),I57,"-")</f>
        <v>-</v>
      </c>
      <c r="J181" s="1" t="str">
        <f>IF(AND('Use B2019'!J57=0,J57&lt;&gt;0),J57,"-")</f>
        <v>-</v>
      </c>
      <c r="K181" s="1" t="str">
        <f>IF(AND('Use B2019'!K57=0,K57&lt;&gt;0),K57,"-")</f>
        <v>-</v>
      </c>
      <c r="L181" s="1" t="str">
        <f>IF(AND('Use B2019'!L57=0,L57&lt;&gt;0),L57,"-")</f>
        <v>-</v>
      </c>
      <c r="M181" s="1" t="str">
        <f>IF(AND('Use B2019'!M57=0,M57&lt;&gt;0),M57,"-")</f>
        <v>-</v>
      </c>
      <c r="N181" s="1" t="str">
        <f>IF(AND('Use B2019'!N57=0,N57&lt;&gt;0),N57,"-")</f>
        <v>-</v>
      </c>
      <c r="O181" s="1" t="str">
        <f>IF(AND('Use B2019'!O57=0,O57&lt;&gt;0),O57,"-")</f>
        <v>-</v>
      </c>
      <c r="P181" s="1" t="str">
        <f>IF(AND('Use B2019'!P57=0,P57&lt;&gt;0),P57,"-")</f>
        <v>-</v>
      </c>
      <c r="Q181" s="1" t="str">
        <f>IF(AND('Use B2019'!Q57=0,Q57&lt;&gt;0),Q57,"-")</f>
        <v>-</v>
      </c>
      <c r="R181" s="1" t="str">
        <f>IF(AND('Use B2019'!R57=0,R57&lt;&gt;0),R57,"-")</f>
        <v>-</v>
      </c>
      <c r="S181" s="1" t="str">
        <f>IF(AND('Use B2019'!S57=0,S57&lt;&gt;0),S57,"-")</f>
        <v>-</v>
      </c>
      <c r="T181" s="1" t="str">
        <f>IF(AND('Use B2019'!T57=0,T57&lt;&gt;0),T57,"-")</f>
        <v>-</v>
      </c>
      <c r="U181" s="1" t="str">
        <f>IF(AND('Use B2019'!U57=0,U57&lt;&gt;0),U57,"-")</f>
        <v>-</v>
      </c>
      <c r="V181" s="1" t="str">
        <f>IF(AND('Use B2019'!V57=0,V57&lt;&gt;0),V57,"-")</f>
        <v>-</v>
      </c>
      <c r="W181" s="1" t="str">
        <f>IF(AND('Use B2019'!W57=0,W57&lt;&gt;0),W57,"-")</f>
        <v>-</v>
      </c>
      <c r="X181" s="1" t="str">
        <f>IF(AND('Use B2019'!X57=0,X57&lt;&gt;0),X57,"-")</f>
        <v>-</v>
      </c>
      <c r="Y181" s="1" t="str">
        <f>IF(AND('Use B2019'!Y57=0,Y57&lt;&gt;0),Y57,"-")</f>
        <v>-</v>
      </c>
      <c r="Z181" s="1" t="str">
        <f>IF(AND('Use B2019'!Z57=0,Z57&lt;&gt;0),Z57,"-")</f>
        <v>-</v>
      </c>
      <c r="AA181" s="1" t="str">
        <f>IF(AND('Use B2019'!AA57=0,AA57&lt;&gt;0),AA57,"-")</f>
        <v>-</v>
      </c>
      <c r="AB181" s="1" t="str">
        <f>IF(AND('Use B2019'!AB57=0,AB57&lt;&gt;0),AB57,"-")</f>
        <v>-</v>
      </c>
      <c r="AC181" s="1" t="str">
        <f>IF(AND('Use B2019'!AC57=0,AC57&lt;&gt;0),AC57,"-")</f>
        <v>-</v>
      </c>
      <c r="AD181" s="1" t="str">
        <f>IF(AND('Use B2019'!AD57=0,AD57&lt;&gt;0),AD57,"-")</f>
        <v>-</v>
      </c>
      <c r="AE181" s="1" t="str">
        <f>IF(AND('Use B2019'!AE57=0,AE57&lt;&gt;0),AE57,"-")</f>
        <v>-</v>
      </c>
      <c r="AF181" s="1" t="str">
        <f>IF(AND('Use B2019'!AF57=0,AF57&lt;&gt;0),AF57,"-")</f>
        <v>-</v>
      </c>
      <c r="AG181" s="1" t="str">
        <f>IF(AND('Use B2019'!AG57=0,AG57&lt;&gt;0),AG57,"-")</f>
        <v>-</v>
      </c>
      <c r="AH181" s="1" t="str">
        <f>IF(AND('Use B2019'!AH57=0,AH57&lt;&gt;0),AH57,"-")</f>
        <v>-</v>
      </c>
      <c r="AI181" s="1" t="str">
        <f>IF(AND('Use B2019'!AI57=0,AI57&lt;&gt;0),AI57,"-")</f>
        <v>-</v>
      </c>
      <c r="AJ181" s="1" t="str">
        <f>IF(AND('Use B2019'!AJ57=0,AJ57&lt;&gt;0),AJ57,"-")</f>
        <v>-</v>
      </c>
      <c r="AK181" s="1" t="str">
        <f>IF(AND('Use B2019'!AK57=0,AK57&lt;&gt;0),AK57,"-")</f>
        <v>-</v>
      </c>
      <c r="AL181" s="1" t="str">
        <f>IF(AND('Use B2019'!AL57=0,AL57&lt;&gt;0),AL57,"-")</f>
        <v>-</v>
      </c>
      <c r="AM181" s="1" t="str">
        <f>IF(AND('Use B2019'!AM57=0,AM57&lt;&gt;0),AM57,"-")</f>
        <v>-</v>
      </c>
      <c r="AN181" s="1" t="str">
        <f>IF(AND('Use B2019'!AN57=0,AN57&lt;&gt;0),AN57,"-")</f>
        <v>-</v>
      </c>
      <c r="AO181" s="1" t="str">
        <f>IF(AND('Use B2019'!AO57=0,AO57&lt;&gt;0),AO57,"-")</f>
        <v>-</v>
      </c>
      <c r="AP181" s="1" t="str">
        <f>IF(AND('Use B2019'!AP57=0,AP57&lt;&gt;0),AP57,"-")</f>
        <v>-</v>
      </c>
      <c r="AQ181" s="1" t="str">
        <f>IF(AND('Use B2019'!AQ57=0,AQ57&lt;&gt;0),AQ57,"-")</f>
        <v>-</v>
      </c>
      <c r="AR181" s="1" t="str">
        <f>IF(AND('Use B2019'!AR57=0,AR57&lt;&gt;0),AR57,"-")</f>
        <v>-</v>
      </c>
      <c r="AS181" s="1" t="str">
        <f>IF(AND('Use B2019'!AS57=0,AS57&lt;&gt;0),AS57,"-")</f>
        <v>-</v>
      </c>
      <c r="AT181" s="1" t="str">
        <f>IF(AND('Use B2019'!AT57=0,AT57&lt;&gt;0),AT57,"-")</f>
        <v>-</v>
      </c>
      <c r="AU181" s="1" t="str">
        <f>IF(AND('Use B2019'!AU57=0,AU57&lt;&gt;0),AU57,"-")</f>
        <v>-</v>
      </c>
      <c r="AV181" s="1" t="str">
        <f>IF(AND('Use B2019'!AV57=0,AV57&lt;&gt;0),AV57,"-")</f>
        <v>-</v>
      </c>
      <c r="AW181" s="1" t="str">
        <f>IF(AND('Use B2019'!AW57=0,AW57&lt;&gt;0),AW57,"-")</f>
        <v>-</v>
      </c>
      <c r="AX181" s="1" t="str">
        <f>IF(AND('Use B2019'!AX57=0,AX57&lt;&gt;0),AX57,"-")</f>
        <v>-</v>
      </c>
      <c r="AY181" s="1" t="str">
        <f>IF(AND('Use B2019'!AY57=0,AY57&lt;&gt;0),AY57,"-")</f>
        <v>-</v>
      </c>
      <c r="AZ181" s="1" t="str">
        <f>IF(AND('Use B2019'!AZ57=0,AZ57&lt;&gt;0),AZ57,"-")</f>
        <v>-</v>
      </c>
      <c r="BA181" s="1" t="str">
        <f>IF(AND('Use B2019'!BA57=0,BA57&lt;&gt;0),BA57,"-")</f>
        <v>-</v>
      </c>
      <c r="BB181" s="1" t="str">
        <f>IF(AND('Use B2019'!BB57=0,BB57&lt;&gt;0),BB57,"-")</f>
        <v>-</v>
      </c>
      <c r="BC181" s="1" t="str">
        <f>IF(AND('Use B2019'!BC57=0,BC57&lt;&gt;0),BC57,"-")</f>
        <v>-</v>
      </c>
      <c r="BD181" s="1" t="str">
        <f>IF(AND('Use B2019'!BD57=0,BD57&lt;&gt;0),BD57,"-")</f>
        <v>-</v>
      </c>
      <c r="BE181" s="1" t="str">
        <f>IF(AND('Use B2019'!BE57=0,BE57&lt;&gt;0),BE57,"-")</f>
        <v>-</v>
      </c>
      <c r="BF181" s="1" t="str">
        <f>IF(AND('Use B2019'!BF57=0,BF57&lt;&gt;0),BF57,"-")</f>
        <v>-</v>
      </c>
      <c r="BG181" s="1" t="str">
        <f>IF(AND('Use B2019'!BG57=0,BG57&lt;&gt;0),BG57,"-")</f>
        <v>-</v>
      </c>
      <c r="BH181" s="1" t="str">
        <f>IF(AND('Use B2019'!BH57=0,BH57&lt;&gt;0),BH57,"-")</f>
        <v>-</v>
      </c>
      <c r="BI181" s="1" t="str">
        <f>IF(AND('Use B2019'!BI57=0,BI57&lt;&gt;0),BI57,"-")</f>
        <v>-</v>
      </c>
      <c r="BJ181" s="1" t="str">
        <f>IF(AND('Use B2019'!BJ57=0,BJ57&lt;&gt;0),BJ57,"-")</f>
        <v>-</v>
      </c>
      <c r="BK181" s="1"/>
      <c r="BL181" s="1" t="str">
        <f>IF(AND('Use B2019'!BL57=0,BL57&lt;&gt;0),BL57,"-")</f>
        <v>-</v>
      </c>
      <c r="BM181" s="1" t="str">
        <f>IF(AND('Use B2019'!BM57=0,BM57&lt;&gt;0),BM57,"-")</f>
        <v>-</v>
      </c>
      <c r="BN181" s="1" t="str">
        <f>IF(AND('Use B2019'!BN57=0,BN57&lt;&gt;0),BN57,"-")</f>
        <v>-</v>
      </c>
      <c r="BO181" s="1" t="str">
        <f>IF(AND('Use B2019'!BO57=0,BO57&lt;&gt;0),BO57,"-")</f>
        <v>-</v>
      </c>
      <c r="BP181" s="1" t="str">
        <f>IF(AND('Use B2019'!BP57=0,BP57&lt;&gt;0),BP57,"-")</f>
        <v>-</v>
      </c>
      <c r="BQ181" s="1" t="str">
        <f>IF(AND('Use B2019'!BQ57=0,BQ57&lt;&gt;0),BQ57,"-")</f>
        <v>-</v>
      </c>
      <c r="BR181" s="1" t="str">
        <f>IF(AND('Use B2019'!BR57=0,BR57&lt;&gt;0),BR57,"-")</f>
        <v>-</v>
      </c>
      <c r="BS181" s="1" t="str">
        <f>IF(AND('Use B2019'!BS57=0,BS57&lt;&gt;0),BS57,"-")</f>
        <v>-</v>
      </c>
      <c r="BT181" s="1" t="str">
        <f>IF(AND('Use B2019'!BT57=0,BT57&lt;&gt;0),BT57,"-")</f>
        <v>-</v>
      </c>
    </row>
    <row r="182" spans="1:72" ht="12.75" customHeight="1">
      <c r="A182" s="1">
        <v>54</v>
      </c>
      <c r="B182" s="1" t="s">
        <v>676</v>
      </c>
      <c r="C182" s="1" t="str">
        <f>IF(AND('Use B2019'!C58=0,C58&lt;&gt;0),C58,"-")</f>
        <v>-</v>
      </c>
      <c r="D182" s="1" t="str">
        <f>IF(AND('Use B2019'!D58=0,D58&lt;&gt;0),D58,"-")</f>
        <v>-</v>
      </c>
      <c r="E182" s="1" t="str">
        <f>IF(AND('Use B2019'!E58=0,E58&lt;&gt;0),E58,"-")</f>
        <v>-</v>
      </c>
      <c r="F182" s="1" t="str">
        <f>IF(AND('Use B2019'!F58=0,F58&lt;&gt;0),F58,"-")</f>
        <v>-</v>
      </c>
      <c r="G182" s="1" t="str">
        <f>IF(AND('Use B2019'!G58=0,G58&lt;&gt;0),G58,"-")</f>
        <v>-</v>
      </c>
      <c r="H182" s="1" t="str">
        <f>IF(AND('Use B2019'!H58=0,H58&lt;&gt;0),H58,"-")</f>
        <v>-</v>
      </c>
      <c r="I182" s="1" t="str">
        <f>IF(AND('Use B2019'!I58=0,I58&lt;&gt;0),I58,"-")</f>
        <v>-</v>
      </c>
      <c r="J182" s="1" t="str">
        <f>IF(AND('Use B2019'!J58=0,J58&lt;&gt;0),J58,"-")</f>
        <v>-</v>
      </c>
      <c r="K182" s="1" t="str">
        <f>IF(AND('Use B2019'!K58=0,K58&lt;&gt;0),K58,"-")</f>
        <v>-</v>
      </c>
      <c r="L182" s="1" t="str">
        <f>IF(AND('Use B2019'!L58=0,L58&lt;&gt;0),L58,"-")</f>
        <v>-</v>
      </c>
      <c r="M182" s="1" t="str">
        <f>IF(AND('Use B2019'!M58=0,M58&lt;&gt;0),M58,"-")</f>
        <v>-</v>
      </c>
      <c r="N182" s="1" t="str">
        <f>IF(AND('Use B2019'!N58=0,N58&lt;&gt;0),N58,"-")</f>
        <v>-</v>
      </c>
      <c r="O182" s="1" t="str">
        <f>IF(AND('Use B2019'!O58=0,O58&lt;&gt;0),O58,"-")</f>
        <v>-</v>
      </c>
      <c r="P182" s="1" t="str">
        <f>IF(AND('Use B2019'!P58=0,P58&lt;&gt;0),P58,"-")</f>
        <v>-</v>
      </c>
      <c r="Q182" s="1" t="str">
        <f>IF(AND('Use B2019'!Q58=0,Q58&lt;&gt;0),Q58,"-")</f>
        <v>-</v>
      </c>
      <c r="R182" s="1" t="str">
        <f>IF(AND('Use B2019'!R58=0,R58&lt;&gt;0),R58,"-")</f>
        <v>-</v>
      </c>
      <c r="S182" s="1" t="str">
        <f>IF(AND('Use B2019'!S58=0,S58&lt;&gt;0),S58,"-")</f>
        <v>-</v>
      </c>
      <c r="T182" s="1" t="str">
        <f>IF(AND('Use B2019'!T58=0,T58&lt;&gt;0),T58,"-")</f>
        <v>-</v>
      </c>
      <c r="U182" s="1" t="str">
        <f>IF(AND('Use B2019'!U58=0,U58&lt;&gt;0),U58,"-")</f>
        <v>-</v>
      </c>
      <c r="V182" s="1" t="str">
        <f>IF(AND('Use B2019'!V58=0,V58&lt;&gt;0),V58,"-")</f>
        <v>-</v>
      </c>
      <c r="W182" s="1" t="str">
        <f>IF(AND('Use B2019'!W58=0,W58&lt;&gt;0),W58,"-")</f>
        <v>-</v>
      </c>
      <c r="X182" s="1" t="str">
        <f>IF(AND('Use B2019'!X58=0,X58&lt;&gt;0),X58,"-")</f>
        <v>-</v>
      </c>
      <c r="Y182" s="1" t="str">
        <f>IF(AND('Use B2019'!Y58=0,Y58&lt;&gt;0),Y58,"-")</f>
        <v>-</v>
      </c>
      <c r="Z182" s="1" t="str">
        <f>IF(AND('Use B2019'!Z58=0,Z58&lt;&gt;0),Z58,"-")</f>
        <v>-</v>
      </c>
      <c r="AA182" s="1" t="str">
        <f>IF(AND('Use B2019'!AA58=0,AA58&lt;&gt;0),AA58,"-")</f>
        <v>-</v>
      </c>
      <c r="AB182" s="1" t="str">
        <f>IF(AND('Use B2019'!AB58=0,AB58&lt;&gt;0),AB58,"-")</f>
        <v>-</v>
      </c>
      <c r="AC182" s="1" t="str">
        <f>IF(AND('Use B2019'!AC58=0,AC58&lt;&gt;0),AC58,"-")</f>
        <v>-</v>
      </c>
      <c r="AD182" s="1" t="str">
        <f>IF(AND('Use B2019'!AD58=0,AD58&lt;&gt;0),AD58,"-")</f>
        <v>-</v>
      </c>
      <c r="AE182" s="1" t="str">
        <f>IF(AND('Use B2019'!AE58=0,AE58&lt;&gt;0),AE58,"-")</f>
        <v>-</v>
      </c>
      <c r="AF182" s="1" t="str">
        <f>IF(AND('Use B2019'!AF58=0,AF58&lt;&gt;0),AF58,"-")</f>
        <v>-</v>
      </c>
      <c r="AG182" s="1" t="str">
        <f>IF(AND('Use B2019'!AG58=0,AG58&lt;&gt;0),AG58,"-")</f>
        <v>-</v>
      </c>
      <c r="AH182" s="1" t="str">
        <f>IF(AND('Use B2019'!AH58=0,AH58&lt;&gt;0),AH58,"-")</f>
        <v>-</v>
      </c>
      <c r="AI182" s="1" t="str">
        <f>IF(AND('Use B2019'!AI58=0,AI58&lt;&gt;0),AI58,"-")</f>
        <v>-</v>
      </c>
      <c r="AJ182" s="1" t="str">
        <f>IF(AND('Use B2019'!AJ58=0,AJ58&lt;&gt;0),AJ58,"-")</f>
        <v>-</v>
      </c>
      <c r="AK182" s="1" t="str">
        <f>IF(AND('Use B2019'!AK58=0,AK58&lt;&gt;0),AK58,"-")</f>
        <v>-</v>
      </c>
      <c r="AL182" s="1" t="str">
        <f>IF(AND('Use B2019'!AL58=0,AL58&lt;&gt;0),AL58,"-")</f>
        <v>-</v>
      </c>
      <c r="AM182" s="1" t="str">
        <f>IF(AND('Use B2019'!AM58=0,AM58&lt;&gt;0),AM58,"-")</f>
        <v>-</v>
      </c>
      <c r="AN182" s="1" t="str">
        <f>IF(AND('Use B2019'!AN58=0,AN58&lt;&gt;0),AN58,"-")</f>
        <v>-</v>
      </c>
      <c r="AO182" s="1" t="str">
        <f>IF(AND('Use B2019'!AO58=0,AO58&lt;&gt;0),AO58,"-")</f>
        <v>-</v>
      </c>
      <c r="AP182" s="1" t="str">
        <f>IF(AND('Use B2019'!AP58=0,AP58&lt;&gt;0),AP58,"-")</f>
        <v>-</v>
      </c>
      <c r="AQ182" s="1" t="str">
        <f>IF(AND('Use B2019'!AQ58=0,AQ58&lt;&gt;0),AQ58,"-")</f>
        <v>-</v>
      </c>
      <c r="AR182" s="1" t="str">
        <f>IF(AND('Use B2019'!AR58=0,AR58&lt;&gt;0),AR58,"-")</f>
        <v>-</v>
      </c>
      <c r="AS182" s="1" t="str">
        <f>IF(AND('Use B2019'!AS58=0,AS58&lt;&gt;0),AS58,"-")</f>
        <v>-</v>
      </c>
      <c r="AT182" s="1" t="str">
        <f>IF(AND('Use B2019'!AT58=0,AT58&lt;&gt;0),AT58,"-")</f>
        <v>-</v>
      </c>
      <c r="AU182" s="1" t="str">
        <f>IF(AND('Use B2019'!AU58=0,AU58&lt;&gt;0),AU58,"-")</f>
        <v>-</v>
      </c>
      <c r="AV182" s="1" t="str">
        <f>IF(AND('Use B2019'!AV58=0,AV58&lt;&gt;0),AV58,"-")</f>
        <v>-</v>
      </c>
      <c r="AW182" s="1" t="str">
        <f>IF(AND('Use B2019'!AW58=0,AW58&lt;&gt;0),AW58,"-")</f>
        <v>-</v>
      </c>
      <c r="AX182" s="1" t="str">
        <f>IF(AND('Use B2019'!AX58=0,AX58&lt;&gt;0),AX58,"-")</f>
        <v>-</v>
      </c>
      <c r="AY182" s="1" t="str">
        <f>IF(AND('Use B2019'!AY58=0,AY58&lt;&gt;0),AY58,"-")</f>
        <v>-</v>
      </c>
      <c r="AZ182" s="1" t="str">
        <f>IF(AND('Use B2019'!AZ58=0,AZ58&lt;&gt;0),AZ58,"-")</f>
        <v>-</v>
      </c>
      <c r="BA182" s="1" t="str">
        <f>IF(AND('Use B2019'!BA58=0,BA58&lt;&gt;0),BA58,"-")</f>
        <v>-</v>
      </c>
      <c r="BB182" s="1" t="str">
        <f>IF(AND('Use B2019'!BB58=0,BB58&lt;&gt;0),BB58,"-")</f>
        <v>-</v>
      </c>
      <c r="BC182" s="1" t="str">
        <f>IF(AND('Use B2019'!BC58=0,BC58&lt;&gt;0),BC58,"-")</f>
        <v>-</v>
      </c>
      <c r="BD182" s="1" t="str">
        <f>IF(AND('Use B2019'!BD58=0,BD58&lt;&gt;0),BD58,"-")</f>
        <v>-</v>
      </c>
      <c r="BE182" s="1" t="str">
        <f>IF(AND('Use B2019'!BE58=0,BE58&lt;&gt;0),BE58,"-")</f>
        <v>-</v>
      </c>
      <c r="BF182" s="1" t="str">
        <f>IF(AND('Use B2019'!BF58=0,BF58&lt;&gt;0),BF58,"-")</f>
        <v>-</v>
      </c>
      <c r="BG182" s="1" t="str">
        <f>IF(AND('Use B2019'!BG58=0,BG58&lt;&gt;0),BG58,"-")</f>
        <v>-</v>
      </c>
      <c r="BH182" s="1" t="str">
        <f>IF(AND('Use B2019'!BH58=0,BH58&lt;&gt;0),BH58,"-")</f>
        <v>-</v>
      </c>
      <c r="BI182" s="1" t="str">
        <f>IF(AND('Use B2019'!BI58=0,BI58&lt;&gt;0),BI58,"-")</f>
        <v>-</v>
      </c>
      <c r="BJ182" s="1" t="str">
        <f>IF(AND('Use B2019'!BJ58=0,BJ58&lt;&gt;0),BJ58,"-")</f>
        <v>-</v>
      </c>
      <c r="BK182" s="1"/>
      <c r="BL182" s="1" t="str">
        <f>IF(AND('Use B2019'!BL58=0,BL58&lt;&gt;0),BL58,"-")</f>
        <v>-</v>
      </c>
      <c r="BM182" s="1" t="str">
        <f>IF(AND('Use B2019'!BM58=0,BM58&lt;&gt;0),BM58,"-")</f>
        <v>-</v>
      </c>
      <c r="BN182" s="1" t="str">
        <f>IF(AND('Use B2019'!BN58=0,BN58&lt;&gt;0),BN58,"-")</f>
        <v>-</v>
      </c>
      <c r="BO182" s="1" t="str">
        <f>IF(AND('Use B2019'!BO58=0,BO58&lt;&gt;0),BO58,"-")</f>
        <v>-</v>
      </c>
      <c r="BP182" s="1" t="str">
        <f>IF(AND('Use B2019'!BP58=0,BP58&lt;&gt;0),BP58,"-")</f>
        <v>-</v>
      </c>
      <c r="BQ182" s="1" t="str">
        <f>IF(AND('Use B2019'!BQ58=0,BQ58&lt;&gt;0),BQ58,"-")</f>
        <v>-</v>
      </c>
      <c r="BR182" s="1" t="str">
        <f>IF(AND('Use B2019'!BR58=0,BR58&lt;&gt;0),BR58,"-")</f>
        <v>-</v>
      </c>
      <c r="BS182" s="1" t="str">
        <f>IF(AND('Use B2019'!BS58=0,BS58&lt;&gt;0),BS58,"-")</f>
        <v>-</v>
      </c>
      <c r="BT182" s="1" t="str">
        <f>IF(AND('Use B2019'!BT58=0,BT58&lt;&gt;0),BT58,"-")</f>
        <v>-</v>
      </c>
    </row>
    <row r="183" spans="1:72" ht="12.75" customHeight="1">
      <c r="A183" s="1">
        <v>55</v>
      </c>
      <c r="B183" s="1" t="s">
        <v>574</v>
      </c>
      <c r="C183" s="1" t="str">
        <f>IF(AND('Use B2019'!C59=0,C59&lt;&gt;0),C59,"-")</f>
        <v>-</v>
      </c>
      <c r="D183" s="1" t="str">
        <f>IF(AND('Use B2019'!D59=0,D59&lt;&gt;0),D59,"-")</f>
        <v>-</v>
      </c>
      <c r="E183" s="1" t="str">
        <f>IF(AND('Use B2019'!E59=0,E59&lt;&gt;0),E59,"-")</f>
        <v>-</v>
      </c>
      <c r="F183" s="1" t="str">
        <f>IF(AND('Use B2019'!F59=0,F59&lt;&gt;0),F59,"-")</f>
        <v>-</v>
      </c>
      <c r="G183" s="1" t="str">
        <f>IF(AND('Use B2019'!G59=0,G59&lt;&gt;0),G59,"-")</f>
        <v>-</v>
      </c>
      <c r="H183" s="1" t="str">
        <f>IF(AND('Use B2019'!H59=0,H59&lt;&gt;0),H59,"-")</f>
        <v>-</v>
      </c>
      <c r="I183" s="1" t="str">
        <f>IF(AND('Use B2019'!I59=0,I59&lt;&gt;0),I59,"-")</f>
        <v>-</v>
      </c>
      <c r="J183" s="1" t="str">
        <f>IF(AND('Use B2019'!J59=0,J59&lt;&gt;0),J59,"-")</f>
        <v>-</v>
      </c>
      <c r="K183" s="1" t="str">
        <f>IF(AND('Use B2019'!K59=0,K59&lt;&gt;0),K59,"-")</f>
        <v>-</v>
      </c>
      <c r="L183" s="1" t="str">
        <f>IF(AND('Use B2019'!L59=0,L59&lt;&gt;0),L59,"-")</f>
        <v>-</v>
      </c>
      <c r="M183" s="1" t="str">
        <f>IF(AND('Use B2019'!M59=0,M59&lt;&gt;0),M59,"-")</f>
        <v>-</v>
      </c>
      <c r="N183" s="1" t="str">
        <f>IF(AND('Use B2019'!N59=0,N59&lt;&gt;0),N59,"-")</f>
        <v>-</v>
      </c>
      <c r="O183" s="1" t="str">
        <f>IF(AND('Use B2019'!O59=0,O59&lt;&gt;0),O59,"-")</f>
        <v>-</v>
      </c>
      <c r="P183" s="1" t="str">
        <f>IF(AND('Use B2019'!P59=0,P59&lt;&gt;0),P59,"-")</f>
        <v>-</v>
      </c>
      <c r="Q183" s="1" t="str">
        <f>IF(AND('Use B2019'!Q59=0,Q59&lt;&gt;0),Q59,"-")</f>
        <v>-</v>
      </c>
      <c r="R183" s="1" t="str">
        <f>IF(AND('Use B2019'!R59=0,R59&lt;&gt;0),R59,"-")</f>
        <v>-</v>
      </c>
      <c r="S183" s="1" t="str">
        <f>IF(AND('Use B2019'!S59=0,S59&lt;&gt;0),S59,"-")</f>
        <v>-</v>
      </c>
      <c r="T183" s="1" t="str">
        <f>IF(AND('Use B2019'!T59=0,T59&lt;&gt;0),T59,"-")</f>
        <v>-</v>
      </c>
      <c r="U183" s="1" t="str">
        <f>IF(AND('Use B2019'!U59=0,U59&lt;&gt;0),U59,"-")</f>
        <v>-</v>
      </c>
      <c r="V183" s="1" t="str">
        <f>IF(AND('Use B2019'!V59=0,V59&lt;&gt;0),V59,"-")</f>
        <v>-</v>
      </c>
      <c r="W183" s="1" t="str">
        <f>IF(AND('Use B2019'!W59=0,W59&lt;&gt;0),W59,"-")</f>
        <v>-</v>
      </c>
      <c r="X183" s="1" t="str">
        <f>IF(AND('Use B2019'!X59=0,X59&lt;&gt;0),X59,"-")</f>
        <v>-</v>
      </c>
      <c r="Y183" s="1" t="str">
        <f>IF(AND('Use B2019'!Y59=0,Y59&lt;&gt;0),Y59,"-")</f>
        <v>-</v>
      </c>
      <c r="Z183" s="1" t="str">
        <f>IF(AND('Use B2019'!Z59=0,Z59&lt;&gt;0),Z59,"-")</f>
        <v>-</v>
      </c>
      <c r="AA183" s="1" t="str">
        <f>IF(AND('Use B2019'!AA59=0,AA59&lt;&gt;0),AA59,"-")</f>
        <v>-</v>
      </c>
      <c r="AB183" s="1" t="str">
        <f>IF(AND('Use B2019'!AB59=0,AB59&lt;&gt;0),AB59,"-")</f>
        <v>-</v>
      </c>
      <c r="AC183" s="1" t="str">
        <f>IF(AND('Use B2019'!AC59=0,AC59&lt;&gt;0),AC59,"-")</f>
        <v>-</v>
      </c>
      <c r="AD183" s="1" t="str">
        <f>IF(AND('Use B2019'!AD59=0,AD59&lt;&gt;0),AD59,"-")</f>
        <v>-</v>
      </c>
      <c r="AE183" s="1" t="str">
        <f>IF(AND('Use B2019'!AE59=0,AE59&lt;&gt;0),AE59,"-")</f>
        <v>-</v>
      </c>
      <c r="AF183" s="1" t="str">
        <f>IF(AND('Use B2019'!AF59=0,AF59&lt;&gt;0),AF59,"-")</f>
        <v>-</v>
      </c>
      <c r="AG183" s="1" t="str">
        <f>IF(AND('Use B2019'!AG59=0,AG59&lt;&gt;0),AG59,"-")</f>
        <v>-</v>
      </c>
      <c r="AH183" s="1" t="str">
        <f>IF(AND('Use B2019'!AH59=0,AH59&lt;&gt;0),AH59,"-")</f>
        <v>-</v>
      </c>
      <c r="AI183" s="1" t="str">
        <f>IF(AND('Use B2019'!AI59=0,AI59&lt;&gt;0),AI59,"-")</f>
        <v>-</v>
      </c>
      <c r="AJ183" s="1" t="str">
        <f>IF(AND('Use B2019'!AJ59=0,AJ59&lt;&gt;0),AJ59,"-")</f>
        <v>-</v>
      </c>
      <c r="AK183" s="1" t="str">
        <f>IF(AND('Use B2019'!AK59=0,AK59&lt;&gt;0),AK59,"-")</f>
        <v>-</v>
      </c>
      <c r="AL183" s="1" t="str">
        <f>IF(AND('Use B2019'!AL59=0,AL59&lt;&gt;0),AL59,"-")</f>
        <v>-</v>
      </c>
      <c r="AM183" s="1" t="str">
        <f>IF(AND('Use B2019'!AM59=0,AM59&lt;&gt;0),AM59,"-")</f>
        <v>-</v>
      </c>
      <c r="AN183" s="1" t="str">
        <f>IF(AND('Use B2019'!AN59=0,AN59&lt;&gt;0),AN59,"-")</f>
        <v>-</v>
      </c>
      <c r="AO183" s="1" t="str">
        <f>IF(AND('Use B2019'!AO59=0,AO59&lt;&gt;0),AO59,"-")</f>
        <v>-</v>
      </c>
      <c r="AP183" s="1" t="str">
        <f>IF(AND('Use B2019'!AP59=0,AP59&lt;&gt;0),AP59,"-")</f>
        <v>-</v>
      </c>
      <c r="AQ183" s="1" t="str">
        <f>IF(AND('Use B2019'!AQ59=0,AQ59&lt;&gt;0),AQ59,"-")</f>
        <v>-</v>
      </c>
      <c r="AR183" s="1" t="str">
        <f>IF(AND('Use B2019'!AR59=0,AR59&lt;&gt;0),AR59,"-")</f>
        <v>-</v>
      </c>
      <c r="AS183" s="1" t="str">
        <f>IF(AND('Use B2019'!AS59=0,AS59&lt;&gt;0),AS59,"-")</f>
        <v>-</v>
      </c>
      <c r="AT183" s="1" t="str">
        <f>IF(AND('Use B2019'!AT59=0,AT59&lt;&gt;0),AT59,"-")</f>
        <v>-</v>
      </c>
      <c r="AU183" s="1" t="str">
        <f>IF(AND('Use B2019'!AU59=0,AU59&lt;&gt;0),AU59,"-")</f>
        <v>-</v>
      </c>
      <c r="AV183" s="1" t="str">
        <f>IF(AND('Use B2019'!AV59=0,AV59&lt;&gt;0),AV59,"-")</f>
        <v>-</v>
      </c>
      <c r="AW183" s="1" t="str">
        <f>IF(AND('Use B2019'!AW59=0,AW59&lt;&gt;0),AW59,"-")</f>
        <v>-</v>
      </c>
      <c r="AX183" s="1" t="str">
        <f>IF(AND('Use B2019'!AX59=0,AX59&lt;&gt;0),AX59,"-")</f>
        <v>-</v>
      </c>
      <c r="AY183" s="1" t="str">
        <f>IF(AND('Use B2019'!AY59=0,AY59&lt;&gt;0),AY59,"-")</f>
        <v>-</v>
      </c>
      <c r="AZ183" s="1" t="str">
        <f>IF(AND('Use B2019'!AZ59=0,AZ59&lt;&gt;0),AZ59,"-")</f>
        <v>-</v>
      </c>
      <c r="BA183" s="1" t="str">
        <f>IF(AND('Use B2019'!BA59=0,BA59&lt;&gt;0),BA59,"-")</f>
        <v>-</v>
      </c>
      <c r="BB183" s="1" t="str">
        <f>IF(AND('Use B2019'!BB59=0,BB59&lt;&gt;0),BB59,"-")</f>
        <v>-</v>
      </c>
      <c r="BC183" s="1" t="str">
        <f>IF(AND('Use B2019'!BC59=0,BC59&lt;&gt;0),BC59,"-")</f>
        <v>-</v>
      </c>
      <c r="BD183" s="1" t="str">
        <f>IF(AND('Use B2019'!BD59=0,BD59&lt;&gt;0),BD59,"-")</f>
        <v>-</v>
      </c>
      <c r="BE183" s="1" t="str">
        <f>IF(AND('Use B2019'!BE59=0,BE59&lt;&gt;0),BE59,"-")</f>
        <v>-</v>
      </c>
      <c r="BF183" s="1" t="str">
        <f>IF(AND('Use B2019'!BF59=0,BF59&lt;&gt;0),BF59,"-")</f>
        <v>-</v>
      </c>
      <c r="BG183" s="1" t="str">
        <f>IF(AND('Use B2019'!BG59=0,BG59&lt;&gt;0),BG59,"-")</f>
        <v>-</v>
      </c>
      <c r="BH183" s="1" t="str">
        <f>IF(AND('Use B2019'!BH59=0,BH59&lt;&gt;0),BH59,"-")</f>
        <v>-</v>
      </c>
      <c r="BI183" s="1" t="str">
        <f>IF(AND('Use B2019'!BI59=0,BI59&lt;&gt;0),BI59,"-")</f>
        <v>-</v>
      </c>
      <c r="BJ183" s="1" t="str">
        <f>IF(AND('Use B2019'!BJ59=0,BJ59&lt;&gt;0),BJ59,"-")</f>
        <v>-</v>
      </c>
      <c r="BK183" s="1"/>
      <c r="BL183" s="1" t="str">
        <f>IF(AND('Use B2019'!BL59=0,BL59&lt;&gt;0),BL59,"-")</f>
        <v>-</v>
      </c>
      <c r="BM183" s="1" t="str">
        <f>IF(AND('Use B2019'!BM59=0,BM59&lt;&gt;0),BM59,"-")</f>
        <v>-</v>
      </c>
      <c r="BN183" s="1" t="str">
        <f>IF(AND('Use B2019'!BN59=0,BN59&lt;&gt;0),BN59,"-")</f>
        <v>-</v>
      </c>
      <c r="BO183" s="1" t="str">
        <f>IF(AND('Use B2019'!BO59=0,BO59&lt;&gt;0),BO59,"-")</f>
        <v>-</v>
      </c>
      <c r="BP183" s="1" t="str">
        <f>IF(AND('Use B2019'!BP59=0,BP59&lt;&gt;0),BP59,"-")</f>
        <v>-</v>
      </c>
      <c r="BQ183" s="1" t="str">
        <f>IF(AND('Use B2019'!BQ59=0,BQ59&lt;&gt;0),BQ59,"-")</f>
        <v>-</v>
      </c>
      <c r="BR183" s="1" t="str">
        <f>IF(AND('Use B2019'!BR59=0,BR59&lt;&gt;0),BR59,"-")</f>
        <v>-</v>
      </c>
      <c r="BS183" s="1" t="str">
        <f>IF(AND('Use B2019'!BS59=0,BS59&lt;&gt;0),BS59,"-")</f>
        <v>-</v>
      </c>
      <c r="BT183" s="1" t="str">
        <f>IF(AND('Use B2019'!BT59=0,BT59&lt;&gt;0),BT59,"-")</f>
        <v>-</v>
      </c>
    </row>
    <row r="184" spans="1:72" ht="12.75" customHeight="1">
      <c r="A184" s="1">
        <v>56</v>
      </c>
      <c r="B184" s="1" t="s">
        <v>576</v>
      </c>
      <c r="C184" s="1" t="str">
        <f>IF(AND('Use B2019'!C60=0,C60&lt;&gt;0),C60,"-")</f>
        <v>-</v>
      </c>
      <c r="D184" s="1" t="str">
        <f>IF(AND('Use B2019'!D60=0,D60&lt;&gt;0),D60,"-")</f>
        <v>-</v>
      </c>
      <c r="E184" s="1" t="str">
        <f>IF(AND('Use B2019'!E60=0,E60&lt;&gt;0),E60,"-")</f>
        <v>-</v>
      </c>
      <c r="F184" s="1" t="str">
        <f>IF(AND('Use B2019'!F60=0,F60&lt;&gt;0),F60,"-")</f>
        <v>-</v>
      </c>
      <c r="G184" s="1" t="str">
        <f>IF(AND('Use B2019'!G60=0,G60&lt;&gt;0),G60,"-")</f>
        <v>-</v>
      </c>
      <c r="H184" s="1" t="str">
        <f>IF(AND('Use B2019'!H60=0,H60&lt;&gt;0),H60,"-")</f>
        <v>-</v>
      </c>
      <c r="I184" s="1" t="str">
        <f>IF(AND('Use B2019'!I60=0,I60&lt;&gt;0),I60,"-")</f>
        <v>-</v>
      </c>
      <c r="J184" s="1" t="str">
        <f>IF(AND('Use B2019'!J60=0,J60&lt;&gt;0),J60,"-")</f>
        <v>-</v>
      </c>
      <c r="K184" s="1" t="str">
        <f>IF(AND('Use B2019'!K60=0,K60&lt;&gt;0),K60,"-")</f>
        <v>-</v>
      </c>
      <c r="L184" s="1" t="str">
        <f>IF(AND('Use B2019'!L60=0,L60&lt;&gt;0),L60,"-")</f>
        <v>-</v>
      </c>
      <c r="M184" s="1" t="str">
        <f>IF(AND('Use B2019'!M60=0,M60&lt;&gt;0),M60,"-")</f>
        <v>-</v>
      </c>
      <c r="N184" s="1" t="str">
        <f>IF(AND('Use B2019'!N60=0,N60&lt;&gt;0),N60,"-")</f>
        <v>-</v>
      </c>
      <c r="O184" s="1" t="str">
        <f>IF(AND('Use B2019'!O60=0,O60&lt;&gt;0),O60,"-")</f>
        <v>-</v>
      </c>
      <c r="P184" s="1" t="str">
        <f>IF(AND('Use B2019'!P60=0,P60&lt;&gt;0),P60,"-")</f>
        <v>-</v>
      </c>
      <c r="Q184" s="1" t="str">
        <f>IF(AND('Use B2019'!Q60=0,Q60&lt;&gt;0),Q60,"-")</f>
        <v>-</v>
      </c>
      <c r="R184" s="1" t="str">
        <f>IF(AND('Use B2019'!R60=0,R60&lt;&gt;0),R60,"-")</f>
        <v>-</v>
      </c>
      <c r="S184" s="1" t="str">
        <f>IF(AND('Use B2019'!S60=0,S60&lt;&gt;0),S60,"-")</f>
        <v>-</v>
      </c>
      <c r="T184" s="1" t="str">
        <f>IF(AND('Use B2019'!T60=0,T60&lt;&gt;0),T60,"-")</f>
        <v>-</v>
      </c>
      <c r="U184" s="1" t="str">
        <f>IF(AND('Use B2019'!U60=0,U60&lt;&gt;0),U60,"-")</f>
        <v>-</v>
      </c>
      <c r="V184" s="1" t="str">
        <f>IF(AND('Use B2019'!V60=0,V60&lt;&gt;0),V60,"-")</f>
        <v>-</v>
      </c>
      <c r="W184" s="1" t="str">
        <f>IF(AND('Use B2019'!W60=0,W60&lt;&gt;0),W60,"-")</f>
        <v>-</v>
      </c>
      <c r="X184" s="1" t="str">
        <f>IF(AND('Use B2019'!X60=0,X60&lt;&gt;0),X60,"-")</f>
        <v>-</v>
      </c>
      <c r="Y184" s="1" t="str">
        <f>IF(AND('Use B2019'!Y60=0,Y60&lt;&gt;0),Y60,"-")</f>
        <v>-</v>
      </c>
      <c r="Z184" s="1" t="str">
        <f>IF(AND('Use B2019'!Z60=0,Z60&lt;&gt;0),Z60,"-")</f>
        <v>-</v>
      </c>
      <c r="AA184" s="1" t="str">
        <f>IF(AND('Use B2019'!AA60=0,AA60&lt;&gt;0),AA60,"-")</f>
        <v>-</v>
      </c>
      <c r="AB184" s="1" t="str">
        <f>IF(AND('Use B2019'!AB60=0,AB60&lt;&gt;0),AB60,"-")</f>
        <v>-</v>
      </c>
      <c r="AC184" s="1" t="str">
        <f>IF(AND('Use B2019'!AC60=0,AC60&lt;&gt;0),AC60,"-")</f>
        <v>-</v>
      </c>
      <c r="AD184" s="1" t="str">
        <f>IF(AND('Use B2019'!AD60=0,AD60&lt;&gt;0),AD60,"-")</f>
        <v>-</v>
      </c>
      <c r="AE184" s="1" t="str">
        <f>IF(AND('Use B2019'!AE60=0,AE60&lt;&gt;0),AE60,"-")</f>
        <v>-</v>
      </c>
      <c r="AF184" s="1" t="str">
        <f>IF(AND('Use B2019'!AF60=0,AF60&lt;&gt;0),AF60,"-")</f>
        <v>-</v>
      </c>
      <c r="AG184" s="1" t="str">
        <f>IF(AND('Use B2019'!AG60=0,AG60&lt;&gt;0),AG60,"-")</f>
        <v>-</v>
      </c>
      <c r="AH184" s="1" t="str">
        <f>IF(AND('Use B2019'!AH60=0,AH60&lt;&gt;0),AH60,"-")</f>
        <v>-</v>
      </c>
      <c r="AI184" s="1" t="str">
        <f>IF(AND('Use B2019'!AI60=0,AI60&lt;&gt;0),AI60,"-")</f>
        <v>-</v>
      </c>
      <c r="AJ184" s="1" t="str">
        <f>IF(AND('Use B2019'!AJ60=0,AJ60&lt;&gt;0),AJ60,"-")</f>
        <v>-</v>
      </c>
      <c r="AK184" s="1" t="str">
        <f>IF(AND('Use B2019'!AK60=0,AK60&lt;&gt;0),AK60,"-")</f>
        <v>-</v>
      </c>
      <c r="AL184" s="1" t="str">
        <f>IF(AND('Use B2019'!AL60=0,AL60&lt;&gt;0),AL60,"-")</f>
        <v>-</v>
      </c>
      <c r="AM184" s="1" t="str">
        <f>IF(AND('Use B2019'!AM60=0,AM60&lt;&gt;0),AM60,"-")</f>
        <v>-</v>
      </c>
      <c r="AN184" s="1" t="str">
        <f>IF(AND('Use B2019'!AN60=0,AN60&lt;&gt;0),AN60,"-")</f>
        <v>-</v>
      </c>
      <c r="AO184" s="1" t="str">
        <f>IF(AND('Use B2019'!AO60=0,AO60&lt;&gt;0),AO60,"-")</f>
        <v>-</v>
      </c>
      <c r="AP184" s="1" t="str">
        <f>IF(AND('Use B2019'!AP60=0,AP60&lt;&gt;0),AP60,"-")</f>
        <v>-</v>
      </c>
      <c r="AQ184" s="1" t="str">
        <f>IF(AND('Use B2019'!AQ60=0,AQ60&lt;&gt;0),AQ60,"-")</f>
        <v>-</v>
      </c>
      <c r="AR184" s="1" t="str">
        <f>IF(AND('Use B2019'!AR60=0,AR60&lt;&gt;0),AR60,"-")</f>
        <v>-</v>
      </c>
      <c r="AS184" s="1" t="str">
        <f>IF(AND('Use B2019'!AS60=0,AS60&lt;&gt;0),AS60,"-")</f>
        <v>-</v>
      </c>
      <c r="AT184" s="1" t="str">
        <f>IF(AND('Use B2019'!AT60=0,AT60&lt;&gt;0),AT60,"-")</f>
        <v>-</v>
      </c>
      <c r="AU184" s="1" t="str">
        <f>IF(AND('Use B2019'!AU60=0,AU60&lt;&gt;0),AU60,"-")</f>
        <v>-</v>
      </c>
      <c r="AV184" s="1" t="str">
        <f>IF(AND('Use B2019'!AV60=0,AV60&lt;&gt;0),AV60,"-")</f>
        <v>-</v>
      </c>
      <c r="AW184" s="1" t="str">
        <f>IF(AND('Use B2019'!AW60=0,AW60&lt;&gt;0),AW60,"-")</f>
        <v>-</v>
      </c>
      <c r="AX184" s="1" t="str">
        <f>IF(AND('Use B2019'!AX60=0,AX60&lt;&gt;0),AX60,"-")</f>
        <v>-</v>
      </c>
      <c r="AY184" s="1" t="str">
        <f>IF(AND('Use B2019'!AY60=0,AY60&lt;&gt;0),AY60,"-")</f>
        <v>-</v>
      </c>
      <c r="AZ184" s="1" t="str">
        <f>IF(AND('Use B2019'!AZ60=0,AZ60&lt;&gt;0),AZ60,"-")</f>
        <v>-</v>
      </c>
      <c r="BA184" s="1" t="str">
        <f>IF(AND('Use B2019'!BA60=0,BA60&lt;&gt;0),BA60,"-")</f>
        <v>-</v>
      </c>
      <c r="BB184" s="1" t="str">
        <f>IF(AND('Use B2019'!BB60=0,BB60&lt;&gt;0),BB60,"-")</f>
        <v>-</v>
      </c>
      <c r="BC184" s="1" t="str">
        <f>IF(AND('Use B2019'!BC60=0,BC60&lt;&gt;0),BC60,"-")</f>
        <v>-</v>
      </c>
      <c r="BD184" s="1" t="str">
        <f>IF(AND('Use B2019'!BD60=0,BD60&lt;&gt;0),BD60,"-")</f>
        <v>-</v>
      </c>
      <c r="BE184" s="1" t="str">
        <f>IF(AND('Use B2019'!BE60=0,BE60&lt;&gt;0),BE60,"-")</f>
        <v>-</v>
      </c>
      <c r="BF184" s="1" t="str">
        <f>IF(AND('Use B2019'!BF60=0,BF60&lt;&gt;0),BF60,"-")</f>
        <v>-</v>
      </c>
      <c r="BG184" s="1" t="str">
        <f>IF(AND('Use B2019'!BG60=0,BG60&lt;&gt;0),BG60,"-")</f>
        <v>-</v>
      </c>
      <c r="BH184" s="1" t="str">
        <f>IF(AND('Use B2019'!BH60=0,BH60&lt;&gt;0),BH60,"-")</f>
        <v>-</v>
      </c>
      <c r="BI184" s="1" t="str">
        <f>IF(AND('Use B2019'!BI60=0,BI60&lt;&gt;0),BI60,"-")</f>
        <v>-</v>
      </c>
      <c r="BJ184" s="1" t="str">
        <f>IF(AND('Use B2019'!BJ60=0,BJ60&lt;&gt;0),BJ60,"-")</f>
        <v>-</v>
      </c>
      <c r="BK184" s="1"/>
      <c r="BL184" s="1" t="str">
        <f>IF(AND('Use B2019'!BL60=0,BL60&lt;&gt;0),BL60,"-")</f>
        <v>-</v>
      </c>
      <c r="BM184" s="1" t="str">
        <f>IF(AND('Use B2019'!BM60=0,BM60&lt;&gt;0),BM60,"-")</f>
        <v>-</v>
      </c>
      <c r="BN184" s="1" t="str">
        <f>IF(AND('Use B2019'!BN60=0,BN60&lt;&gt;0),BN60,"-")</f>
        <v>-</v>
      </c>
      <c r="BO184" s="1" t="str">
        <f>IF(AND('Use B2019'!BO60=0,BO60&lt;&gt;0),BO60,"-")</f>
        <v>-</v>
      </c>
      <c r="BP184" s="1" t="str">
        <f>IF(AND('Use B2019'!BP60=0,BP60&lt;&gt;0),BP60,"-")</f>
        <v>-</v>
      </c>
      <c r="BQ184" s="1" t="str">
        <f>IF(AND('Use B2019'!BQ60=0,BQ60&lt;&gt;0),BQ60,"-")</f>
        <v>-</v>
      </c>
      <c r="BR184" s="1" t="str">
        <f>IF(AND('Use B2019'!BR60=0,BR60&lt;&gt;0),BR60,"-")</f>
        <v>-</v>
      </c>
      <c r="BS184" s="1" t="str">
        <f>IF(AND('Use B2019'!BS60=0,BS60&lt;&gt;0),BS60,"-")</f>
        <v>-</v>
      </c>
      <c r="BT184" s="1" t="str">
        <f>IF(AND('Use B2019'!BT60=0,BT60&lt;&gt;0),BT60,"-")</f>
        <v>-</v>
      </c>
    </row>
    <row r="185" spans="1:72" ht="12.75" customHeight="1">
      <c r="A185" s="1">
        <v>57</v>
      </c>
      <c r="B185" s="1" t="s">
        <v>578</v>
      </c>
      <c r="C185" s="1" t="str">
        <f>IF(AND('Use B2019'!C61=0,C61&lt;&gt;0),C61,"-")</f>
        <v>-</v>
      </c>
      <c r="D185" s="1" t="str">
        <f>IF(AND('Use B2019'!D61=0,D61&lt;&gt;0),D61,"-")</f>
        <v>-</v>
      </c>
      <c r="E185" s="1" t="str">
        <f>IF(AND('Use B2019'!E61=0,E61&lt;&gt;0),E61,"-")</f>
        <v>-</v>
      </c>
      <c r="F185" s="1" t="str">
        <f>IF(AND('Use B2019'!F61=0,F61&lt;&gt;0),F61,"-")</f>
        <v>-</v>
      </c>
      <c r="G185" s="1" t="str">
        <f>IF(AND('Use B2019'!G61=0,G61&lt;&gt;0),G61,"-")</f>
        <v>-</v>
      </c>
      <c r="H185" s="1" t="str">
        <f>IF(AND('Use B2019'!H61=0,H61&lt;&gt;0),H61,"-")</f>
        <v>-</v>
      </c>
      <c r="I185" s="1" t="str">
        <f>IF(AND('Use B2019'!I61=0,I61&lt;&gt;0),I61,"-")</f>
        <v>-</v>
      </c>
      <c r="J185" s="1" t="str">
        <f>IF(AND('Use B2019'!J61=0,J61&lt;&gt;0),J61,"-")</f>
        <v>-</v>
      </c>
      <c r="K185" s="1" t="str">
        <f>IF(AND('Use B2019'!K61=0,K61&lt;&gt;0),K61,"-")</f>
        <v>-</v>
      </c>
      <c r="L185" s="1" t="str">
        <f>IF(AND('Use B2019'!L61=0,L61&lt;&gt;0),L61,"-")</f>
        <v>-</v>
      </c>
      <c r="M185" s="1" t="str">
        <f>IF(AND('Use B2019'!M61=0,M61&lt;&gt;0),M61,"-")</f>
        <v>-</v>
      </c>
      <c r="N185" s="1" t="str">
        <f>IF(AND('Use B2019'!N61=0,N61&lt;&gt;0),N61,"-")</f>
        <v>-</v>
      </c>
      <c r="O185" s="1" t="str">
        <f>IF(AND('Use B2019'!O61=0,O61&lt;&gt;0),O61,"-")</f>
        <v>-</v>
      </c>
      <c r="P185" s="1" t="str">
        <f>IF(AND('Use B2019'!P61=0,P61&lt;&gt;0),P61,"-")</f>
        <v>-</v>
      </c>
      <c r="Q185" s="1" t="str">
        <f>IF(AND('Use B2019'!Q61=0,Q61&lt;&gt;0),Q61,"-")</f>
        <v>-</v>
      </c>
      <c r="R185" s="1" t="str">
        <f>IF(AND('Use B2019'!R61=0,R61&lt;&gt;0),R61,"-")</f>
        <v>-</v>
      </c>
      <c r="S185" s="1" t="str">
        <f>IF(AND('Use B2019'!S61=0,S61&lt;&gt;0),S61,"-")</f>
        <v>-</v>
      </c>
      <c r="T185" s="1" t="str">
        <f>IF(AND('Use B2019'!T61=0,T61&lt;&gt;0),T61,"-")</f>
        <v>-</v>
      </c>
      <c r="U185" s="1" t="str">
        <f>IF(AND('Use B2019'!U61=0,U61&lt;&gt;0),U61,"-")</f>
        <v>-</v>
      </c>
      <c r="V185" s="1" t="str">
        <f>IF(AND('Use B2019'!V61=0,V61&lt;&gt;0),V61,"-")</f>
        <v>-</v>
      </c>
      <c r="W185" s="1" t="str">
        <f>IF(AND('Use B2019'!W61=0,W61&lt;&gt;0),W61,"-")</f>
        <v>-</v>
      </c>
      <c r="X185" s="1" t="str">
        <f>IF(AND('Use B2019'!X61=0,X61&lt;&gt;0),X61,"-")</f>
        <v>-</v>
      </c>
      <c r="Y185" s="1" t="str">
        <f>IF(AND('Use B2019'!Y61=0,Y61&lt;&gt;0),Y61,"-")</f>
        <v>-</v>
      </c>
      <c r="Z185" s="1" t="str">
        <f>IF(AND('Use B2019'!Z61=0,Z61&lt;&gt;0),Z61,"-")</f>
        <v>-</v>
      </c>
      <c r="AA185" s="1" t="str">
        <f>IF(AND('Use B2019'!AA61=0,AA61&lt;&gt;0),AA61,"-")</f>
        <v>-</v>
      </c>
      <c r="AB185" s="1" t="str">
        <f>IF(AND('Use B2019'!AB61=0,AB61&lt;&gt;0),AB61,"-")</f>
        <v>-</v>
      </c>
      <c r="AC185" s="1" t="str">
        <f>IF(AND('Use B2019'!AC61=0,AC61&lt;&gt;0),AC61,"-")</f>
        <v>-</v>
      </c>
      <c r="AD185" s="1" t="str">
        <f>IF(AND('Use B2019'!AD61=0,AD61&lt;&gt;0),AD61,"-")</f>
        <v>-</v>
      </c>
      <c r="AE185" s="1" t="str">
        <f>IF(AND('Use B2019'!AE61=0,AE61&lt;&gt;0),AE61,"-")</f>
        <v>-</v>
      </c>
      <c r="AF185" s="1" t="str">
        <f>IF(AND('Use B2019'!AF61=0,AF61&lt;&gt;0),AF61,"-")</f>
        <v>-</v>
      </c>
      <c r="AG185" s="1" t="str">
        <f>IF(AND('Use B2019'!AG61=0,AG61&lt;&gt;0),AG61,"-")</f>
        <v>-</v>
      </c>
      <c r="AH185" s="1" t="str">
        <f>IF(AND('Use B2019'!AH61=0,AH61&lt;&gt;0),AH61,"-")</f>
        <v>-</v>
      </c>
      <c r="AI185" s="1" t="str">
        <f>IF(AND('Use B2019'!AI61=0,AI61&lt;&gt;0),AI61,"-")</f>
        <v>-</v>
      </c>
      <c r="AJ185" s="1" t="str">
        <f>IF(AND('Use B2019'!AJ61=0,AJ61&lt;&gt;0),AJ61,"-")</f>
        <v>-</v>
      </c>
      <c r="AK185" s="1" t="str">
        <f>IF(AND('Use B2019'!AK61=0,AK61&lt;&gt;0),AK61,"-")</f>
        <v>-</v>
      </c>
      <c r="AL185" s="1" t="str">
        <f>IF(AND('Use B2019'!AL61=0,AL61&lt;&gt;0),AL61,"-")</f>
        <v>-</v>
      </c>
      <c r="AM185" s="1" t="str">
        <f>IF(AND('Use B2019'!AM61=0,AM61&lt;&gt;0),AM61,"-")</f>
        <v>-</v>
      </c>
      <c r="AN185" s="1" t="str">
        <f>IF(AND('Use B2019'!AN61=0,AN61&lt;&gt;0),AN61,"-")</f>
        <v>-</v>
      </c>
      <c r="AO185" s="1" t="str">
        <f>IF(AND('Use B2019'!AO61=0,AO61&lt;&gt;0),AO61,"-")</f>
        <v>-</v>
      </c>
      <c r="AP185" s="1" t="str">
        <f>IF(AND('Use B2019'!AP61=0,AP61&lt;&gt;0),AP61,"-")</f>
        <v>-</v>
      </c>
      <c r="AQ185" s="1" t="str">
        <f>IF(AND('Use B2019'!AQ61=0,AQ61&lt;&gt;0),AQ61,"-")</f>
        <v>-</v>
      </c>
      <c r="AR185" s="1" t="str">
        <f>IF(AND('Use B2019'!AR61=0,AR61&lt;&gt;0),AR61,"-")</f>
        <v>-</v>
      </c>
      <c r="AS185" s="1" t="str">
        <f>IF(AND('Use B2019'!AS61=0,AS61&lt;&gt;0),AS61,"-")</f>
        <v>-</v>
      </c>
      <c r="AT185" s="1" t="str">
        <f>IF(AND('Use B2019'!AT61=0,AT61&lt;&gt;0),AT61,"-")</f>
        <v>-</v>
      </c>
      <c r="AU185" s="1" t="str">
        <f>IF(AND('Use B2019'!AU61=0,AU61&lt;&gt;0),AU61,"-")</f>
        <v>-</v>
      </c>
      <c r="AV185" s="1" t="str">
        <f>IF(AND('Use B2019'!AV61=0,AV61&lt;&gt;0),AV61,"-")</f>
        <v>-</v>
      </c>
      <c r="AW185" s="1" t="str">
        <f>IF(AND('Use B2019'!AW61=0,AW61&lt;&gt;0),AW61,"-")</f>
        <v>-</v>
      </c>
      <c r="AX185" s="1" t="str">
        <f>IF(AND('Use B2019'!AX61=0,AX61&lt;&gt;0),AX61,"-")</f>
        <v>-</v>
      </c>
      <c r="AY185" s="1" t="str">
        <f>IF(AND('Use B2019'!AY61=0,AY61&lt;&gt;0),AY61,"-")</f>
        <v>-</v>
      </c>
      <c r="AZ185" s="1" t="str">
        <f>IF(AND('Use B2019'!AZ61=0,AZ61&lt;&gt;0),AZ61,"-")</f>
        <v>-</v>
      </c>
      <c r="BA185" s="1" t="str">
        <f>IF(AND('Use B2019'!BA61=0,BA61&lt;&gt;0),BA61,"-")</f>
        <v>-</v>
      </c>
      <c r="BB185" s="1" t="str">
        <f>IF(AND('Use B2019'!BB61=0,BB61&lt;&gt;0),BB61,"-")</f>
        <v>-</v>
      </c>
      <c r="BC185" s="1" t="str">
        <f>IF(AND('Use B2019'!BC61=0,BC61&lt;&gt;0),BC61,"-")</f>
        <v>-</v>
      </c>
      <c r="BD185" s="1" t="str">
        <f>IF(AND('Use B2019'!BD61=0,BD61&lt;&gt;0),BD61,"-")</f>
        <v>-</v>
      </c>
      <c r="BE185" s="1" t="str">
        <f>IF(AND('Use B2019'!BE61=0,BE61&lt;&gt;0),BE61,"-")</f>
        <v>-</v>
      </c>
      <c r="BF185" s="1" t="str">
        <f>IF(AND('Use B2019'!BF61=0,BF61&lt;&gt;0),BF61,"-")</f>
        <v>-</v>
      </c>
      <c r="BG185" s="1" t="str">
        <f>IF(AND('Use B2019'!BG61=0,BG61&lt;&gt;0),BG61,"-")</f>
        <v>-</v>
      </c>
      <c r="BH185" s="1" t="str">
        <f>IF(AND('Use B2019'!BH61=0,BH61&lt;&gt;0),BH61,"-")</f>
        <v>-</v>
      </c>
      <c r="BI185" s="1" t="str">
        <f>IF(AND('Use B2019'!BI61=0,BI61&lt;&gt;0),BI61,"-")</f>
        <v>-</v>
      </c>
      <c r="BJ185" s="1" t="str">
        <f>IF(AND('Use B2019'!BJ61=0,BJ61&lt;&gt;0),BJ61,"-")</f>
        <v>-</v>
      </c>
      <c r="BK185" s="1"/>
      <c r="BL185" s="1" t="str">
        <f>IF(AND('Use B2019'!BL61=0,BL61&lt;&gt;0),BL61,"-")</f>
        <v>-</v>
      </c>
      <c r="BM185" s="1" t="str">
        <f>IF(AND('Use B2019'!BM61=0,BM61&lt;&gt;0),BM61,"-")</f>
        <v>-</v>
      </c>
      <c r="BN185" s="1" t="str">
        <f>IF(AND('Use B2019'!BN61=0,BN61&lt;&gt;0),BN61,"-")</f>
        <v>-</v>
      </c>
      <c r="BO185" s="1" t="str">
        <f>IF(AND('Use B2019'!BO61=0,BO61&lt;&gt;0),BO61,"-")</f>
        <v>-</v>
      </c>
      <c r="BP185" s="1" t="str">
        <f>IF(AND('Use B2019'!BP61=0,BP61&lt;&gt;0),BP61,"-")</f>
        <v>-</v>
      </c>
      <c r="BQ185" s="1" t="str">
        <f>IF(AND('Use B2019'!BQ61=0,BQ61&lt;&gt;0),BQ61,"-")</f>
        <v>-</v>
      </c>
      <c r="BR185" s="1" t="str">
        <f>IF(AND('Use B2019'!BR61=0,BR61&lt;&gt;0),BR61,"-")</f>
        <v>-</v>
      </c>
      <c r="BS185" s="1" t="str">
        <f>IF(AND('Use B2019'!BS61=0,BS61&lt;&gt;0),BS61,"-")</f>
        <v>-</v>
      </c>
      <c r="BT185" s="1" t="str">
        <f>IF(AND('Use B2019'!BT61=0,BT61&lt;&gt;0),BT61,"-")</f>
        <v>-</v>
      </c>
    </row>
    <row r="186" spans="1:72" ht="12.75" customHeight="1">
      <c r="A186" s="1">
        <v>58</v>
      </c>
      <c r="B186" s="1" t="s">
        <v>580</v>
      </c>
      <c r="C186" s="1" t="str">
        <f>IF(AND('Use B2019'!C62=0,C62&lt;&gt;0),C62,"-")</f>
        <v>-</v>
      </c>
      <c r="D186" s="1" t="str">
        <f>IF(AND('Use B2019'!D62=0,D62&lt;&gt;0),D62,"-")</f>
        <v>-</v>
      </c>
      <c r="E186" s="1" t="str">
        <f>IF(AND('Use B2019'!E62=0,E62&lt;&gt;0),E62,"-")</f>
        <v>-</v>
      </c>
      <c r="F186" s="1" t="str">
        <f>IF(AND('Use B2019'!F62=0,F62&lt;&gt;0),F62,"-")</f>
        <v>-</v>
      </c>
      <c r="G186" s="1" t="str">
        <f>IF(AND('Use B2019'!G62=0,G62&lt;&gt;0),G62,"-")</f>
        <v>-</v>
      </c>
      <c r="H186" s="1" t="str">
        <f>IF(AND('Use B2019'!H62=0,H62&lt;&gt;0),H62,"-")</f>
        <v>-</v>
      </c>
      <c r="I186" s="1" t="str">
        <f>IF(AND('Use B2019'!I62=0,I62&lt;&gt;0),I62,"-")</f>
        <v>-</v>
      </c>
      <c r="J186" s="1" t="str">
        <f>IF(AND('Use B2019'!J62=0,J62&lt;&gt;0),J62,"-")</f>
        <v>-</v>
      </c>
      <c r="K186" s="1" t="str">
        <f>IF(AND('Use B2019'!K62=0,K62&lt;&gt;0),K62,"-")</f>
        <v>-</v>
      </c>
      <c r="L186" s="1" t="str">
        <f>IF(AND('Use B2019'!L62=0,L62&lt;&gt;0),L62,"-")</f>
        <v>-</v>
      </c>
      <c r="M186" s="1" t="str">
        <f>IF(AND('Use B2019'!M62=0,M62&lt;&gt;0),M62,"-")</f>
        <v>-</v>
      </c>
      <c r="N186" s="1" t="str">
        <f>IF(AND('Use B2019'!N62=0,N62&lt;&gt;0),N62,"-")</f>
        <v>-</v>
      </c>
      <c r="O186" s="1" t="str">
        <f>IF(AND('Use B2019'!O62=0,O62&lt;&gt;0),O62,"-")</f>
        <v>-</v>
      </c>
      <c r="P186" s="1" t="str">
        <f>IF(AND('Use B2019'!P62=0,P62&lt;&gt;0),P62,"-")</f>
        <v>-</v>
      </c>
      <c r="Q186" s="1" t="str">
        <f>IF(AND('Use B2019'!Q62=0,Q62&lt;&gt;0),Q62,"-")</f>
        <v>-</v>
      </c>
      <c r="R186" s="1" t="str">
        <f>IF(AND('Use B2019'!R62=0,R62&lt;&gt;0),R62,"-")</f>
        <v>-</v>
      </c>
      <c r="S186" s="1" t="str">
        <f>IF(AND('Use B2019'!S62=0,S62&lt;&gt;0),S62,"-")</f>
        <v>-</v>
      </c>
      <c r="T186" s="1" t="str">
        <f>IF(AND('Use B2019'!T62=0,T62&lt;&gt;0),T62,"-")</f>
        <v>-</v>
      </c>
      <c r="U186" s="1" t="str">
        <f>IF(AND('Use B2019'!U62=0,U62&lt;&gt;0),U62,"-")</f>
        <v>-</v>
      </c>
      <c r="V186" s="1" t="str">
        <f>IF(AND('Use B2019'!V62=0,V62&lt;&gt;0),V62,"-")</f>
        <v>-</v>
      </c>
      <c r="W186" s="1" t="str">
        <f>IF(AND('Use B2019'!W62=0,W62&lt;&gt;0),W62,"-")</f>
        <v>-</v>
      </c>
      <c r="X186" s="1" t="str">
        <f>IF(AND('Use B2019'!X62=0,X62&lt;&gt;0),X62,"-")</f>
        <v>-</v>
      </c>
      <c r="Y186" s="1" t="str">
        <f>IF(AND('Use B2019'!Y62=0,Y62&lt;&gt;0),Y62,"-")</f>
        <v>-</v>
      </c>
      <c r="Z186" s="1" t="str">
        <f>IF(AND('Use B2019'!Z62=0,Z62&lt;&gt;0),Z62,"-")</f>
        <v>-</v>
      </c>
      <c r="AA186" s="1" t="str">
        <f>IF(AND('Use B2019'!AA62=0,AA62&lt;&gt;0),AA62,"-")</f>
        <v>-</v>
      </c>
      <c r="AB186" s="1" t="str">
        <f>IF(AND('Use B2019'!AB62=0,AB62&lt;&gt;0),AB62,"-")</f>
        <v>-</v>
      </c>
      <c r="AC186" s="1" t="str">
        <f>IF(AND('Use B2019'!AC62=0,AC62&lt;&gt;0),AC62,"-")</f>
        <v>-</v>
      </c>
      <c r="AD186" s="1" t="str">
        <f>IF(AND('Use B2019'!AD62=0,AD62&lt;&gt;0),AD62,"-")</f>
        <v>-</v>
      </c>
      <c r="AE186" s="1" t="str">
        <f>IF(AND('Use B2019'!AE62=0,AE62&lt;&gt;0),AE62,"-")</f>
        <v>-</v>
      </c>
      <c r="AF186" s="1" t="str">
        <f>IF(AND('Use B2019'!AF62=0,AF62&lt;&gt;0),AF62,"-")</f>
        <v>-</v>
      </c>
      <c r="AG186" s="1" t="str">
        <f>IF(AND('Use B2019'!AG62=0,AG62&lt;&gt;0),AG62,"-")</f>
        <v>-</v>
      </c>
      <c r="AH186" s="1" t="str">
        <f>IF(AND('Use B2019'!AH62=0,AH62&lt;&gt;0),AH62,"-")</f>
        <v>-</v>
      </c>
      <c r="AI186" s="1" t="str">
        <f>IF(AND('Use B2019'!AI62=0,AI62&lt;&gt;0),AI62,"-")</f>
        <v>-</v>
      </c>
      <c r="AJ186" s="1" t="str">
        <f>IF(AND('Use B2019'!AJ62=0,AJ62&lt;&gt;0),AJ62,"-")</f>
        <v>-</v>
      </c>
      <c r="AK186" s="1" t="str">
        <f>IF(AND('Use B2019'!AK62=0,AK62&lt;&gt;0),AK62,"-")</f>
        <v>-</v>
      </c>
      <c r="AL186" s="1" t="str">
        <f>IF(AND('Use B2019'!AL62=0,AL62&lt;&gt;0),AL62,"-")</f>
        <v>-</v>
      </c>
      <c r="AM186" s="1" t="str">
        <f>IF(AND('Use B2019'!AM62=0,AM62&lt;&gt;0),AM62,"-")</f>
        <v>-</v>
      </c>
      <c r="AN186" s="1" t="str">
        <f>IF(AND('Use B2019'!AN62=0,AN62&lt;&gt;0),AN62,"-")</f>
        <v>-</v>
      </c>
      <c r="AO186" s="1" t="str">
        <f>IF(AND('Use B2019'!AO62=0,AO62&lt;&gt;0),AO62,"-")</f>
        <v>-</v>
      </c>
      <c r="AP186" s="1" t="str">
        <f>IF(AND('Use B2019'!AP62=0,AP62&lt;&gt;0),AP62,"-")</f>
        <v>-</v>
      </c>
      <c r="AQ186" s="1" t="str">
        <f>IF(AND('Use B2019'!AQ62=0,AQ62&lt;&gt;0),AQ62,"-")</f>
        <v>-</v>
      </c>
      <c r="AR186" s="1" t="str">
        <f>IF(AND('Use B2019'!AR62=0,AR62&lt;&gt;0),AR62,"-")</f>
        <v>-</v>
      </c>
      <c r="AS186" s="1" t="str">
        <f>IF(AND('Use B2019'!AS62=0,AS62&lt;&gt;0),AS62,"-")</f>
        <v>-</v>
      </c>
      <c r="AT186" s="1" t="str">
        <f>IF(AND('Use B2019'!AT62=0,AT62&lt;&gt;0),AT62,"-")</f>
        <v>-</v>
      </c>
      <c r="AU186" s="1" t="str">
        <f>IF(AND('Use B2019'!AU62=0,AU62&lt;&gt;0),AU62,"-")</f>
        <v>-</v>
      </c>
      <c r="AV186" s="1" t="str">
        <f>IF(AND('Use B2019'!AV62=0,AV62&lt;&gt;0),AV62,"-")</f>
        <v>-</v>
      </c>
      <c r="AW186" s="1" t="str">
        <f>IF(AND('Use B2019'!AW62=0,AW62&lt;&gt;0),AW62,"-")</f>
        <v>-</v>
      </c>
      <c r="AX186" s="1" t="str">
        <f>IF(AND('Use B2019'!AX62=0,AX62&lt;&gt;0),AX62,"-")</f>
        <v>-</v>
      </c>
      <c r="AY186" s="1" t="str">
        <f>IF(AND('Use B2019'!AY62=0,AY62&lt;&gt;0),AY62,"-")</f>
        <v>-</v>
      </c>
      <c r="AZ186" s="1" t="str">
        <f>IF(AND('Use B2019'!AZ62=0,AZ62&lt;&gt;0),AZ62,"-")</f>
        <v>-</v>
      </c>
      <c r="BA186" s="1" t="str">
        <f>IF(AND('Use B2019'!BA62=0,BA62&lt;&gt;0),BA62,"-")</f>
        <v>-</v>
      </c>
      <c r="BB186" s="1" t="str">
        <f>IF(AND('Use B2019'!BB62=0,BB62&lt;&gt;0),BB62,"-")</f>
        <v>-</v>
      </c>
      <c r="BC186" s="1" t="str">
        <f>IF(AND('Use B2019'!BC62=0,BC62&lt;&gt;0),BC62,"-")</f>
        <v>-</v>
      </c>
      <c r="BD186" s="1" t="str">
        <f>IF(AND('Use B2019'!BD62=0,BD62&lt;&gt;0),BD62,"-")</f>
        <v>-</v>
      </c>
      <c r="BE186" s="1" t="str">
        <f>IF(AND('Use B2019'!BE62=0,BE62&lt;&gt;0),BE62,"-")</f>
        <v>-</v>
      </c>
      <c r="BF186" s="1" t="str">
        <f>IF(AND('Use B2019'!BF62=0,BF62&lt;&gt;0),BF62,"-")</f>
        <v>-</v>
      </c>
      <c r="BG186" s="1" t="str">
        <f>IF(AND('Use B2019'!BG62=0,BG62&lt;&gt;0),BG62,"-")</f>
        <v>-</v>
      </c>
      <c r="BH186" s="1" t="str">
        <f>IF(AND('Use B2019'!BH62=0,BH62&lt;&gt;0),BH62,"-")</f>
        <v>-</v>
      </c>
      <c r="BI186" s="1" t="str">
        <f>IF(AND('Use B2019'!BI62=0,BI62&lt;&gt;0),BI62,"-")</f>
        <v>-</v>
      </c>
      <c r="BJ186" s="1" t="str">
        <f>IF(AND('Use B2019'!BJ62=0,BJ62&lt;&gt;0),BJ62,"-")</f>
        <v>-</v>
      </c>
      <c r="BK186" s="1"/>
      <c r="BL186" s="1" t="str">
        <f>IF(AND('Use B2019'!BL62=0,BL62&lt;&gt;0),BL62,"-")</f>
        <v>-</v>
      </c>
      <c r="BM186" s="1" t="str">
        <f>IF(AND('Use B2019'!BM62=0,BM62&lt;&gt;0),BM62,"-")</f>
        <v>-</v>
      </c>
      <c r="BN186" s="1" t="str">
        <f>IF(AND('Use B2019'!BN62=0,BN62&lt;&gt;0),BN62,"-")</f>
        <v>-</v>
      </c>
      <c r="BO186" s="1" t="str">
        <f>IF(AND('Use B2019'!BO62=0,BO62&lt;&gt;0),BO62,"-")</f>
        <v>-</v>
      </c>
      <c r="BP186" s="1" t="str">
        <f>IF(AND('Use B2019'!BP62=0,BP62&lt;&gt;0),BP62,"-")</f>
        <v>-</v>
      </c>
      <c r="BQ186" s="1" t="str">
        <f>IF(AND('Use B2019'!BQ62=0,BQ62&lt;&gt;0),BQ62,"-")</f>
        <v>-</v>
      </c>
      <c r="BR186" s="1" t="str">
        <f>IF(AND('Use B2019'!BR62=0,BR62&lt;&gt;0),BR62,"-")</f>
        <v>-</v>
      </c>
      <c r="BS186" s="1" t="str">
        <f>IF(AND('Use B2019'!BS62=0,BS62&lt;&gt;0),BS62,"-")</f>
        <v>-</v>
      </c>
      <c r="BT186" s="1" t="str">
        <f>IF(AND('Use B2019'!BT62=0,BT62&lt;&gt;0),BT62,"-")</f>
        <v>-</v>
      </c>
    </row>
    <row r="187" spans="1:72" ht="12.75" customHeight="1">
      <c r="A187" s="1">
        <v>59</v>
      </c>
      <c r="B187" s="1" t="s">
        <v>677</v>
      </c>
      <c r="C187" s="1" t="str">
        <f>IF(AND('Use B2019'!C63=0,C63&lt;&gt;0),C63,"-")</f>
        <v>-</v>
      </c>
      <c r="D187" s="1" t="str">
        <f>IF(AND('Use B2019'!D63=0,D63&lt;&gt;0),D63,"-")</f>
        <v>-</v>
      </c>
      <c r="E187" s="1" t="str">
        <f>IF(AND('Use B2019'!E63=0,E63&lt;&gt;0),E63,"-")</f>
        <v>-</v>
      </c>
      <c r="F187" s="1" t="str">
        <f>IF(AND('Use B2019'!F63=0,F63&lt;&gt;0),F63,"-")</f>
        <v>-</v>
      </c>
      <c r="G187" s="1" t="str">
        <f>IF(AND('Use B2019'!G63=0,G63&lt;&gt;0),G63,"-")</f>
        <v>-</v>
      </c>
      <c r="H187" s="1" t="str">
        <f>IF(AND('Use B2019'!H63=0,H63&lt;&gt;0),H63,"-")</f>
        <v>-</v>
      </c>
      <c r="I187" s="1" t="str">
        <f>IF(AND('Use B2019'!I63=0,I63&lt;&gt;0),I63,"-")</f>
        <v>-</v>
      </c>
      <c r="J187" s="1" t="str">
        <f>IF(AND('Use B2019'!J63=0,J63&lt;&gt;0),J63,"-")</f>
        <v>-</v>
      </c>
      <c r="K187" s="1" t="str">
        <f>IF(AND('Use B2019'!K63=0,K63&lt;&gt;0),K63,"-")</f>
        <v>-</v>
      </c>
      <c r="L187" s="1" t="str">
        <f>IF(AND('Use B2019'!L63=0,L63&lt;&gt;0),L63,"-")</f>
        <v>-</v>
      </c>
      <c r="M187" s="1" t="str">
        <f>IF(AND('Use B2019'!M63=0,M63&lt;&gt;0),M63,"-")</f>
        <v>-</v>
      </c>
      <c r="N187" s="1" t="str">
        <f>IF(AND('Use B2019'!N63=0,N63&lt;&gt;0),N63,"-")</f>
        <v>-</v>
      </c>
      <c r="O187" s="1" t="str">
        <f>IF(AND('Use B2019'!O63=0,O63&lt;&gt;0),O63,"-")</f>
        <v>-</v>
      </c>
      <c r="P187" s="1" t="str">
        <f>IF(AND('Use B2019'!P63=0,P63&lt;&gt;0),P63,"-")</f>
        <v>-</v>
      </c>
      <c r="Q187" s="1" t="str">
        <f>IF(AND('Use B2019'!Q63=0,Q63&lt;&gt;0),Q63,"-")</f>
        <v>-</v>
      </c>
      <c r="R187" s="1" t="str">
        <f>IF(AND('Use B2019'!R63=0,R63&lt;&gt;0),R63,"-")</f>
        <v>-</v>
      </c>
      <c r="S187" s="1" t="str">
        <f>IF(AND('Use B2019'!S63=0,S63&lt;&gt;0),S63,"-")</f>
        <v>-</v>
      </c>
      <c r="T187" s="1" t="str">
        <f>IF(AND('Use B2019'!T63=0,T63&lt;&gt;0),T63,"-")</f>
        <v>-</v>
      </c>
      <c r="U187" s="1" t="str">
        <f>IF(AND('Use B2019'!U63=0,U63&lt;&gt;0),U63,"-")</f>
        <v>-</v>
      </c>
      <c r="V187" s="1" t="str">
        <f>IF(AND('Use B2019'!V63=0,V63&lt;&gt;0),V63,"-")</f>
        <v>-</v>
      </c>
      <c r="W187" s="1" t="str">
        <f>IF(AND('Use B2019'!W63=0,W63&lt;&gt;0),W63,"-")</f>
        <v>-</v>
      </c>
      <c r="X187" s="1" t="str">
        <f>IF(AND('Use B2019'!X63=0,X63&lt;&gt;0),X63,"-")</f>
        <v>-</v>
      </c>
      <c r="Y187" s="1" t="str">
        <f>IF(AND('Use B2019'!Y63=0,Y63&lt;&gt;0),Y63,"-")</f>
        <v>-</v>
      </c>
      <c r="Z187" s="1" t="str">
        <f>IF(AND('Use B2019'!Z63=0,Z63&lt;&gt;0),Z63,"-")</f>
        <v>-</v>
      </c>
      <c r="AA187" s="1" t="str">
        <f>IF(AND('Use B2019'!AA63=0,AA63&lt;&gt;0),AA63,"-")</f>
        <v>-</v>
      </c>
      <c r="AB187" s="1" t="str">
        <f>IF(AND('Use B2019'!AB63=0,AB63&lt;&gt;0),AB63,"-")</f>
        <v>-</v>
      </c>
      <c r="AC187" s="1" t="str">
        <f>IF(AND('Use B2019'!AC63=0,AC63&lt;&gt;0),AC63,"-")</f>
        <v>-</v>
      </c>
      <c r="AD187" s="1" t="str">
        <f>IF(AND('Use B2019'!AD63=0,AD63&lt;&gt;0),AD63,"-")</f>
        <v>-</v>
      </c>
      <c r="AE187" s="1" t="str">
        <f>IF(AND('Use B2019'!AE63=0,AE63&lt;&gt;0),AE63,"-")</f>
        <v>-</v>
      </c>
      <c r="AF187" s="1" t="str">
        <f>IF(AND('Use B2019'!AF63=0,AF63&lt;&gt;0),AF63,"-")</f>
        <v>-</v>
      </c>
      <c r="AG187" s="1" t="str">
        <f>IF(AND('Use B2019'!AG63=0,AG63&lt;&gt;0),AG63,"-")</f>
        <v>-</v>
      </c>
      <c r="AH187" s="1" t="str">
        <f>IF(AND('Use B2019'!AH63=0,AH63&lt;&gt;0),AH63,"-")</f>
        <v>-</v>
      </c>
      <c r="AI187" s="1" t="str">
        <f>IF(AND('Use B2019'!AI63=0,AI63&lt;&gt;0),AI63,"-")</f>
        <v>-</v>
      </c>
      <c r="AJ187" s="1" t="str">
        <f>IF(AND('Use B2019'!AJ63=0,AJ63&lt;&gt;0),AJ63,"-")</f>
        <v>-</v>
      </c>
      <c r="AK187" s="1" t="str">
        <f>IF(AND('Use B2019'!AK63=0,AK63&lt;&gt;0),AK63,"-")</f>
        <v>-</v>
      </c>
      <c r="AL187" s="1" t="str">
        <f>IF(AND('Use B2019'!AL63=0,AL63&lt;&gt;0),AL63,"-")</f>
        <v>-</v>
      </c>
      <c r="AM187" s="1" t="str">
        <f>IF(AND('Use B2019'!AM63=0,AM63&lt;&gt;0),AM63,"-")</f>
        <v>-</v>
      </c>
      <c r="AN187" s="1" t="str">
        <f>IF(AND('Use B2019'!AN63=0,AN63&lt;&gt;0),AN63,"-")</f>
        <v>-</v>
      </c>
      <c r="AO187" s="1" t="str">
        <f>IF(AND('Use B2019'!AO63=0,AO63&lt;&gt;0),AO63,"-")</f>
        <v>-</v>
      </c>
      <c r="AP187" s="1" t="str">
        <f>IF(AND('Use B2019'!AP63=0,AP63&lt;&gt;0),AP63,"-")</f>
        <v>-</v>
      </c>
      <c r="AQ187" s="1" t="str">
        <f>IF(AND('Use B2019'!AQ63=0,AQ63&lt;&gt;0),AQ63,"-")</f>
        <v>-</v>
      </c>
      <c r="AR187" s="1" t="str">
        <f>IF(AND('Use B2019'!AR63=0,AR63&lt;&gt;0),AR63,"-")</f>
        <v>-</v>
      </c>
      <c r="AS187" s="1" t="str">
        <f>IF(AND('Use B2019'!AS63=0,AS63&lt;&gt;0),AS63,"-")</f>
        <v>-</v>
      </c>
      <c r="AT187" s="1" t="str">
        <f>IF(AND('Use B2019'!AT63=0,AT63&lt;&gt;0),AT63,"-")</f>
        <v>-</v>
      </c>
      <c r="AU187" s="1" t="str">
        <f>IF(AND('Use B2019'!AU63=0,AU63&lt;&gt;0),AU63,"-")</f>
        <v>-</v>
      </c>
      <c r="AV187" s="1" t="str">
        <f>IF(AND('Use B2019'!AV63=0,AV63&lt;&gt;0),AV63,"-")</f>
        <v>-</v>
      </c>
      <c r="AW187" s="1" t="str">
        <f>IF(AND('Use B2019'!AW63=0,AW63&lt;&gt;0),AW63,"-")</f>
        <v>-</v>
      </c>
      <c r="AX187" s="1" t="str">
        <f>IF(AND('Use B2019'!AX63=0,AX63&lt;&gt;0),AX63,"-")</f>
        <v>-</v>
      </c>
      <c r="AY187" s="1" t="str">
        <f>IF(AND('Use B2019'!AY63=0,AY63&lt;&gt;0),AY63,"-")</f>
        <v>-</v>
      </c>
      <c r="AZ187" s="1" t="str">
        <f>IF(AND('Use B2019'!AZ63=0,AZ63&lt;&gt;0),AZ63,"-")</f>
        <v>-</v>
      </c>
      <c r="BA187" s="1" t="str">
        <f>IF(AND('Use B2019'!BA63=0,BA63&lt;&gt;0),BA63,"-")</f>
        <v>-</v>
      </c>
      <c r="BB187" s="1" t="str">
        <f>IF(AND('Use B2019'!BB63=0,BB63&lt;&gt;0),BB63,"-")</f>
        <v>-</v>
      </c>
      <c r="BC187" s="1" t="str">
        <f>IF(AND('Use B2019'!BC63=0,BC63&lt;&gt;0),BC63,"-")</f>
        <v>-</v>
      </c>
      <c r="BD187" s="1" t="str">
        <f>IF(AND('Use B2019'!BD63=0,BD63&lt;&gt;0),BD63,"-")</f>
        <v>-</v>
      </c>
      <c r="BE187" s="1" t="str">
        <f>IF(AND('Use B2019'!BE63=0,BE63&lt;&gt;0),BE63,"-")</f>
        <v>-</v>
      </c>
      <c r="BF187" s="1" t="str">
        <f>IF(AND('Use B2019'!BF63=0,BF63&lt;&gt;0),BF63,"-")</f>
        <v>-</v>
      </c>
      <c r="BG187" s="1" t="str">
        <f>IF(AND('Use B2019'!BG63=0,BG63&lt;&gt;0),BG63,"-")</f>
        <v>-</v>
      </c>
      <c r="BH187" s="1" t="str">
        <f>IF(AND('Use B2019'!BH63=0,BH63&lt;&gt;0),BH63,"-")</f>
        <v>-</v>
      </c>
      <c r="BI187" s="1" t="str">
        <f>IF(AND('Use B2019'!BI63=0,BI63&lt;&gt;0),BI63,"-")</f>
        <v>-</v>
      </c>
      <c r="BJ187" s="1" t="str">
        <f>IF(AND('Use B2019'!BJ63=0,BJ63&lt;&gt;0),BJ63,"-")</f>
        <v>-</v>
      </c>
      <c r="BK187" s="1"/>
      <c r="BL187" s="1" t="str">
        <f>IF(AND('Use B2019'!BL63=0,BL63&lt;&gt;0),BL63,"-")</f>
        <v>-</v>
      </c>
      <c r="BM187" s="1" t="str">
        <f>IF(AND('Use B2019'!BM63=0,BM63&lt;&gt;0),BM63,"-")</f>
        <v>-</v>
      </c>
      <c r="BN187" s="1" t="str">
        <f>IF(AND('Use B2019'!BN63=0,BN63&lt;&gt;0),BN63,"-")</f>
        <v>-</v>
      </c>
      <c r="BO187" s="1" t="str">
        <f>IF(AND('Use B2019'!BO63=0,BO63&lt;&gt;0),BO63,"-")</f>
        <v>-</v>
      </c>
      <c r="BP187" s="1" t="str">
        <f>IF(AND('Use B2019'!BP63=0,BP63&lt;&gt;0),BP63,"-")</f>
        <v>-</v>
      </c>
      <c r="BQ187" s="1" t="str">
        <f>IF(AND('Use B2019'!BQ63=0,BQ63&lt;&gt;0),BQ63,"-")</f>
        <v>-</v>
      </c>
      <c r="BR187" s="1" t="str">
        <f>IF(AND('Use B2019'!BR63=0,BR63&lt;&gt;0),BR63,"-")</f>
        <v>-</v>
      </c>
      <c r="BS187" s="1" t="str">
        <f>IF(AND('Use B2019'!BS63=0,BS63&lt;&gt;0),BS63,"-")</f>
        <v>-</v>
      </c>
      <c r="BT187" s="1" t="str">
        <f>IF(AND('Use B2019'!BT63=0,BT63&lt;&gt;0),BT63,"-")</f>
        <v>-</v>
      </c>
    </row>
    <row r="188" spans="1:72" ht="12.75" customHeight="1">
      <c r="A188" s="1"/>
      <c r="B188" s="1" t="s">
        <v>583</v>
      </c>
      <c r="C188" s="1" t="str">
        <f>IF(AND('Use B2019'!C64=0,C64&lt;&gt;0),C64,"-")</f>
        <v>-</v>
      </c>
      <c r="D188" s="1" t="str">
        <f>IF(AND('Use B2019'!D64=0,D64&lt;&gt;0),D64,"-")</f>
        <v>-</v>
      </c>
      <c r="E188" s="1" t="str">
        <f>IF(AND('Use B2019'!E64=0,E64&lt;&gt;0),E64,"-")</f>
        <v>-</v>
      </c>
      <c r="F188" s="1" t="str">
        <f>IF(AND('Use B2019'!F64=0,F64&lt;&gt;0),F64,"-")</f>
        <v>-</v>
      </c>
      <c r="G188" s="1" t="str">
        <f>IF(AND('Use B2019'!G64=0,G64&lt;&gt;0),G64,"-")</f>
        <v>-</v>
      </c>
      <c r="H188" s="1" t="str">
        <f>IF(AND('Use B2019'!H64=0,H64&lt;&gt;0),H64,"-")</f>
        <v>-</v>
      </c>
      <c r="I188" s="1" t="str">
        <f>IF(AND('Use B2019'!I64=0,I64&lt;&gt;0),I64,"-")</f>
        <v>-</v>
      </c>
      <c r="J188" s="1" t="str">
        <f>IF(AND('Use B2019'!J64=0,J64&lt;&gt;0),J64,"-")</f>
        <v>-</v>
      </c>
      <c r="K188" s="1" t="str">
        <f>IF(AND('Use B2019'!K64=0,K64&lt;&gt;0),K64,"-")</f>
        <v>-</v>
      </c>
      <c r="L188" s="1" t="str">
        <f>IF(AND('Use B2019'!L64=0,L64&lt;&gt;0),L64,"-")</f>
        <v>-</v>
      </c>
      <c r="M188" s="1" t="str">
        <f>IF(AND('Use B2019'!M64=0,M64&lt;&gt;0),M64,"-")</f>
        <v>-</v>
      </c>
      <c r="N188" s="1" t="str">
        <f>IF(AND('Use B2019'!N64=0,N64&lt;&gt;0),N64,"-")</f>
        <v>-</v>
      </c>
      <c r="O188" s="1" t="str">
        <f>IF(AND('Use B2019'!O64=0,O64&lt;&gt;0),O64,"-")</f>
        <v>-</v>
      </c>
      <c r="P188" s="1" t="str">
        <f>IF(AND('Use B2019'!P64=0,P64&lt;&gt;0),P64,"-")</f>
        <v>-</v>
      </c>
      <c r="Q188" s="1" t="str">
        <f>IF(AND('Use B2019'!Q64=0,Q64&lt;&gt;0),Q64,"-")</f>
        <v>-</v>
      </c>
      <c r="R188" s="1" t="str">
        <f>IF(AND('Use B2019'!R64=0,R64&lt;&gt;0),R64,"-")</f>
        <v>-</v>
      </c>
      <c r="S188" s="1" t="str">
        <f>IF(AND('Use B2019'!S64=0,S64&lt;&gt;0),S64,"-")</f>
        <v>-</v>
      </c>
      <c r="T188" s="1" t="str">
        <f>IF(AND('Use B2019'!T64=0,T64&lt;&gt;0),T64,"-")</f>
        <v>-</v>
      </c>
      <c r="U188" s="1" t="str">
        <f>IF(AND('Use B2019'!U64=0,U64&lt;&gt;0),U64,"-")</f>
        <v>-</v>
      </c>
      <c r="V188" s="1" t="str">
        <f>IF(AND('Use B2019'!V64=0,V64&lt;&gt;0),V64,"-")</f>
        <v>-</v>
      </c>
      <c r="W188" s="1" t="str">
        <f>IF(AND('Use B2019'!W64=0,W64&lt;&gt;0),W64,"-")</f>
        <v>-</v>
      </c>
      <c r="X188" s="1" t="str">
        <f>IF(AND('Use B2019'!X64=0,X64&lt;&gt;0),X64,"-")</f>
        <v>-</v>
      </c>
      <c r="Y188" s="1" t="str">
        <f>IF(AND('Use B2019'!Y64=0,Y64&lt;&gt;0),Y64,"-")</f>
        <v>-</v>
      </c>
      <c r="Z188" s="1" t="str">
        <f>IF(AND('Use B2019'!Z64=0,Z64&lt;&gt;0),Z64,"-")</f>
        <v>-</v>
      </c>
      <c r="AA188" s="1" t="str">
        <f>IF(AND('Use B2019'!AA64=0,AA64&lt;&gt;0),AA64,"-")</f>
        <v>-</v>
      </c>
      <c r="AB188" s="1" t="str">
        <f>IF(AND('Use B2019'!AB64=0,AB64&lt;&gt;0),AB64,"-")</f>
        <v>-</v>
      </c>
      <c r="AC188" s="1" t="str">
        <f>IF(AND('Use B2019'!AC64=0,AC64&lt;&gt;0),AC64,"-")</f>
        <v>-</v>
      </c>
      <c r="AD188" s="1" t="str">
        <f>IF(AND('Use B2019'!AD64=0,AD64&lt;&gt;0),AD64,"-")</f>
        <v>-</v>
      </c>
      <c r="AE188" s="1" t="str">
        <f>IF(AND('Use B2019'!AE64=0,AE64&lt;&gt;0),AE64,"-")</f>
        <v>-</v>
      </c>
      <c r="AF188" s="1" t="str">
        <f>IF(AND('Use B2019'!AF64=0,AF64&lt;&gt;0),AF64,"-")</f>
        <v>-</v>
      </c>
      <c r="AG188" s="1" t="str">
        <f>IF(AND('Use B2019'!AG64=0,AG64&lt;&gt;0),AG64,"-")</f>
        <v>-</v>
      </c>
      <c r="AH188" s="1" t="str">
        <f>IF(AND('Use B2019'!AH64=0,AH64&lt;&gt;0),AH64,"-")</f>
        <v>-</v>
      </c>
      <c r="AI188" s="1" t="str">
        <f>IF(AND('Use B2019'!AI64=0,AI64&lt;&gt;0),AI64,"-")</f>
        <v>-</v>
      </c>
      <c r="AJ188" s="1" t="str">
        <f>IF(AND('Use B2019'!AJ64=0,AJ64&lt;&gt;0),AJ64,"-")</f>
        <v>-</v>
      </c>
      <c r="AK188" s="1" t="str">
        <f>IF(AND('Use B2019'!AK64=0,AK64&lt;&gt;0),AK64,"-")</f>
        <v>-</v>
      </c>
      <c r="AL188" s="1" t="str">
        <f>IF(AND('Use B2019'!AL64=0,AL64&lt;&gt;0),AL64,"-")</f>
        <v>-</v>
      </c>
      <c r="AM188" s="1" t="str">
        <f>IF(AND('Use B2019'!AM64=0,AM64&lt;&gt;0),AM64,"-")</f>
        <v>-</v>
      </c>
      <c r="AN188" s="1" t="str">
        <f>IF(AND('Use B2019'!AN64=0,AN64&lt;&gt;0),AN64,"-")</f>
        <v>-</v>
      </c>
      <c r="AO188" s="1" t="str">
        <f>IF(AND('Use B2019'!AO64=0,AO64&lt;&gt;0),AO64,"-")</f>
        <v>-</v>
      </c>
      <c r="AP188" s="1" t="str">
        <f>IF(AND('Use B2019'!AP64=0,AP64&lt;&gt;0),AP64,"-")</f>
        <v>-</v>
      </c>
      <c r="AQ188" s="1" t="str">
        <f>IF(AND('Use B2019'!AQ64=0,AQ64&lt;&gt;0),AQ64,"-")</f>
        <v>-</v>
      </c>
      <c r="AR188" s="1" t="str">
        <f>IF(AND('Use B2019'!AR64=0,AR64&lt;&gt;0),AR64,"-")</f>
        <v>-</v>
      </c>
      <c r="AS188" s="1" t="str">
        <f>IF(AND('Use B2019'!AS64=0,AS64&lt;&gt;0),AS64,"-")</f>
        <v>-</v>
      </c>
      <c r="AT188" s="1" t="str">
        <f>IF(AND('Use B2019'!AT64=0,AT64&lt;&gt;0),AT64,"-")</f>
        <v>-</v>
      </c>
      <c r="AU188" s="1" t="str">
        <f>IF(AND('Use B2019'!AU64=0,AU64&lt;&gt;0),AU64,"-")</f>
        <v>-</v>
      </c>
      <c r="AV188" s="1" t="str">
        <f>IF(AND('Use B2019'!AV64=0,AV64&lt;&gt;0),AV64,"-")</f>
        <v>-</v>
      </c>
      <c r="AW188" s="1" t="str">
        <f>IF(AND('Use B2019'!AW64=0,AW64&lt;&gt;0),AW64,"-")</f>
        <v>-</v>
      </c>
      <c r="AX188" s="1" t="str">
        <f>IF(AND('Use B2019'!AX64=0,AX64&lt;&gt;0),AX64,"-")</f>
        <v>-</v>
      </c>
      <c r="AY188" s="1" t="str">
        <f>IF(AND('Use B2019'!AY64=0,AY64&lt;&gt;0),AY64,"-")</f>
        <v>-</v>
      </c>
      <c r="AZ188" s="1" t="str">
        <f>IF(AND('Use B2019'!AZ64=0,AZ64&lt;&gt;0),AZ64,"-")</f>
        <v>-</v>
      </c>
      <c r="BA188" s="1" t="str">
        <f>IF(AND('Use B2019'!BA64=0,BA64&lt;&gt;0),BA64,"-")</f>
        <v>-</v>
      </c>
      <c r="BB188" s="1" t="str">
        <f>IF(AND('Use B2019'!BB64=0,BB64&lt;&gt;0),BB64,"-")</f>
        <v>-</v>
      </c>
      <c r="BC188" s="1" t="str">
        <f>IF(AND('Use B2019'!BC64=0,BC64&lt;&gt;0),BC64,"-")</f>
        <v>-</v>
      </c>
      <c r="BD188" s="1" t="str">
        <f>IF(AND('Use B2019'!BD64=0,BD64&lt;&gt;0),BD64,"-")</f>
        <v>-</v>
      </c>
      <c r="BE188" s="1" t="str">
        <f>IF(AND('Use B2019'!BE64=0,BE64&lt;&gt;0),BE64,"-")</f>
        <v>-</v>
      </c>
      <c r="BF188" s="1" t="str">
        <f>IF(AND('Use B2019'!BF64=0,BF64&lt;&gt;0),BF64,"-")</f>
        <v>-</v>
      </c>
      <c r="BG188" s="1" t="str">
        <f>IF(AND('Use B2019'!BG64=0,BG64&lt;&gt;0),BG64,"-")</f>
        <v>-</v>
      </c>
      <c r="BH188" s="1" t="str">
        <f>IF(AND('Use B2019'!BH64=0,BH64&lt;&gt;0),BH64,"-")</f>
        <v>-</v>
      </c>
      <c r="BI188" s="1" t="str">
        <f>IF(AND('Use B2019'!BI64=0,BI64&lt;&gt;0),BI64,"-")</f>
        <v>-</v>
      </c>
      <c r="BJ188" s="1" t="str">
        <f>IF(AND('Use B2019'!BJ64=0,BJ64&lt;&gt;0),BJ64,"-")</f>
        <v>-</v>
      </c>
      <c r="BK188" s="1"/>
      <c r="BL188" s="1" t="str">
        <f>IF(AND('Use B2019'!BL64=0,BL64&lt;&gt;0),BL64,"-")</f>
        <v>-</v>
      </c>
      <c r="BM188" s="1" t="str">
        <f>IF(AND('Use B2019'!BM64=0,BM64&lt;&gt;0),BM64,"-")</f>
        <v>-</v>
      </c>
      <c r="BN188" s="1" t="str">
        <f>IF(AND('Use B2019'!BN64=0,BN64&lt;&gt;0),BN64,"-")</f>
        <v>-</v>
      </c>
      <c r="BO188" s="1" t="str">
        <f>IF(AND('Use B2019'!BO64=0,BO64&lt;&gt;0),BO64,"-")</f>
        <v>-</v>
      </c>
      <c r="BP188" s="1" t="str">
        <f>IF(AND('Use B2019'!BP64=0,BP64&lt;&gt;0),BP64,"-")</f>
        <v>-</v>
      </c>
      <c r="BQ188" s="1" t="str">
        <f>IF(AND('Use B2019'!BQ64=0,BQ64&lt;&gt;0),BQ64,"-")</f>
        <v>-</v>
      </c>
      <c r="BR188" s="1" t="str">
        <f>IF(AND('Use B2019'!BR64=0,BR64&lt;&gt;0),BR64,"-")</f>
        <v>-</v>
      </c>
      <c r="BS188" s="1" t="str">
        <f>IF(AND('Use B2019'!BS64=0,BS64&lt;&gt;0),BS64,"-")</f>
        <v>-</v>
      </c>
      <c r="BT188" s="1" t="str">
        <f>IF(AND('Use B2019'!BT64=0,BT64&lt;&gt;0),BT64,"-")</f>
        <v>-</v>
      </c>
    </row>
    <row r="189" spans="1:72"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row>
    <row r="190" spans="1:72"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row>
    <row r="191" spans="1:72"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row>
    <row r="192" spans="1:7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row>
    <row r="193" spans="1:72"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row>
    <row r="194" spans="1:72"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row>
    <row r="195" spans="1:72"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row>
    <row r="196" spans="1:72"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row>
    <row r="197" spans="1:72"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row>
    <row r="198" spans="1:72"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row>
    <row r="199" spans="1:72"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row>
    <row r="200" spans="1:72"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row>
    <row r="201" spans="1:72"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row>
    <row r="202" spans="1:7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row>
    <row r="203" spans="1:72"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row>
    <row r="204" spans="1:72"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row>
    <row r="205" spans="1:72"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row>
    <row r="206" spans="1:72"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row>
    <row r="207" spans="1:72"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row>
    <row r="208" spans="1:72"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row>
    <row r="209" spans="1:72"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row>
    <row r="210" spans="1:72"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row>
    <row r="211" spans="1:72"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row>
    <row r="212" spans="1:7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row>
    <row r="213" spans="1:72"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row>
    <row r="214" spans="1:72"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row>
    <row r="215" spans="1:72"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row>
    <row r="216" spans="1:72"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row>
    <row r="217" spans="1:72"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row>
    <row r="218" spans="1:72"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row>
    <row r="219" spans="1:72"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row>
    <row r="220" spans="1:72"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row>
    <row r="221" spans="1:72"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row>
    <row r="222" spans="1:7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row>
    <row r="223" spans="1:72"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row>
    <row r="224" spans="1:72"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row>
    <row r="225" spans="1:72"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row>
    <row r="226" spans="1:72"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row>
    <row r="227" spans="1:72"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row>
    <row r="228" spans="1:72"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row>
    <row r="229" spans="1:72"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row>
    <row r="230" spans="1:72"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row>
    <row r="231" spans="1:72"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row>
    <row r="232" spans="1:7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row>
    <row r="233" spans="1:72"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row>
    <row r="234" spans="1:72"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row>
    <row r="235" spans="1:72"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row>
    <row r="236" spans="1:72"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72"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72"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72"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72"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72"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row>
    <row r="242" spans="1:7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row>
    <row r="243" spans="1:72"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row>
    <row r="244" spans="1:72"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row>
    <row r="245" spans="1:72"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row>
    <row r="246" spans="1:72"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72"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row>
    <row r="248" spans="1:72"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row>
    <row r="249" spans="1:72"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72"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row>
    <row r="251" spans="1:72"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row>
    <row r="252" spans="1:7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72"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row>
    <row r="254" spans="1:72"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row>
    <row r="255" spans="1:72"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row>
    <row r="256" spans="1:72"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row>
    <row r="257" spans="1:72"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row>
    <row r="258" spans="1:72"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row>
    <row r="259" spans="1:72"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row>
    <row r="260" spans="1:72"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row>
    <row r="261" spans="1:72"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row>
    <row r="262" spans="1:7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row>
    <row r="263" spans="1:72"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row>
    <row r="264" spans="1:72"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72"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row>
    <row r="266" spans="1:72"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row>
    <row r="267" spans="1:72"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row>
    <row r="268" spans="1:72"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row>
    <row r="269" spans="1:72"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72"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row>
    <row r="271" spans="1:72" ht="12.75" customHeight="1"/>
    <row r="272" spans="1: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mCuEl11Dn1endM3pPGRu7/qA4Eozfzesd8GSfClaK/YMYc3skJ5st+UdwgO1ddrLgSyMeCYtXQnYswNR33ktjQ==" saltValue="NubuU49OGL6zvOIJRue6oQ==" spinCount="100000" sheet="1" objects="1" scenarios="1"/>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3"/>
  <sheetViews>
    <sheetView topLeftCell="A240" workbookViewId="0">
      <selection activeCell="A248" sqref="A248"/>
    </sheetView>
  </sheetViews>
  <sheetFormatPr defaultColWidth="14.42578125" defaultRowHeight="15" customHeight="1"/>
  <cols>
    <col min="1" max="1" width="60.7109375" customWidth="1"/>
    <col min="2" max="2" width="9.42578125" customWidth="1"/>
    <col min="3" max="3" width="11" customWidth="1"/>
    <col min="4" max="4" width="8.85546875" customWidth="1"/>
    <col min="5" max="5" width="13.7109375" customWidth="1"/>
    <col min="6" max="6" width="8.7109375" customWidth="1"/>
    <col min="7" max="7" width="8.85546875" customWidth="1"/>
    <col min="8" max="8" width="29.42578125" customWidth="1"/>
    <col min="9" max="26" width="8.7109375" customWidth="1"/>
  </cols>
  <sheetData>
    <row r="1" spans="1:9" ht="12.75" customHeight="1">
      <c r="A1" s="152" t="s">
        <v>1103</v>
      </c>
      <c r="B1" s="95" t="s">
        <v>1102</v>
      </c>
      <c r="C1" s="153" t="s">
        <v>0</v>
      </c>
      <c r="D1" s="153" t="s">
        <v>1107</v>
      </c>
      <c r="E1" s="153" t="s">
        <v>1106</v>
      </c>
      <c r="F1" s="152" t="s">
        <v>1105</v>
      </c>
      <c r="G1" s="154" t="s">
        <v>1108</v>
      </c>
      <c r="H1" s="152" t="s">
        <v>741</v>
      </c>
      <c r="I1" s="152" t="s">
        <v>1104</v>
      </c>
    </row>
    <row r="2" spans="1:9" ht="12.75" customHeight="1">
      <c r="A2" s="10" t="str">
        <f>Basic2019!A2</f>
        <v>Almond US</v>
      </c>
      <c r="B2" s="2">
        <f>Basic2019!J2</f>
        <v>45.984577769418841</v>
      </c>
      <c r="C2" s="5">
        <f>Basic2019!L2</f>
        <v>2.91</v>
      </c>
      <c r="D2" s="5">
        <f>Basic2019!M2</f>
        <v>3.51</v>
      </c>
      <c r="E2" s="5">
        <f>Basic2019!N2*1000</f>
        <v>2280</v>
      </c>
      <c r="F2">
        <f>Basic2019!D2</f>
        <v>1</v>
      </c>
      <c r="G2" t="str">
        <f>IF(Basic2019!E2&gt;0,Basic2019!E2,"")</f>
        <v/>
      </c>
      <c r="H2" s="10" t="str">
        <f>Basic2019!O2</f>
        <v>Ecoinvent</v>
      </c>
      <c r="I2" t="str">
        <f>IF(Basic2019!P2&gt;0,Basic2019!P2,"")</f>
        <v/>
      </c>
    </row>
    <row r="3" spans="1:9" ht="12.75" customHeight="1">
      <c r="A3" s="10" t="str">
        <f>Basic2019!A3</f>
        <v>Apple IT</v>
      </c>
      <c r="B3" s="2">
        <f>Basic2019!J3</f>
        <v>5.1062629302238101</v>
      </c>
      <c r="C3" s="5">
        <f>Basic2019!L3</f>
        <v>9.4500000000000001E-2</v>
      </c>
      <c r="D3" s="5">
        <f>Basic2019!M3</f>
        <v>0.318</v>
      </c>
      <c r="E3" s="5">
        <f>Basic2019!N3*1000</f>
        <v>45.3</v>
      </c>
      <c r="F3">
        <f>Basic2019!D3</f>
        <v>1</v>
      </c>
      <c r="G3" t="str">
        <f>IF(Basic2019!E3&gt;0,Basic2019!E3,"")</f>
        <v/>
      </c>
      <c r="H3" s="10" t="str">
        <f>Basic2019!O3</f>
        <v>Ecoinvent</v>
      </c>
      <c r="I3" t="str">
        <f>IF(Basic2019!P3&gt;0,Basic2019!P3,"")</f>
        <v/>
      </c>
    </row>
    <row r="4" spans="1:9" ht="12.75" customHeight="1">
      <c r="A4" s="10" t="str">
        <f>Basic2019!A4</f>
        <v>Apple, conventional FR</v>
      </c>
      <c r="B4" s="2">
        <f>Basic2019!J4</f>
        <v>5.6773300049583675</v>
      </c>
      <c r="C4" s="5">
        <f>Basic2019!L4</f>
        <v>7.4499999999999997E-2</v>
      </c>
      <c r="D4" s="5">
        <f>Basic2019!M4</f>
        <v>0.24399999999999999</v>
      </c>
      <c r="E4" s="5">
        <f>Basic2019!N4*1000</f>
        <v>60.3</v>
      </c>
      <c r="F4">
        <f>Basic2019!D4</f>
        <v>1</v>
      </c>
      <c r="G4" t="str">
        <f>IF(Basic2019!E4&gt;0,Basic2019!E4,"")</f>
        <v/>
      </c>
      <c r="H4" s="10" t="str">
        <f>Basic2019!O4</f>
        <v>Agribalyse</v>
      </c>
      <c r="I4" t="str">
        <f>IF(Basic2019!P4&gt;0,Basic2019!P4,"")</f>
        <v/>
      </c>
    </row>
    <row r="5" spans="1:9" ht="12.75" customHeight="1">
      <c r="A5" s="10" t="str">
        <f>Basic2019!A5</f>
        <v>Apple, for cider, conventional FR</v>
      </c>
      <c r="B5" s="2">
        <f>Basic2019!J5</f>
        <v>5.6773300049583675</v>
      </c>
      <c r="C5" s="5">
        <f>Basic2019!L5</f>
        <v>0.104</v>
      </c>
      <c r="D5" s="5">
        <f>Basic2019!M5</f>
        <v>0.39200000000000002</v>
      </c>
      <c r="E5" s="5">
        <f>Basic2019!N5*1000</f>
        <v>0.53100000000000003</v>
      </c>
      <c r="F5">
        <f>Basic2019!D5</f>
        <v>1</v>
      </c>
      <c r="G5" t="str">
        <f>IF(Basic2019!E5&gt;0,Basic2019!E5,"")</f>
        <v/>
      </c>
      <c r="H5" s="10" t="str">
        <f>Basic2019!O5</f>
        <v>Agribalyse</v>
      </c>
      <c r="I5" t="str">
        <f>IF(Basic2019!P5&gt;0,Basic2019!P5,"")</f>
        <v/>
      </c>
    </row>
    <row r="6" spans="1:9" ht="12.75" customHeight="1">
      <c r="A6" s="10" t="str">
        <f>Basic2019!A6</f>
        <v>Apple, organic FR</v>
      </c>
      <c r="B6" s="2">
        <f>Basic2019!J6</f>
        <v>5.6773300049583675</v>
      </c>
      <c r="C6" s="5">
        <f>Basic2019!L6</f>
        <v>0.11799999999999999</v>
      </c>
      <c r="D6" s="5">
        <f>Basic2019!M6</f>
        <v>0.50700000000000001</v>
      </c>
      <c r="E6" s="5">
        <f>Basic2019!N6*1000</f>
        <v>123</v>
      </c>
      <c r="F6">
        <f>Basic2019!D6</f>
        <v>1</v>
      </c>
      <c r="G6" t="str">
        <f>IF(Basic2019!E6&gt;0,Basic2019!E6,"")</f>
        <v/>
      </c>
      <c r="H6" s="10" t="str">
        <f>Basic2019!O6</f>
        <v>Agribalyse</v>
      </c>
      <c r="I6" t="str">
        <f>IF(Basic2019!P6&gt;0,Basic2019!P6,"")</f>
        <v/>
      </c>
    </row>
    <row r="7" spans="1:9" ht="12.75" customHeight="1">
      <c r="A7" s="10" t="str">
        <f>Basic2019!A7</f>
        <v>Appricot ES</v>
      </c>
      <c r="B7" s="2">
        <f>Basic2019!J7</f>
        <v>8.177885683998154</v>
      </c>
      <c r="C7" s="5">
        <f>Basic2019!L7</f>
        <v>0.38200000000000001</v>
      </c>
      <c r="D7" s="5">
        <f>Basic2019!M7</f>
        <v>0.59</v>
      </c>
      <c r="E7" s="5">
        <f>Basic2019!N7*1000</f>
        <v>482</v>
      </c>
      <c r="F7">
        <f>Basic2019!D7</f>
        <v>1</v>
      </c>
      <c r="G7" t="str">
        <f>IF(Basic2019!E7&gt;0,Basic2019!E7,"")</f>
        <v/>
      </c>
      <c r="H7" s="10" t="str">
        <f>Basic2019!O7</f>
        <v>Ecoinvent</v>
      </c>
      <c r="I7" t="str">
        <f>IF(Basic2019!P7&gt;0,Basic2019!P7,"")</f>
        <v/>
      </c>
    </row>
    <row r="8" spans="1:9" ht="12.75" customHeight="1">
      <c r="A8" s="10" t="str">
        <f>Basic2019!A8</f>
        <v>Aubergine GLO</v>
      </c>
      <c r="B8" s="2">
        <f>Basic2019!J8</f>
        <v>4.9942722314360459</v>
      </c>
      <c r="C8" s="5">
        <f>Basic2019!L8</f>
        <v>4.28</v>
      </c>
      <c r="D8" s="5">
        <f>Basic2019!M8</f>
        <v>0.3</v>
      </c>
      <c r="E8" s="5">
        <f>Basic2019!N8*1000</f>
        <v>36.4</v>
      </c>
      <c r="F8">
        <f>Basic2019!D8</f>
        <v>1</v>
      </c>
      <c r="G8" t="str">
        <f>IF(Basic2019!E8&gt;0,Basic2019!E8,"")</f>
        <v/>
      </c>
      <c r="H8" s="10" t="str">
        <f>Basic2019!O8</f>
        <v>Ecoinvent</v>
      </c>
      <c r="I8" t="str">
        <f>IF(Basic2019!P8&gt;0,Basic2019!P8,"")</f>
        <v>greenhouse production</v>
      </c>
    </row>
    <row r="9" spans="1:9" ht="12.75" customHeight="1">
      <c r="A9" s="10" t="str">
        <f>Basic2019!A9</f>
        <v>Avocado GLO</v>
      </c>
      <c r="B9" s="2">
        <f>Basic2019!J9</f>
        <v>20</v>
      </c>
      <c r="C9" s="5">
        <f>Basic2019!L9</f>
        <v>0.81100000000000005</v>
      </c>
      <c r="D9" s="5">
        <f>Basic2019!M9</f>
        <v>5.5300000000000002E-2</v>
      </c>
      <c r="E9" s="5">
        <f>Basic2019!N9*1000</f>
        <v>446</v>
      </c>
      <c r="F9">
        <f>Basic2019!D9</f>
        <v>1</v>
      </c>
      <c r="G9" t="str">
        <f>IF(Basic2019!E9&gt;0,Basic2019!E9,"")</f>
        <v/>
      </c>
      <c r="H9" s="10" t="str">
        <f>Basic2019!O9</f>
        <v>Ecoinvent</v>
      </c>
      <c r="I9" t="str">
        <f>IF(Basic2019!P9&gt;0,Basic2019!P9,"")</f>
        <v/>
      </c>
    </row>
    <row r="10" spans="1:9" ht="12.75" customHeight="1">
      <c r="A10" s="10" t="str">
        <f>Basic2019!A10</f>
        <v>Banana CR</v>
      </c>
      <c r="B10" s="2">
        <f>Basic2019!J10</f>
        <v>3.6238822302392002</v>
      </c>
      <c r="C10" s="5">
        <f>Basic2019!L10</f>
        <v>8.5900000000000004E-2</v>
      </c>
      <c r="D10" s="5">
        <f>Basic2019!M10</f>
        <v>0.20899999999999999</v>
      </c>
      <c r="E10" s="5">
        <f>Basic2019!N10*1000</f>
        <v>47.6</v>
      </c>
      <c r="F10">
        <f>Basic2019!D10</f>
        <v>1</v>
      </c>
      <c r="G10" t="str">
        <f>IF(Basic2019!E10&gt;0,Basic2019!E10,"")</f>
        <v/>
      </c>
      <c r="H10" s="10" t="str">
        <f>Basic2019!O10</f>
        <v>Ecoinvent</v>
      </c>
      <c r="I10" t="str">
        <f>IF(Basic2019!P10&gt;0,Basic2019!P10,"")</f>
        <v/>
      </c>
    </row>
    <row r="11" spans="1:9" ht="12.75" customHeight="1">
      <c r="A11" s="10" t="str">
        <f>Basic2019!A11</f>
        <v>Banana EC</v>
      </c>
      <c r="B11" s="2">
        <f>Basic2019!J11</f>
        <v>2.1825362901157526</v>
      </c>
      <c r="C11" s="5">
        <f>Basic2019!L11</f>
        <v>0.27700000000000002</v>
      </c>
      <c r="D11" s="5">
        <f>Basic2019!M11</f>
        <v>0.33</v>
      </c>
      <c r="E11" s="5">
        <f>Basic2019!N11*1000</f>
        <v>133</v>
      </c>
      <c r="F11">
        <f>Basic2019!D11</f>
        <v>1</v>
      </c>
      <c r="G11" t="str">
        <f>IF(Basic2019!E11&gt;0,Basic2019!E11,"")</f>
        <v/>
      </c>
      <c r="H11" s="10" t="str">
        <f>Basic2019!O11</f>
        <v>Ecoinvent</v>
      </c>
      <c r="I11" t="str">
        <f>IF(Basic2019!P11&gt;0,Basic2019!P11,"")</f>
        <v/>
      </c>
    </row>
    <row r="12" spans="1:9" ht="12.75" customHeight="1">
      <c r="A12" s="10" t="str">
        <f>Basic2019!A12</f>
        <v>Barley grain SE</v>
      </c>
      <c r="B12" s="2">
        <f>Basic2019!J12</f>
        <v>1.2856999999999998</v>
      </c>
      <c r="C12" s="5">
        <f>Basic2019!L12</f>
        <v>0.35799999999999998</v>
      </c>
      <c r="D12" s="5">
        <f>Basic2019!M12</f>
        <v>1.76</v>
      </c>
      <c r="E12" s="5">
        <f>Basic2019!N12*1000</f>
        <v>0.222</v>
      </c>
      <c r="F12">
        <f>Basic2019!D12</f>
        <v>1</v>
      </c>
      <c r="G12" t="str">
        <f>IF(Basic2019!E12&gt;0,Basic2019!E12,"")</f>
        <v/>
      </c>
      <c r="H12" s="10" t="str">
        <f>Basic2019!O12</f>
        <v>Agri-footprint</v>
      </c>
      <c r="I12" t="str">
        <f>IF(Basic2019!P12&gt;0,Basic2019!P12,"")</f>
        <v/>
      </c>
    </row>
    <row r="13" spans="1:9" ht="12.75" customHeight="1">
      <c r="A13" s="10" t="str">
        <f>Basic2019!A13</f>
        <v>Barley grain NL</v>
      </c>
      <c r="B13" s="2">
        <f>Basic2019!J13</f>
        <v>1.428522577666832</v>
      </c>
      <c r="C13" s="5">
        <f>Basic2019!L13</f>
        <v>0.45400000000000001</v>
      </c>
      <c r="D13" s="5">
        <f>Basic2019!M13</f>
        <v>1.18</v>
      </c>
      <c r="E13" s="5">
        <f>Basic2019!N13*1000</f>
        <v>0.20499999999999999</v>
      </c>
      <c r="F13">
        <f>Basic2019!D13</f>
        <v>1</v>
      </c>
      <c r="G13" t="str">
        <f>IF(Basic2019!E13&gt;0,Basic2019!E13,"")</f>
        <v/>
      </c>
      <c r="H13" s="10" t="str">
        <f>Basic2019!O13</f>
        <v>Agri-footprint</v>
      </c>
      <c r="I13" t="str">
        <f>IF(Basic2019!P13&gt;0,Basic2019!P13,"")</f>
        <v/>
      </c>
    </row>
    <row r="14" spans="1:9" ht="12.75" customHeight="1">
      <c r="A14" s="10" t="str">
        <f>Basic2019!A14</f>
        <v>Barley grain, dried NL</v>
      </c>
      <c r="B14" s="2">
        <f>Basic2019!J14</f>
        <v>1.4788669856903327</v>
      </c>
      <c r="C14" s="5">
        <f>Basic2019!L14</f>
        <v>0.47</v>
      </c>
      <c r="D14" s="5">
        <f>Basic2019!M14</f>
        <v>1.18</v>
      </c>
      <c r="E14" s="5">
        <f>Basic2019!N14*1000</f>
        <v>0.16300000000000001</v>
      </c>
      <c r="F14">
        <f>Basic2019!D14</f>
        <v>1</v>
      </c>
      <c r="G14" t="str">
        <f>IF(Basic2019!E14&gt;0,Basic2019!E14,"")</f>
        <v/>
      </c>
      <c r="H14" s="10" t="str">
        <f>Basic2019!O14</f>
        <v>Agri-footprint</v>
      </c>
      <c r="I14" t="str">
        <f>IF(Basic2019!P14&gt;0,Basic2019!P14,"")</f>
        <v/>
      </c>
    </row>
    <row r="15" spans="1:9" ht="12.75" customHeight="1">
      <c r="A15" s="10" t="str">
        <f>Basic2019!A15</f>
        <v>Barley grain, dried SE</v>
      </c>
      <c r="B15" s="2">
        <f>Basic2019!J15</f>
        <v>1.2964740223463687</v>
      </c>
      <c r="C15" s="5">
        <f>Basic2019!L15</f>
        <v>0.36099999999999999</v>
      </c>
      <c r="D15" s="5">
        <f>Basic2019!M15</f>
        <v>1.76</v>
      </c>
      <c r="E15" s="5">
        <f>Basic2019!N15*1000</f>
        <v>0.17300000000000001</v>
      </c>
      <c r="F15">
        <f>Basic2019!D15</f>
        <v>1</v>
      </c>
      <c r="G15" t="str">
        <f>IF(Basic2019!E15&gt;0,Basic2019!E15,"")</f>
        <v/>
      </c>
      <c r="H15" s="10" t="str">
        <f>Basic2019!O15</f>
        <v>Agri-footprint</v>
      </c>
      <c r="I15" t="str">
        <f>IF(Basic2019!P15&gt;0,Basic2019!P15,"")</f>
        <v/>
      </c>
    </row>
    <row r="16" spans="1:9" ht="12.75" customHeight="1">
      <c r="A16" s="10" t="str">
        <f>Basic2019!A16</f>
        <v>Barley straw NL</v>
      </c>
      <c r="B16" s="2">
        <f>Basic2019!J16</f>
        <v>0.714261288833416</v>
      </c>
      <c r="C16" s="5">
        <f>Basic2019!L16</f>
        <v>0.22700000000000001</v>
      </c>
      <c r="D16" s="5">
        <f>Basic2019!M16</f>
        <v>0.58899999999999997</v>
      </c>
      <c r="E16" s="5">
        <f>Basic2019!N16*1000</f>
        <v>0.10199999999999999</v>
      </c>
      <c r="F16">
        <f>Basic2019!D16</f>
        <v>1</v>
      </c>
      <c r="G16" t="str">
        <f>IF(Basic2019!E16&gt;0,Basic2019!E16,"")</f>
        <v/>
      </c>
      <c r="H16" s="10" t="str">
        <f>Basic2019!O16</f>
        <v>Agri-footprint</v>
      </c>
      <c r="I16" t="str">
        <f>IF(Basic2019!P16&gt;0,Basic2019!P16,"")</f>
        <v/>
      </c>
    </row>
    <row r="17" spans="1:9" ht="12.75" customHeight="1">
      <c r="A17" s="10" t="str">
        <f>Basic2019!A17</f>
        <v>Barley straw SE</v>
      </c>
      <c r="B17" s="2">
        <f>Basic2019!J17</f>
        <v>0.64284999999999992</v>
      </c>
      <c r="C17" s="5">
        <f>Basic2019!L17</f>
        <v>0.17899999999999999</v>
      </c>
      <c r="D17" s="5">
        <f>Basic2019!M17</f>
        <v>0.879</v>
      </c>
      <c r="E17" s="5">
        <f>Basic2019!N17*1000</f>
        <v>0.111</v>
      </c>
      <c r="F17">
        <f>Basic2019!D17</f>
        <v>1</v>
      </c>
      <c r="G17" t="str">
        <f>IF(Basic2019!E17&gt;0,Basic2019!E17,"")</f>
        <v/>
      </c>
      <c r="H17" s="10" t="str">
        <f>Basic2019!O17</f>
        <v>Agri-footprint</v>
      </c>
      <c r="I17" t="str">
        <f>IF(Basic2019!P17&gt;0,Basic2019!P17,"")</f>
        <v/>
      </c>
    </row>
    <row r="18" spans="1:9" ht="12.75" customHeight="1">
      <c r="A18" s="10" t="str">
        <f>Basic2019!A18</f>
        <v>Beans, dry NL</v>
      </c>
      <c r="B18" s="2">
        <f>Basic2019!J18</f>
        <v>6.3432899618718688</v>
      </c>
      <c r="C18" s="5">
        <f>Basic2019!L18</f>
        <v>1.5</v>
      </c>
      <c r="D18" s="5">
        <f>Basic2019!M18</f>
        <v>3.53</v>
      </c>
      <c r="E18" s="5">
        <f>Basic2019!N18*1000</f>
        <v>0.61</v>
      </c>
      <c r="F18">
        <f>Basic2019!D18</f>
        <v>1</v>
      </c>
      <c r="G18" t="str">
        <f>IF(Basic2019!E18&gt;0,Basic2019!E18,"")</f>
        <v/>
      </c>
      <c r="H18" s="10" t="str">
        <f>Basic2019!O18</f>
        <v>Agri-footprint</v>
      </c>
      <c r="I18" t="str">
        <f>IF(Basic2019!P18&gt;0,Basic2019!P18,"")</f>
        <v/>
      </c>
    </row>
    <row r="19" spans="1:9" ht="12.75" customHeight="1">
      <c r="A19" s="10" t="str">
        <f>Basic2019!A19</f>
        <v>Beef meat, bone-in FR (animal alive at farm)</v>
      </c>
      <c r="B19" s="2">
        <f>Basic2019!J19</f>
        <v>35.560893873852308</v>
      </c>
      <c r="C19" s="5">
        <f>Basic2019!L19</f>
        <v>38.129933211900422</v>
      </c>
      <c r="D19" s="5">
        <f>Basic2019!M19</f>
        <v>54.401942926533088</v>
      </c>
      <c r="E19" s="5">
        <f>Basic2019!N19*1000</f>
        <v>250.15179113539764</v>
      </c>
      <c r="F19">
        <f>Basic2019!D19</f>
        <v>1</v>
      </c>
      <c r="G19" t="str">
        <f>IF(Basic2019!E19&gt;0,Basic2019!E19,"")</f>
        <v/>
      </c>
      <c r="H19" s="10" t="str">
        <f>Basic2019!O19</f>
        <v>Agribalyse</v>
      </c>
      <c r="I19" t="str">
        <f>IF(Basic2019!P19&gt;0,Basic2019!P19,"")</f>
        <v>converted from LW</v>
      </c>
    </row>
    <row r="20" spans="1:9" ht="12.75" customHeight="1">
      <c r="A20" s="10" t="str">
        <f>Basic2019!A20</f>
        <v>Beef meat, bone-in IE (animal alive at farm)</v>
      </c>
      <c r="B20" s="2">
        <f>Basic2019!J20</f>
        <v>37.622035666045448</v>
      </c>
      <c r="C20" s="5">
        <f>Basic2019!L20</f>
        <v>45.415907710989678</v>
      </c>
      <c r="D20" s="5">
        <f>Basic2019!M20</f>
        <v>12.410443230115362</v>
      </c>
      <c r="E20" s="5">
        <f>Basic2019!N20*1000</f>
        <v>330.29751062537946</v>
      </c>
      <c r="F20">
        <f>Basic2019!D20</f>
        <v>1</v>
      </c>
      <c r="G20" t="str">
        <f>IF(Basic2019!E20&gt;0,Basic2019!E20,"")</f>
        <v/>
      </c>
      <c r="H20" s="10" t="str">
        <f>Basic2019!O20</f>
        <v>Agri-footprint</v>
      </c>
      <c r="I20" t="str">
        <f>IF(Basic2019!P20&gt;0,Basic2019!P20,"")</f>
        <v>converted from LW</v>
      </c>
    </row>
    <row r="21" spans="1:9" ht="12.75" customHeight="1">
      <c r="A21" s="10" t="str">
        <f>Basic2019!A21</f>
        <v>Beef meat, boneless FR (animal alive at farm)</v>
      </c>
      <c r="B21" s="2">
        <f>Basic2019!J21</f>
        <v>35.560893873852308</v>
      </c>
      <c r="C21" s="5">
        <f>Basic2019!L21</f>
        <v>44.761225944404849</v>
      </c>
      <c r="D21" s="5">
        <f>Basic2019!M21</f>
        <v>63.863150392017111</v>
      </c>
      <c r="E21" s="5">
        <f>Basic2019!N21*1000</f>
        <v>293.65645046329297</v>
      </c>
      <c r="F21">
        <f>Basic2019!D21</f>
        <v>1</v>
      </c>
      <c r="G21" t="str">
        <f>IF(Basic2019!E21&gt;0,Basic2019!E21,"")</f>
        <v/>
      </c>
      <c r="H21" s="10" t="str">
        <f>Basic2019!O21</f>
        <v>Agribalyse</v>
      </c>
      <c r="I21" t="str">
        <f>IF(Basic2019!P21&gt;0,Basic2019!P21,"")</f>
        <v>converted from LW</v>
      </c>
    </row>
    <row r="22" spans="1:9" ht="12.75" customHeight="1">
      <c r="A22" s="10" t="str">
        <f>Basic2019!A22</f>
        <v>Beef meat, boneless IE (animal alive at farm)</v>
      </c>
      <c r="B22" s="2">
        <f>Basic2019!J22</f>
        <v>37.622035666045448</v>
      </c>
      <c r="C22" s="5">
        <f>Basic2019!L22</f>
        <v>53.314326443335716</v>
      </c>
      <c r="D22" s="5">
        <f>Basic2019!M22</f>
        <v>14.568781183178904</v>
      </c>
      <c r="E22" s="5">
        <f>Basic2019!N22*1000</f>
        <v>387.74055595153249</v>
      </c>
      <c r="F22">
        <f>Basic2019!D22</f>
        <v>1</v>
      </c>
      <c r="G22" t="str">
        <f>IF(Basic2019!E22&gt;0,Basic2019!E22,"")</f>
        <v/>
      </c>
      <c r="H22" s="10" t="str">
        <f>Basic2019!O22</f>
        <v>Agri-footprint</v>
      </c>
      <c r="I22" t="str">
        <f>IF(Basic2019!P22&gt;0,Basic2019!P22,"")</f>
        <v>converted from LW</v>
      </c>
    </row>
    <row r="23" spans="1:9" ht="12.75" customHeight="1">
      <c r="A23" s="10" t="str">
        <f>Basic2019!A23</f>
        <v>Broccoli NL</v>
      </c>
      <c r="B23" s="2">
        <f>Basic2019!J23</f>
        <v>9.9227178689281388</v>
      </c>
      <c r="C23" s="5">
        <f>Basic2019!L23</f>
        <v>0.66500000000000004</v>
      </c>
      <c r="D23" s="5">
        <f>Basic2019!M23</f>
        <v>0.81399999999999995</v>
      </c>
      <c r="E23" s="5">
        <f>Basic2019!N23*1000</f>
        <v>11.1</v>
      </c>
      <c r="F23">
        <f>Basic2019!D23</f>
        <v>1</v>
      </c>
      <c r="G23" t="str">
        <f>IF(Basic2019!E23&gt;0,Basic2019!E23,"")</f>
        <v/>
      </c>
      <c r="H23" s="10" t="str">
        <f>Basic2019!O23</f>
        <v>Agri-footprint</v>
      </c>
      <c r="I23" t="str">
        <f>IF(Basic2019!P23&gt;0,Basic2019!P23,"")</f>
        <v/>
      </c>
    </row>
    <row r="24" spans="1:9" ht="12.75" customHeight="1">
      <c r="A24" s="10" t="str">
        <f>Basic2019!A24</f>
        <v>Broiler carcass, national average FR (animal alive at farm)</v>
      </c>
      <c r="B24" s="2">
        <f>Basic2019!J24</f>
        <v>14.399781147947408</v>
      </c>
      <c r="C24" s="5">
        <f>Basic2019!L24</f>
        <v>2.9863013698630141</v>
      </c>
      <c r="D24" s="5">
        <f>Basic2019!M24</f>
        <v>4.1780821917808222</v>
      </c>
      <c r="E24" s="5">
        <f>Basic2019!N24*1000</f>
        <v>117.80821917808218</v>
      </c>
      <c r="F24">
        <f>Basic2019!D24</f>
        <v>1</v>
      </c>
      <c r="G24" t="str">
        <f>IF(Basic2019!E24&gt;0,Basic2019!E24,"")</f>
        <v/>
      </c>
      <c r="H24" s="10" t="str">
        <f>Basic2019!O24</f>
        <v>Agribalyse</v>
      </c>
      <c r="I24" t="str">
        <f>IF(Basic2019!P24&gt;0,Basic2019!P24,"")</f>
        <v>converted from LW</v>
      </c>
    </row>
    <row r="25" spans="1:9" ht="12.75" customHeight="1">
      <c r="A25" s="10" t="str">
        <f>Basic2019!A25</f>
        <v>Calf meat, bone-in NL (animal alive at farm)</v>
      </c>
      <c r="B25" s="2">
        <f>Basic2019!J25</f>
        <v>20.882418315181152</v>
      </c>
      <c r="C25" s="5">
        <f>Basic2019!L25</f>
        <v>39.587128111718279</v>
      </c>
      <c r="D25" s="5">
        <f>Basic2019!M25</f>
        <v>6.7030965391621127</v>
      </c>
      <c r="E25" s="5">
        <f>Basic2019!N25*1000</f>
        <v>224.65088038858531</v>
      </c>
      <c r="F25">
        <f>Basic2019!D25</f>
        <v>1</v>
      </c>
      <c r="G25" t="str">
        <f>IF(Basic2019!E25&gt;0,Basic2019!E25,"")</f>
        <v/>
      </c>
      <c r="H25" s="10" t="str">
        <f>Basic2019!O25</f>
        <v>Agri-footprint</v>
      </c>
      <c r="I25" t="str">
        <f>IF(Basic2019!P25&gt;0,Basic2019!P25,"")</f>
        <v>converted from LW</v>
      </c>
    </row>
    <row r="26" spans="1:9" ht="12.75" customHeight="1">
      <c r="A26" s="10" t="str">
        <f>Basic2019!A26</f>
        <v>Calf meat, boneless NL (animal alive at farm)</v>
      </c>
      <c r="B26" s="2">
        <f>Basic2019!J26</f>
        <v>20.882418315181152</v>
      </c>
      <c r="C26" s="5">
        <f>Basic2019!L26</f>
        <v>46.471846044191025</v>
      </c>
      <c r="D26" s="5">
        <f>Basic2019!M26</f>
        <v>7.8688524590163942</v>
      </c>
      <c r="E26" s="5">
        <f>Basic2019!N26*1000</f>
        <v>263.72059871703493</v>
      </c>
      <c r="F26">
        <f>Basic2019!D26</f>
        <v>1</v>
      </c>
      <c r="G26" t="str">
        <f>IF(Basic2019!E26&gt;0,Basic2019!E26,"")</f>
        <v/>
      </c>
      <c r="H26" s="10" t="str">
        <f>Basic2019!O26</f>
        <v>Agri-footprint</v>
      </c>
      <c r="I26" t="str">
        <f>IF(Basic2019!P26&gt;0,Basic2019!P26,"")</f>
        <v>converted from LW</v>
      </c>
    </row>
    <row r="27" spans="1:9" ht="12.75" customHeight="1">
      <c r="A27" s="10" t="str">
        <f>Basic2019!A27</f>
        <v>Carrot FR</v>
      </c>
      <c r="B27" s="2">
        <f>Basic2019!J27</f>
        <v>1.9773624908099237</v>
      </c>
      <c r="C27" s="5">
        <f>Basic2019!L27</f>
        <v>7.1999999999999995E-2</v>
      </c>
      <c r="D27" s="5">
        <f>Basic2019!M27</f>
        <v>0.122</v>
      </c>
      <c r="E27" s="5">
        <f>Basic2019!N27*1000</f>
        <v>37.1</v>
      </c>
      <c r="F27">
        <f>Basic2019!D27</f>
        <v>1</v>
      </c>
      <c r="G27" t="str">
        <f>IF(Basic2019!E27&gt;0,Basic2019!E27,"")</f>
        <v/>
      </c>
      <c r="H27" s="10" t="str">
        <f>Basic2019!O27</f>
        <v>Agribalyse</v>
      </c>
      <c r="I27" t="str">
        <f>IF(Basic2019!P27&gt;0,Basic2019!P27,"")</f>
        <v/>
      </c>
    </row>
    <row r="28" spans="1:9" ht="12.75" customHeight="1">
      <c r="A28" s="10" t="str">
        <f>Basic2019!A28</f>
        <v>Carrot NL</v>
      </c>
      <c r="B28" s="2">
        <f>Basic2019!J28</f>
        <v>1.3678253287055244</v>
      </c>
      <c r="C28" s="5">
        <f>Basic2019!L28</f>
        <v>8.7599999999999997E-2</v>
      </c>
      <c r="D28" s="5">
        <f>Basic2019!M28</f>
        <v>0.184</v>
      </c>
      <c r="E28" s="5">
        <f>Basic2019!N28*1000</f>
        <v>3.28</v>
      </c>
      <c r="F28">
        <f>Basic2019!D28</f>
        <v>1</v>
      </c>
      <c r="G28" t="str">
        <f>IF(Basic2019!E28&gt;0,Basic2019!E28,"")</f>
        <v/>
      </c>
      <c r="H28" s="10" t="str">
        <f>Basic2019!O28</f>
        <v>Agri-footprint</v>
      </c>
      <c r="I28" t="str">
        <f>IF(Basic2019!P28&gt;0,Basic2019!P28,"")</f>
        <v/>
      </c>
    </row>
    <row r="29" spans="1:9" ht="12.75" customHeight="1">
      <c r="A29" s="10" t="str">
        <f>Basic2019!A29</f>
        <v>Cauliflower NL</v>
      </c>
      <c r="B29" s="2">
        <f>Basic2019!J29</f>
        <v>9.9227178689281388</v>
      </c>
      <c r="C29" s="5">
        <f>Basic2019!L29</f>
        <v>0.44</v>
      </c>
      <c r="D29" s="5">
        <f>Basic2019!M29</f>
        <v>0.81399999999999995</v>
      </c>
      <c r="E29" s="5">
        <f>Basic2019!N29*1000</f>
        <v>11.1</v>
      </c>
      <c r="F29">
        <f>Basic2019!D29</f>
        <v>1</v>
      </c>
      <c r="G29" t="str">
        <f>IF(Basic2019!E29&gt;0,Basic2019!E29,"")</f>
        <v/>
      </c>
      <c r="H29" s="10" t="str">
        <f>Basic2019!O29</f>
        <v>Agri-footprint</v>
      </c>
      <c r="I29" t="str">
        <f>IF(Basic2019!P29&gt;0,Basic2019!P29,"")</f>
        <v/>
      </c>
    </row>
    <row r="30" spans="1:9" ht="12.75" customHeight="1">
      <c r="A30" s="10" t="str">
        <f>Basic2019!A30</f>
        <v>Chickpeas US</v>
      </c>
      <c r="B30" s="2">
        <f>Basic2019!J30</f>
        <v>5.4285567733000502</v>
      </c>
      <c r="C30" s="5">
        <f>Basic2019!L30</f>
        <v>0.63</v>
      </c>
      <c r="D30" s="5">
        <f>Basic2019!M30</f>
        <v>6.25</v>
      </c>
      <c r="E30" s="5">
        <f>Basic2019!N30*1000</f>
        <v>1.1199999999999999</v>
      </c>
      <c r="F30">
        <f>Basic2019!D30</f>
        <v>1</v>
      </c>
      <c r="G30" t="str">
        <f>IF(Basic2019!E30&gt;0,Basic2019!E30,"")</f>
        <v/>
      </c>
      <c r="H30" s="10" t="str">
        <f>Basic2019!O30</f>
        <v>Agri-footprint</v>
      </c>
      <c r="I30" t="str">
        <f>IF(Basic2019!P30&gt;0,Basic2019!P30,"")</f>
        <v/>
      </c>
    </row>
    <row r="31" spans="1:9" ht="12.75" customHeight="1">
      <c r="A31" s="10" t="str">
        <f>Basic2019!A31</f>
        <v>Chicory root NL</v>
      </c>
      <c r="B31" s="2">
        <f>Basic2019!J31</f>
        <v>4.7301109648297901</v>
      </c>
      <c r="C31" s="5">
        <f>Basic2019!L31</f>
        <v>0.21199999999999999</v>
      </c>
      <c r="D31" s="5">
        <f>Basic2019!M31</f>
        <v>0.60499999999999998</v>
      </c>
      <c r="E31" s="5">
        <f>Basic2019!N31*1000</f>
        <v>6.2799999999999995E-2</v>
      </c>
      <c r="F31">
        <f>Basic2019!D31</f>
        <v>1</v>
      </c>
      <c r="G31" t="str">
        <f>IF(Basic2019!E31&gt;0,Basic2019!E31,"")</f>
        <v/>
      </c>
      <c r="H31" s="10" t="str">
        <f>Basic2019!O31</f>
        <v>Agri-footprint</v>
      </c>
      <c r="I31" t="str">
        <f>IF(Basic2019!P31&gt;0,Basic2019!P31,"")</f>
        <v/>
      </c>
    </row>
    <row r="32" spans="1:9" ht="12.75" customHeight="1">
      <c r="A32" s="10" t="str">
        <f>Basic2019!A32</f>
        <v>Clementine MA</v>
      </c>
      <c r="B32" s="2">
        <f>Basic2019!J32</f>
        <v>3.1289004394138864</v>
      </c>
      <c r="C32" s="5">
        <f>Basic2019!L32</f>
        <v>0.45300000000000001</v>
      </c>
      <c r="D32" s="5">
        <f>Basic2019!M32</f>
        <v>0.66100000000000003</v>
      </c>
      <c r="E32" s="5">
        <f>Basic2019!N32*1000</f>
        <v>518</v>
      </c>
      <c r="F32">
        <f>Basic2019!D32</f>
        <v>1</v>
      </c>
      <c r="G32" t="str">
        <f>IF(Basic2019!E32&gt;0,Basic2019!E32,"")</f>
        <v/>
      </c>
      <c r="H32" s="10" t="str">
        <f>Basic2019!O32</f>
        <v>Agribalyse</v>
      </c>
      <c r="I32" t="str">
        <f>IF(Basic2019!P32&gt;0,Basic2019!P32,"")</f>
        <v/>
      </c>
    </row>
    <row r="33" spans="1:9" ht="12.75" customHeight="1">
      <c r="A33" s="10" t="str">
        <f>Basic2019!A33</f>
        <v>Cocoa bean, sun-dried CI</v>
      </c>
      <c r="B33" s="2">
        <f>Basic2019!J33</f>
        <v>24.643333333333331</v>
      </c>
      <c r="C33" s="5">
        <f>Basic2019!L33</f>
        <v>11.7</v>
      </c>
      <c r="D33" s="5">
        <f>Basic2019!M33</f>
        <v>16.100000000000001</v>
      </c>
      <c r="E33" s="5">
        <f>Basic2019!N33*1000</f>
        <v>777</v>
      </c>
      <c r="F33">
        <f>Basic2019!D33</f>
        <v>1</v>
      </c>
      <c r="G33" t="str">
        <f>IF(Basic2019!E33&gt;0,Basic2019!E33,"")</f>
        <v/>
      </c>
      <c r="H33" s="10" t="str">
        <f>Basic2019!O33</f>
        <v>Ecoinvent</v>
      </c>
      <c r="I33" t="str">
        <f>IF(Basic2019!P33&gt;0,Basic2019!P33,"")</f>
        <v/>
      </c>
    </row>
    <row r="34" spans="1:9" ht="12.75" customHeight="1">
      <c r="A34" s="10" t="str">
        <f>Basic2019!A34</f>
        <v>Cocoa bean, sun-dried GH</v>
      </c>
      <c r="B34" s="2">
        <f>Basic2019!J34</f>
        <v>24.643333333333331</v>
      </c>
      <c r="C34" s="5">
        <f>Basic2019!L34</f>
        <v>17</v>
      </c>
      <c r="D34" s="5">
        <f>Basic2019!M34</f>
        <v>21.4</v>
      </c>
      <c r="E34" s="5">
        <f>Basic2019!N34*1000</f>
        <v>1420</v>
      </c>
      <c r="F34">
        <f>Basic2019!D34</f>
        <v>1</v>
      </c>
      <c r="G34" t="str">
        <f>IF(Basic2019!E34&gt;0,Basic2019!E34,"")</f>
        <v/>
      </c>
      <c r="H34" s="10" t="str">
        <f>Basic2019!O34</f>
        <v>Ecoinvent</v>
      </c>
      <c r="I34" t="str">
        <f>IF(Basic2019!P34&gt;0,Basic2019!P34,"")</f>
        <v/>
      </c>
    </row>
    <row r="35" spans="1:9" ht="12.75" customHeight="1">
      <c r="A35" s="10" t="str">
        <f>Basic2019!A35</f>
        <v>Cocoa bean, sun-dried ID</v>
      </c>
      <c r="B35" s="2">
        <f>Basic2019!J35</f>
        <v>15.976199839280525</v>
      </c>
      <c r="C35" s="5">
        <f>Basic2019!L35</f>
        <v>40.799999999999997</v>
      </c>
      <c r="D35" s="5">
        <f>Basic2019!M35</f>
        <v>19.899999999999999</v>
      </c>
      <c r="E35" s="5">
        <f>Basic2019!N35*1000</f>
        <v>49.9</v>
      </c>
      <c r="F35">
        <f>Basic2019!D35</f>
        <v>1</v>
      </c>
      <c r="G35" t="str">
        <f>IF(Basic2019!E35&gt;0,Basic2019!E35,"")</f>
        <v/>
      </c>
      <c r="H35" s="10" t="str">
        <f>Basic2019!O35</f>
        <v>Ecoinvent</v>
      </c>
      <c r="I35" t="str">
        <f>IF(Basic2019!P35&gt;0,Basic2019!P35,"")</f>
        <v/>
      </c>
    </row>
    <row r="36" spans="1:9" ht="12.75" customHeight="1">
      <c r="A36" s="10" t="str">
        <f>Basic2019!A36</f>
        <v>Cocoa, Cabruca BR</v>
      </c>
      <c r="B36" s="2">
        <f>Basic2019!J36</f>
        <v>24.643333333333331</v>
      </c>
      <c r="C36" s="5">
        <f>Basic2019!L36</f>
        <v>3.88</v>
      </c>
      <c r="D36" s="5">
        <f>Basic2019!M36</f>
        <v>48.4</v>
      </c>
      <c r="E36" s="5">
        <f>Basic2019!N36*1000</f>
        <v>82.600000000000009</v>
      </c>
      <c r="F36">
        <f>Basic2019!D36</f>
        <v>1</v>
      </c>
      <c r="G36" t="str">
        <f>IF(Basic2019!E36&gt;0,Basic2019!E36,"")</f>
        <v/>
      </c>
      <c r="H36" s="10" t="str">
        <f>Basic2019!O36</f>
        <v>Agribalyse</v>
      </c>
      <c r="I36" t="str">
        <f>IF(Basic2019!P36&gt;0,Basic2019!P36,"")</f>
        <v/>
      </c>
    </row>
    <row r="37" spans="1:9" ht="12.75" customHeight="1">
      <c r="A37" s="10" t="str">
        <f>Basic2019!A37</f>
        <v>Coconut IN</v>
      </c>
      <c r="B37" s="2">
        <f>Basic2019!J37</f>
        <v>4.8976695675962176</v>
      </c>
      <c r="C37" s="5">
        <f>Basic2019!L37</f>
        <v>0.35</v>
      </c>
      <c r="D37" s="5">
        <f>Basic2019!M37</f>
        <v>1.92</v>
      </c>
      <c r="E37" s="5">
        <f>Basic2019!N37*1000</f>
        <v>0.61399999999999999</v>
      </c>
      <c r="F37">
        <f>Basic2019!D37</f>
        <v>1</v>
      </c>
      <c r="G37" t="str">
        <f>IF(Basic2019!E37&gt;0,Basic2019!E37,"")</f>
        <v/>
      </c>
      <c r="H37" s="10" t="str">
        <f>Basic2019!O37</f>
        <v>Agri-footprint</v>
      </c>
      <c r="I37" t="str">
        <f>IF(Basic2019!P37&gt;0,Basic2019!P37,"")</f>
        <v/>
      </c>
    </row>
    <row r="38" spans="1:9" ht="12.75" customHeight="1">
      <c r="A38" s="10" t="str">
        <f>Basic2019!A38</f>
        <v>Coffee bean, Robusta BR</v>
      </c>
      <c r="B38" s="2">
        <f>Basic2019!J38</f>
        <v>16.764166666666664</v>
      </c>
      <c r="C38" s="5">
        <f>Basic2019!L38</f>
        <v>1.46</v>
      </c>
      <c r="D38" s="5">
        <f>Basic2019!M38</f>
        <v>4.42</v>
      </c>
      <c r="E38" s="5">
        <f>Basic2019!N38*1000</f>
        <v>16.7</v>
      </c>
      <c r="F38">
        <f>Basic2019!D38</f>
        <v>1</v>
      </c>
      <c r="G38" t="str">
        <f>IF(Basic2019!E38&gt;0,Basic2019!E38,"")</f>
        <v/>
      </c>
      <c r="H38" s="10" t="str">
        <f>Basic2019!O38</f>
        <v>Agribalyse</v>
      </c>
      <c r="I38" t="str">
        <f>IF(Basic2019!P38&gt;0,Basic2019!P38,"")</f>
        <v/>
      </c>
    </row>
    <row r="39" spans="1:9" ht="12.75" customHeight="1">
      <c r="A39" s="10" t="str">
        <f>Basic2019!A39</f>
        <v>Coffee, green bean, arabica BR</v>
      </c>
      <c r="B39" s="2">
        <f>Basic2019!J39</f>
        <v>30.932500000000001</v>
      </c>
      <c r="C39" s="5">
        <f>Basic2019!L39</f>
        <v>5.12</v>
      </c>
      <c r="D39" s="5">
        <f>Basic2019!M39</f>
        <v>8.01</v>
      </c>
      <c r="E39" s="5">
        <f>Basic2019!N39*1000</f>
        <v>727</v>
      </c>
      <c r="F39">
        <f>Basic2019!D39</f>
        <v>1</v>
      </c>
      <c r="G39" t="str">
        <f>IF(Basic2019!E39&gt;0,Basic2019!E39,"")</f>
        <v/>
      </c>
      <c r="H39" s="10" t="str">
        <f>Basic2019!O39</f>
        <v>Ecoinvent</v>
      </c>
      <c r="I39" t="str">
        <f>IF(Basic2019!P39&gt;0,Basic2019!P39,"")</f>
        <v/>
      </c>
    </row>
    <row r="40" spans="1:9" ht="12.75" customHeight="1">
      <c r="A40" s="10" t="str">
        <f>Basic2019!A40</f>
        <v>Coffee, green bean, robusta BR</v>
      </c>
      <c r="B40" s="2">
        <f>Basic2019!J40</f>
        <v>16.764166666666664</v>
      </c>
      <c r="C40" s="5">
        <f>Basic2019!L40</f>
        <v>2.77</v>
      </c>
      <c r="D40" s="5">
        <f>Basic2019!M40</f>
        <v>3.06</v>
      </c>
      <c r="E40" s="5">
        <f>Basic2019!N40*1000</f>
        <v>36.5</v>
      </c>
      <c r="F40">
        <f>Basic2019!D40</f>
        <v>1</v>
      </c>
      <c r="G40" t="str">
        <f>IF(Basic2019!E40&gt;0,Basic2019!E40,"")</f>
        <v/>
      </c>
      <c r="H40" s="10" t="str">
        <f>Basic2019!O40</f>
        <v>Ecoinvent</v>
      </c>
      <c r="I40" t="str">
        <f>IF(Basic2019!P40&gt;0,Basic2019!P40,"")</f>
        <v/>
      </c>
    </row>
    <row r="41" spans="1:9" ht="12.75" customHeight="1">
      <c r="A41" s="10" t="str">
        <f>Basic2019!A41</f>
        <v>Cow meat, bone-in NL (animal alive at farm)</v>
      </c>
      <c r="B41" s="2">
        <f>Basic2019!J41</f>
        <v>20.882418315181152</v>
      </c>
      <c r="C41" s="5">
        <f>Basic2019!L41</f>
        <v>10.856102003642986</v>
      </c>
      <c r="D41" s="5">
        <f>Basic2019!M41</f>
        <v>1.8384942319368549</v>
      </c>
      <c r="E41" s="5">
        <f>Basic2019!N41*1000</f>
        <v>61.687917425622338</v>
      </c>
      <c r="F41">
        <f>Basic2019!D41</f>
        <v>1</v>
      </c>
      <c r="G41" t="str">
        <f>IF(Basic2019!E41&gt;0,Basic2019!E41,"")</f>
        <v/>
      </c>
      <c r="H41" s="10" t="str">
        <f>Basic2019!O41</f>
        <v>Agri-footprint</v>
      </c>
      <c r="I41" t="str">
        <f>IF(Basic2019!P41&gt;0,Basic2019!P41,"")</f>
        <v>converted from LW</v>
      </c>
    </row>
    <row r="42" spans="1:9" ht="12.75" customHeight="1">
      <c r="A42" s="10" t="str">
        <f>Basic2019!A42</f>
        <v>Cow meat, boneless NL (animal alive at farm)</v>
      </c>
      <c r="B42" s="2">
        <f>Basic2019!J42</f>
        <v>20.882418315181152</v>
      </c>
      <c r="C42" s="5">
        <f>Basic2019!L42</f>
        <v>12.744119743406985</v>
      </c>
      <c r="D42" s="5">
        <f>Basic2019!M42</f>
        <v>2.1582323592302215</v>
      </c>
      <c r="E42" s="5">
        <f>Basic2019!N42*1000</f>
        <v>72.416250890947964</v>
      </c>
      <c r="F42">
        <f>Basic2019!D42</f>
        <v>1</v>
      </c>
      <c r="G42" t="str">
        <f>IF(Basic2019!E42&gt;0,Basic2019!E42,"")</f>
        <v/>
      </c>
      <c r="H42" s="10" t="str">
        <f>Basic2019!O42</f>
        <v>Agri-footprint</v>
      </c>
      <c r="I42" t="str">
        <f>IF(Basic2019!P42&gt;0,Basic2019!P42,"")</f>
        <v>converted from LW</v>
      </c>
    </row>
    <row r="43" spans="1:9" ht="12.75" customHeight="1">
      <c r="A43" s="10" t="str">
        <f>Basic2019!A43</f>
        <v>Cucumber, greenhouse DK</v>
      </c>
      <c r="B43" s="2">
        <f>Basic2019!J43</f>
        <v>13.320054029100481</v>
      </c>
      <c r="C43" s="5">
        <f>Basic2019!L43</f>
        <v>4.37</v>
      </c>
      <c r="D43" s="5">
        <f>Basic2019!M43</f>
        <v>2.1399999999999999E-2</v>
      </c>
      <c r="E43" s="5">
        <f>Basic2019!N43*1000</f>
        <v>92.399999999999991</v>
      </c>
      <c r="F43">
        <f>Basic2019!D43</f>
        <v>1</v>
      </c>
      <c r="G43" t="str">
        <f>IF(Basic2019!E43&gt;0,Basic2019!E43,"")</f>
        <v/>
      </c>
      <c r="H43" s="10" t="str">
        <f>Basic2019!O43</f>
        <v>LCA food DK</v>
      </c>
      <c r="I43" t="str">
        <f>IF(Basic2019!P43&gt;0,Basic2019!P43,"")</f>
        <v/>
      </c>
    </row>
    <row r="44" spans="1:9" ht="12.75" customHeight="1">
      <c r="A44" s="10" t="str">
        <f>Basic2019!A44</f>
        <v>Curly Kale NL</v>
      </c>
      <c r="B44" s="2">
        <f>Basic2019!J44</f>
        <v>1.6832800451382359</v>
      </c>
      <c r="C44" s="5">
        <f>Basic2019!L44</f>
        <v>0.13600000000000001</v>
      </c>
      <c r="D44" s="5">
        <f>Basic2019!M44</f>
        <v>0.20799999999999999</v>
      </c>
      <c r="E44" s="5">
        <f>Basic2019!N44*1000</f>
        <v>2.7399999999999998</v>
      </c>
      <c r="F44">
        <f>Basic2019!D44</f>
        <v>1</v>
      </c>
      <c r="G44" t="str">
        <f>IF(Basic2019!E44&gt;0,Basic2019!E44,"")</f>
        <v/>
      </c>
      <c r="H44" s="10" t="str">
        <f>Basic2019!O44</f>
        <v>Agri-footprint</v>
      </c>
      <c r="I44" t="str">
        <f>IF(Basic2019!P44&gt;0,Basic2019!P44,"")</f>
        <v/>
      </c>
    </row>
    <row r="45" spans="1:9" ht="12.75" customHeight="1">
      <c r="A45" s="10" t="str">
        <f>Basic2019!A45</f>
        <v>Duck carcass, for roasting FR (animal alive at farm)</v>
      </c>
      <c r="B45" s="2">
        <f>Basic2019!J45</f>
        <v>26.8828970540462</v>
      </c>
      <c r="C45" s="5">
        <f>Basic2019!L45</f>
        <v>4.1095890410958908</v>
      </c>
      <c r="D45" s="5">
        <f>Basic2019!M45</f>
        <v>5.5479452054794516</v>
      </c>
      <c r="E45" s="5">
        <f>Basic2019!N45*1000</f>
        <v>123.69863013698631</v>
      </c>
      <c r="F45">
        <f>Basic2019!D45</f>
        <v>1</v>
      </c>
      <c r="G45" t="str">
        <f>IF(Basic2019!E45&gt;0,Basic2019!E45,"")</f>
        <v/>
      </c>
      <c r="H45" s="10" t="str">
        <f>Basic2019!O45</f>
        <v>Agribalyse</v>
      </c>
      <c r="I45" t="str">
        <f>IF(Basic2019!P45&gt;0,Basic2019!P45,"")</f>
        <v>converted from LW</v>
      </c>
    </row>
    <row r="46" spans="1:9" ht="12.75" customHeight="1">
      <c r="A46" s="10" t="str">
        <f>Basic2019!A46</f>
        <v>Egg, national average FR (animal alive at farm)</v>
      </c>
      <c r="B46" s="2">
        <f>Basic2019!J46</f>
        <v>10.422829004736096</v>
      </c>
      <c r="C46" s="5">
        <f>Basic2019!L46</f>
        <v>1.75</v>
      </c>
      <c r="D46" s="5">
        <f>Basic2019!M46</f>
        <v>3.09</v>
      </c>
      <c r="E46" s="5">
        <f>Basic2019!N46*1000</f>
        <v>98.100000000000009</v>
      </c>
      <c r="F46">
        <f>Basic2019!D46</f>
        <v>1</v>
      </c>
      <c r="G46" t="str">
        <f>IF(Basic2019!E46&gt;0,Basic2019!E46,"")</f>
        <v/>
      </c>
      <c r="H46" s="10" t="str">
        <f>Basic2019!O46</f>
        <v>Agribalyse</v>
      </c>
      <c r="I46" t="str">
        <f>IF(Basic2019!P46&gt;0,Basic2019!P46,"")</f>
        <v/>
      </c>
    </row>
    <row r="47" spans="1:9" ht="12.75" customHeight="1">
      <c r="A47" s="10" t="str">
        <f>Basic2019!A47</f>
        <v>Eggs for consumption, broiler parent NL (animal alive at farm)</v>
      </c>
      <c r="B47" s="2">
        <f>Basic2019!J47</f>
        <v>8.772889701985056</v>
      </c>
      <c r="C47" s="5">
        <f>Basic2019!L47</f>
        <v>0.15857142857142859</v>
      </c>
      <c r="D47" s="5">
        <f>Basic2019!M47</f>
        <v>0.20793650793650795</v>
      </c>
      <c r="E47" s="5">
        <f>Basic2019!N47*1000</f>
        <v>2.5079365079365075</v>
      </c>
      <c r="F47">
        <f>Basic2019!D47</f>
        <v>1</v>
      </c>
      <c r="G47" t="str">
        <f>IF(Basic2019!E47&gt;0,Basic2019!E47,"")</f>
        <v/>
      </c>
      <c r="H47" s="10" t="str">
        <f>Basic2019!O47</f>
        <v>Agri-footprint</v>
      </c>
      <c r="I47" t="str">
        <f>IF(Basic2019!P47&gt;0,Basic2019!P47,"")</f>
        <v>standard FU</v>
      </c>
    </row>
    <row r="48" spans="1:9" ht="12.75" customHeight="1">
      <c r="A48" s="10" t="str">
        <f>Basic2019!A48</f>
        <v>Eggs for consumption, laying hen NL (animal alive at farm)</v>
      </c>
      <c r="B48" s="2">
        <f>Basic2019!J48</f>
        <v>8.772889701985056</v>
      </c>
      <c r="C48" s="5">
        <f>Basic2019!L48</f>
        <v>3.5238095238095237</v>
      </c>
      <c r="D48" s="5">
        <f>Basic2019!M48</f>
        <v>3.4920634920634921</v>
      </c>
      <c r="E48" s="5">
        <f>Basic2019!N48*1000</f>
        <v>55.873015873015873</v>
      </c>
      <c r="F48">
        <f>Basic2019!D48</f>
        <v>1</v>
      </c>
      <c r="G48" t="str">
        <f>IF(Basic2019!E48&gt;0,Basic2019!E48,"")</f>
        <v/>
      </c>
      <c r="H48" s="10" t="str">
        <f>Basic2019!O48</f>
        <v>Agri-footprint</v>
      </c>
      <c r="I48" t="str">
        <f>IF(Basic2019!P48&gt;0,Basic2019!P48,"")</f>
        <v>standard FU</v>
      </c>
    </row>
    <row r="49" spans="1:9" ht="12.75" customHeight="1">
      <c r="A49" s="10" t="str">
        <f>Basic2019!A49</f>
        <v>Goat meat, bone-in FR (animal alive at farm)</v>
      </c>
      <c r="B49" s="2">
        <f>Basic2019!J49</f>
        <v>39.537846017063615</v>
      </c>
      <c r="C49" s="5">
        <f>Basic2019!L49</f>
        <v>19.117241379310343</v>
      </c>
      <c r="D49" s="5">
        <f>Basic2019!M49</f>
        <v>35.310344827586206</v>
      </c>
      <c r="E49" s="5">
        <f>Basic2019!N49*1000</f>
        <v>720.00000000000011</v>
      </c>
      <c r="F49">
        <f>Basic2019!D49</f>
        <v>1</v>
      </c>
      <c r="G49" t="str">
        <f>IF(Basic2019!E49&gt;0,Basic2019!E49,"")</f>
        <v/>
      </c>
      <c r="H49" s="10" t="str">
        <f>Basic2019!O49</f>
        <v>Agribalyse</v>
      </c>
      <c r="I49" t="str">
        <f>IF(Basic2019!P49&gt;0,Basic2019!P49,"")</f>
        <v>converted from LW</v>
      </c>
    </row>
    <row r="50" spans="1:9" ht="12.75" customHeight="1">
      <c r="A50" s="10" t="str">
        <f>Basic2019!A50</f>
        <v>Grape, variety mix FR</v>
      </c>
      <c r="B50" s="2">
        <f>Basic2019!J50</f>
        <v>19.644536392702651</v>
      </c>
      <c r="C50" s="5">
        <f>Basic2019!L50</f>
        <v>0.33100000000000002</v>
      </c>
      <c r="D50" s="5">
        <f>Basic2019!M50</f>
        <v>1.04</v>
      </c>
      <c r="E50" s="5">
        <f>Basic2019!N50*1000</f>
        <v>4.7200000000000006</v>
      </c>
      <c r="F50">
        <f>Basic2019!D50</f>
        <v>1</v>
      </c>
      <c r="G50" t="str">
        <f>IF(Basic2019!E50&gt;0,Basic2019!E50,"")</f>
        <v/>
      </c>
      <c r="H50" s="10" t="str">
        <f>Basic2019!O50</f>
        <v>Agribalyse</v>
      </c>
      <c r="I50" t="str">
        <f>IF(Basic2019!P50&gt;0,Basic2019!P50,"")</f>
        <v/>
      </c>
    </row>
    <row r="51" spans="1:9" ht="12.75" customHeight="1">
      <c r="A51" s="10" t="str">
        <f>Basic2019!A51</f>
        <v>Grape, variety mix, organic FR</v>
      </c>
      <c r="B51" s="2">
        <f>Basic2019!J51</f>
        <v>19.644536392702651</v>
      </c>
      <c r="C51" s="5">
        <f>Basic2019!L51</f>
        <v>0.30299999999999999</v>
      </c>
      <c r="D51" s="5">
        <f>Basic2019!M51</f>
        <v>1.1200000000000001</v>
      </c>
      <c r="E51" s="5">
        <f>Basic2019!N51*1000</f>
        <v>4.4000000000000004</v>
      </c>
      <c r="F51">
        <f>Basic2019!D51</f>
        <v>1</v>
      </c>
      <c r="G51" t="str">
        <f>IF(Basic2019!E51&gt;0,Basic2019!E51,"")</f>
        <v/>
      </c>
      <c r="H51" s="10" t="str">
        <f>Basic2019!O51</f>
        <v>Agribalyse</v>
      </c>
      <c r="I51" t="str">
        <f>IF(Basic2019!P51&gt;0,Basic2019!P51,"")</f>
        <v/>
      </c>
    </row>
    <row r="52" spans="1:9" ht="12.75" customHeight="1">
      <c r="A52" s="10" t="str">
        <f>Basic2019!A52</f>
        <v>Green bean NL</v>
      </c>
      <c r="B52" s="2">
        <f>Basic2019!J52</f>
        <v>21.175645870022397</v>
      </c>
      <c r="C52" s="5">
        <f>Basic2019!L52</f>
        <v>0.42499999999999999</v>
      </c>
      <c r="D52" s="5">
        <f>Basic2019!M52</f>
        <v>1.1299999999999999</v>
      </c>
      <c r="E52" s="5">
        <f>Basic2019!N52*1000</f>
        <v>7.74</v>
      </c>
      <c r="F52">
        <f>Basic2019!D52</f>
        <v>1</v>
      </c>
      <c r="G52" t="str">
        <f>IF(Basic2019!E52&gt;0,Basic2019!E52,"")</f>
        <v/>
      </c>
      <c r="H52" s="10" t="str">
        <f>Basic2019!O52</f>
        <v>Agri-footprint</v>
      </c>
      <c r="I52" t="str">
        <f>IF(Basic2019!P52&gt;0,Basic2019!P52,"")</f>
        <v/>
      </c>
    </row>
    <row r="53" spans="1:9" ht="12.75" customHeight="1">
      <c r="A53" s="10" t="str">
        <f>Basic2019!A53</f>
        <v>Groundnuts with shell US</v>
      </c>
      <c r="B53" s="2">
        <f>Basic2019!J53</f>
        <v>3.7102262041137348</v>
      </c>
      <c r="C53" s="5">
        <f>Basic2019!L53</f>
        <v>0.97699999999999998</v>
      </c>
      <c r="D53" s="5">
        <f>Basic2019!M53</f>
        <v>2.57</v>
      </c>
      <c r="E53" s="5">
        <f>Basic2019!N53*1000</f>
        <v>386</v>
      </c>
      <c r="F53">
        <f>Basic2019!D53</f>
        <v>1</v>
      </c>
      <c r="G53" t="str">
        <f>IF(Basic2019!E53&gt;0,Basic2019!E53,"")</f>
        <v/>
      </c>
      <c r="H53" s="10" t="str">
        <f>Basic2019!O53</f>
        <v>Agri-footprint</v>
      </c>
      <c r="I53" t="str">
        <f>IF(Basic2019!P53&gt;0,Basic2019!P53,"")</f>
        <v>production mix</v>
      </c>
    </row>
    <row r="54" spans="1:9" ht="12.75" customHeight="1">
      <c r="A54" s="10" t="str">
        <f>Basic2019!A54</f>
        <v>Hen carcass, national average FR (animal alive at farm)</v>
      </c>
      <c r="B54" s="2">
        <f>Basic2019!J54</f>
        <v>14.399781147947406</v>
      </c>
      <c r="C54" s="5">
        <f>Basic2019!L54</f>
        <v>6.9863013698630132</v>
      </c>
      <c r="D54" s="5">
        <f>Basic2019!M54</f>
        <v>7.095890410958904</v>
      </c>
      <c r="E54" s="5">
        <f>Basic2019!N54*1000</f>
        <v>187.67123287671234</v>
      </c>
      <c r="F54">
        <f>Basic2019!D54</f>
        <v>1</v>
      </c>
      <c r="G54" t="str">
        <f>IF(Basic2019!E54&gt;0,Basic2019!E54,"")</f>
        <v/>
      </c>
      <c r="H54" s="10" t="str">
        <f>Basic2019!O54</f>
        <v>Agribalyse</v>
      </c>
      <c r="I54" t="str">
        <f>IF(Basic2019!P54&gt;0,Basic2019!P54,"")</f>
        <v>converted from LW</v>
      </c>
    </row>
    <row r="55" spans="1:9" ht="12.75" customHeight="1">
      <c r="A55" s="10" t="str">
        <f>Basic2019!A55</f>
        <v>Kid goat meat, bone-in FR (animal alive at farm)</v>
      </c>
      <c r="B55" s="2">
        <f>Basic2019!J55</f>
        <v>39.537846017063615</v>
      </c>
      <c r="C55" s="5">
        <f>Basic2019!L55</f>
        <v>19.117241379310343</v>
      </c>
      <c r="D55" s="5">
        <f>Basic2019!M55</f>
        <v>24.331034482758621</v>
      </c>
      <c r="E55" s="5">
        <f>Basic2019!N55*1000</f>
        <v>491.03448275862064</v>
      </c>
      <c r="F55">
        <f>Basic2019!D55</f>
        <v>1</v>
      </c>
      <c r="G55" t="str">
        <f>IF(Basic2019!E55&gt;0,Basic2019!E55,"")</f>
        <v/>
      </c>
      <c r="H55" s="10" t="str">
        <f>Basic2019!O55</f>
        <v>Agribalyse</v>
      </c>
      <c r="I55" t="str">
        <f>IF(Basic2019!P55&gt;0,Basic2019!P55,"")</f>
        <v>converted from LW</v>
      </c>
    </row>
    <row r="56" spans="1:9" ht="12.75" customHeight="1">
      <c r="A56" s="10" t="str">
        <f>Basic2019!A56</f>
        <v>Lamb meat, bone-in, indoors FR (animal alive at farm)</v>
      </c>
      <c r="B56" s="2">
        <f>Basic2019!J56</f>
        <v>56.270624241284388</v>
      </c>
      <c r="C56" s="5">
        <f>Basic2019!L56</f>
        <v>63.172413793103445</v>
      </c>
      <c r="D56" s="5">
        <f>Basic2019!M56</f>
        <v>104.55172413793103</v>
      </c>
      <c r="E56" s="5">
        <f>Basic2019!N56*1000</f>
        <v>160.82758620689654</v>
      </c>
      <c r="F56">
        <f>Basic2019!D56</f>
        <v>1</v>
      </c>
      <c r="G56" t="str">
        <f>IF(Basic2019!E56&gt;0,Basic2019!E56,"")</f>
        <v/>
      </c>
      <c r="H56" s="10" t="str">
        <f>Basic2019!O56</f>
        <v>Agribalyse</v>
      </c>
      <c r="I56" t="str">
        <f>IF(Basic2019!P56&gt;0,Basic2019!P56,"")</f>
        <v>converted from LW</v>
      </c>
    </row>
    <row r="57" spans="1:9" ht="12.75" customHeight="1">
      <c r="A57" s="10" t="str">
        <f>Basic2019!A57</f>
        <v>Lemon ES</v>
      </c>
      <c r="B57" s="2">
        <f>Basic2019!J57</f>
        <v>6.2056525381708756</v>
      </c>
      <c r="C57" s="5">
        <f>Basic2019!L57</f>
        <v>0.17899999999999999</v>
      </c>
      <c r="D57" s="5">
        <f>Basic2019!M57</f>
        <v>2.09</v>
      </c>
      <c r="E57" s="5">
        <f>Basic2019!N57*1000</f>
        <v>104</v>
      </c>
      <c r="F57">
        <f>Basic2019!D57</f>
        <v>1</v>
      </c>
      <c r="G57" t="str">
        <f>IF(Basic2019!E57&gt;0,Basic2019!E57,"")</f>
        <v/>
      </c>
      <c r="H57" s="10" t="str">
        <f>Basic2019!O57</f>
        <v>Ecoinvent</v>
      </c>
      <c r="I57" t="str">
        <f>IF(Basic2019!P57&gt;0,Basic2019!P57,"")</f>
        <v/>
      </c>
    </row>
    <row r="58" spans="1:9" ht="12.75" customHeight="1">
      <c r="A58" s="10" t="str">
        <f>Basic2019!A58</f>
        <v>Lentil CA</v>
      </c>
      <c r="B58" s="2">
        <f>Basic2019!J58</f>
        <v>5.3405030177646315</v>
      </c>
      <c r="C58" s="5">
        <f>Basic2019!L58</f>
        <v>1.53</v>
      </c>
      <c r="D58" s="5">
        <f>Basic2019!M58</f>
        <v>6.35</v>
      </c>
      <c r="E58" s="5">
        <f>Basic2019!N58*1000</f>
        <v>0.86</v>
      </c>
      <c r="F58">
        <f>Basic2019!D58</f>
        <v>1</v>
      </c>
      <c r="G58" t="str">
        <f>IF(Basic2019!E58&gt;0,Basic2019!E58,"")</f>
        <v/>
      </c>
      <c r="H58" s="10" t="str">
        <f>Basic2019!O58</f>
        <v>Agri-footprint</v>
      </c>
      <c r="I58" t="str">
        <f>IF(Basic2019!P58&gt;0,Basic2019!P58,"")</f>
        <v/>
      </c>
    </row>
    <row r="59" spans="1:9" ht="12.75" customHeight="1">
      <c r="A59" s="10" t="str">
        <f>Basic2019!A59</f>
        <v>Lettuce GLO</v>
      </c>
      <c r="B59" s="2">
        <f>Basic2019!J59</f>
        <v>5.146442799254535</v>
      </c>
      <c r="C59" s="5">
        <f>Basic2019!L59</f>
        <v>0.17799999999999999</v>
      </c>
      <c r="D59" s="5">
        <f>Basic2019!M59</f>
        <v>8.2100000000000006E-2</v>
      </c>
      <c r="E59" s="5">
        <f>Basic2019!N59*1000</f>
        <v>15</v>
      </c>
      <c r="F59">
        <f>Basic2019!D59</f>
        <v>1</v>
      </c>
      <c r="G59" t="str">
        <f>IF(Basic2019!E59&gt;0,Basic2019!E59,"")</f>
        <v/>
      </c>
      <c r="H59" s="10" t="str">
        <f>Basic2019!O59</f>
        <v>Ecoinvent</v>
      </c>
      <c r="I59" t="str">
        <f>IF(Basic2019!P59&gt;0,Basic2019!P59,"")</f>
        <v/>
      </c>
    </row>
    <row r="60" spans="1:9" ht="12.75" customHeight="1">
      <c r="A60" s="10" t="str">
        <f>Basic2019!A60</f>
        <v>Lettuce, heated greenhouse UK</v>
      </c>
      <c r="B60" s="2">
        <f>Basic2019!J60</f>
        <v>18.89565202523638</v>
      </c>
      <c r="C60" s="5">
        <f>Basic2019!L60</f>
        <v>2.4500000000000002</v>
      </c>
      <c r="D60" s="5">
        <f>Basic2019!M60</f>
        <v>0</v>
      </c>
      <c r="E60" s="5">
        <f>Basic2019!N60*1000</f>
        <v>0</v>
      </c>
      <c r="F60">
        <f>Basic2019!D60</f>
        <v>1</v>
      </c>
      <c r="G60" t="str">
        <f>IF(Basic2019!E60&gt;0,Basic2019!E60,"")</f>
        <v/>
      </c>
      <c r="H60" s="10" t="str">
        <f>Basic2019!O60</f>
        <v>article</v>
      </c>
      <c r="I60" t="str">
        <f>IF(Basic2019!P60&gt;0,Basic2019!P60,"")</f>
        <v/>
      </c>
    </row>
    <row r="61" spans="1:9" ht="12.75" customHeight="1">
      <c r="A61" s="10" t="str">
        <f>Basic2019!A61</f>
        <v>Lettuce, iceberg GLO</v>
      </c>
      <c r="B61" s="2">
        <f>Basic2019!J61</f>
        <v>5.146442799254535</v>
      </c>
      <c r="C61" s="5">
        <f>Basic2019!L61</f>
        <v>0.157</v>
      </c>
      <c r="D61" s="5">
        <f>Basic2019!M61</f>
        <v>9.1999999999999998E-2</v>
      </c>
      <c r="E61" s="5">
        <f>Basic2019!N61*1000</f>
        <v>10</v>
      </c>
      <c r="F61">
        <f>Basic2019!D61</f>
        <v>1</v>
      </c>
      <c r="G61" t="str">
        <f>IF(Basic2019!E61&gt;0,Basic2019!E61,"")</f>
        <v/>
      </c>
      <c r="H61" s="10" t="str">
        <f>Basic2019!O61</f>
        <v>Ecoinvent</v>
      </c>
      <c r="I61" t="str">
        <f>IF(Basic2019!P61&gt;0,Basic2019!P61,"")</f>
        <v/>
      </c>
    </row>
    <row r="62" spans="1:9" ht="12.75" customHeight="1">
      <c r="A62" s="10" t="str">
        <f>Basic2019!A62</f>
        <v>Linseed DE</v>
      </c>
      <c r="B62" s="2">
        <f>Basic2019!J62</f>
        <v>2.6929061158890009</v>
      </c>
      <c r="C62" s="5">
        <f>Basic2019!L62</f>
        <v>1.3</v>
      </c>
      <c r="D62" s="5">
        <f>Basic2019!M62</f>
        <v>7.6</v>
      </c>
      <c r="E62" s="5">
        <f>Basic2019!N62*1000</f>
        <v>6.71</v>
      </c>
      <c r="F62">
        <f>Basic2019!D62</f>
        <v>1</v>
      </c>
      <c r="G62" t="str">
        <f>IF(Basic2019!E62&gt;0,Basic2019!E62,"")</f>
        <v/>
      </c>
      <c r="H62" s="10" t="str">
        <f>Basic2019!O62</f>
        <v>Agri-footprint</v>
      </c>
      <c r="I62" t="str">
        <f>IF(Basic2019!P62&gt;0,Basic2019!P62,"")</f>
        <v/>
      </c>
    </row>
    <row r="63" spans="1:9" ht="12.75" customHeight="1">
      <c r="A63" s="10" t="str">
        <f>Basic2019!A63</f>
        <v>Maize DE</v>
      </c>
      <c r="B63" s="2">
        <f>Basic2019!J63</f>
        <v>1.4370714859712415</v>
      </c>
      <c r="C63" s="5">
        <f>Basic2019!L63</f>
        <v>0.48299999999999998</v>
      </c>
      <c r="D63" s="5">
        <f>Basic2019!M63</f>
        <v>1.03</v>
      </c>
      <c r="E63" s="5">
        <f>Basic2019!N63*1000</f>
        <v>0.434</v>
      </c>
      <c r="F63">
        <f>Basic2019!D63</f>
        <v>1</v>
      </c>
      <c r="G63" t="str">
        <f>IF(Basic2019!E63&gt;0,Basic2019!E63,"")</f>
        <v/>
      </c>
      <c r="H63" s="10" t="str">
        <f>Basic2019!O63</f>
        <v>Agri-footprint</v>
      </c>
      <c r="I63" t="str">
        <f>IF(Basic2019!P63&gt;0,Basic2019!P63,"")</f>
        <v/>
      </c>
    </row>
    <row r="64" spans="1:9" ht="12.75" customHeight="1">
      <c r="A64" s="10" t="str">
        <f>Basic2019!A64</f>
        <v>Mandarin ES</v>
      </c>
      <c r="B64" s="2">
        <f>Basic2019!J64</f>
        <v>2.2355395216030911</v>
      </c>
      <c r="C64" s="5">
        <f>Basic2019!L64</f>
        <v>0.192</v>
      </c>
      <c r="D64" s="5">
        <f>Basic2019!M64</f>
        <v>0.36299999999999999</v>
      </c>
      <c r="E64" s="5">
        <f>Basic2019!N64*1000</f>
        <v>103</v>
      </c>
      <c r="F64">
        <f>Basic2019!D64</f>
        <v>1</v>
      </c>
      <c r="G64" t="str">
        <f>IF(Basic2019!E64&gt;0,Basic2019!E64,"")</f>
        <v/>
      </c>
      <c r="H64" s="10" t="str">
        <f>Basic2019!O64</f>
        <v>Ecoinvent</v>
      </c>
      <c r="I64" t="str">
        <f>IF(Basic2019!P64&gt;0,Basic2019!P64,"")</f>
        <v/>
      </c>
    </row>
    <row r="65" spans="1:9" ht="12.75" customHeight="1">
      <c r="A65" s="10" t="str">
        <f>Basic2019!A65</f>
        <v>Mango BR</v>
      </c>
      <c r="B65" s="2">
        <f>Basic2019!J65</f>
        <v>1.9183750235094978</v>
      </c>
      <c r="C65" s="5">
        <f>Basic2019!L65</f>
        <v>0.156</v>
      </c>
      <c r="D65" s="5">
        <f>Basic2019!M65</f>
        <v>0.41</v>
      </c>
      <c r="E65" s="5">
        <f>Basic2019!N65*1000</f>
        <v>278</v>
      </c>
      <c r="F65">
        <f>Basic2019!D65</f>
        <v>1</v>
      </c>
      <c r="G65" t="str">
        <f>IF(Basic2019!E65&gt;0,Basic2019!E65,"")</f>
        <v/>
      </c>
      <c r="H65" s="10" t="str">
        <f>Basic2019!O65</f>
        <v>Agribalyse</v>
      </c>
      <c r="I65" t="str">
        <f>IF(Basic2019!P65&gt;0,Basic2019!P65,"")</f>
        <v/>
      </c>
    </row>
    <row r="66" spans="1:9" ht="12.75" customHeight="1">
      <c r="A66" s="10" t="str">
        <f>Basic2019!A66</f>
        <v>Milk, from cow, national average FR</v>
      </c>
      <c r="B66" s="2">
        <f>Basic2019!J66</f>
        <v>2.9861336707302479</v>
      </c>
      <c r="C66" s="5">
        <f>Basic2019!L66</f>
        <v>1.1399999999999999</v>
      </c>
      <c r="D66" s="5">
        <f>Basic2019!M66</f>
        <v>1.38</v>
      </c>
      <c r="E66" s="5">
        <f>Basic2019!N66*1000</f>
        <v>11.6</v>
      </c>
      <c r="F66">
        <f>Basic2019!D66</f>
        <v>1</v>
      </c>
      <c r="G66" t="str">
        <f>IF(Basic2019!E66&gt;0,Basic2019!E66,"")</f>
        <v/>
      </c>
      <c r="H66" s="10" t="str">
        <f>Basic2019!O66</f>
        <v>Agribalyse</v>
      </c>
      <c r="I66" t="str">
        <f>IF(Basic2019!P66&gt;0,Basic2019!P66,"")</f>
        <v/>
      </c>
    </row>
    <row r="67" spans="1:9" ht="12.75" customHeight="1">
      <c r="A67" s="10" t="str">
        <f>Basic2019!A67</f>
        <v>Milk, from goat FR</v>
      </c>
      <c r="B67" s="2">
        <f>Basic2019!J67</f>
        <v>7.6598218407509355</v>
      </c>
      <c r="C67" s="5">
        <f>Basic2019!L67</f>
        <v>0.86799999999999999</v>
      </c>
      <c r="D67" s="5">
        <f>Basic2019!M67</f>
        <v>1.21</v>
      </c>
      <c r="E67" s="5">
        <f>Basic2019!N67*1000</f>
        <v>25.3</v>
      </c>
      <c r="F67">
        <f>Basic2019!D67</f>
        <v>1</v>
      </c>
      <c r="G67" t="str">
        <f>IF(Basic2019!E67&gt;0,Basic2019!E67,"")</f>
        <v/>
      </c>
      <c r="H67" s="10" t="str">
        <f>Basic2019!O67</f>
        <v>Agribalyse</v>
      </c>
      <c r="I67" t="str">
        <f>IF(Basic2019!P67&gt;0,Basic2019!P67,"")</f>
        <v/>
      </c>
    </row>
    <row r="68" spans="1:9" ht="12.75" customHeight="1">
      <c r="A68" s="10" t="str">
        <f>Basic2019!A68</f>
        <v>Milk, from sheep FR</v>
      </c>
      <c r="B68" s="2">
        <f>Basic2019!J68</f>
        <v>11.820575512507052</v>
      </c>
      <c r="C68" s="5">
        <f>Basic2019!L68</f>
        <v>1.89</v>
      </c>
      <c r="D68" s="5">
        <f>Basic2019!M68</f>
        <v>3.41</v>
      </c>
      <c r="E68" s="5">
        <f>Basic2019!N68*1000</f>
        <v>9.0900000000000016</v>
      </c>
      <c r="F68">
        <f>Basic2019!D68</f>
        <v>1</v>
      </c>
      <c r="G68" t="str">
        <f>IF(Basic2019!E68&gt;0,Basic2019!E68,"")</f>
        <v/>
      </c>
      <c r="H68" s="10" t="str">
        <f>Basic2019!O68</f>
        <v>Agribalyse</v>
      </c>
      <c r="I68" t="str">
        <f>IF(Basic2019!P68&gt;0,Basic2019!P68,"")</f>
        <v/>
      </c>
    </row>
    <row r="69" spans="1:9" ht="12.75" customHeight="1">
      <c r="A69" s="10" t="str">
        <f>Basic2019!A69</f>
        <v>Milk, raw, from cow NL</v>
      </c>
      <c r="B69" s="2">
        <f>Basic2019!J69</f>
        <v>2.7775403081026551</v>
      </c>
      <c r="C69" s="5">
        <f>Basic2019!L69</f>
        <v>1.73</v>
      </c>
      <c r="D69" s="5">
        <f>Basic2019!M69</f>
        <v>0.29299999999999998</v>
      </c>
      <c r="E69" s="5">
        <f>Basic2019!N69*1000</f>
        <v>9.7999999999999989</v>
      </c>
      <c r="F69">
        <f>Basic2019!D69</f>
        <v>1</v>
      </c>
      <c r="G69" t="str">
        <f>IF(Basic2019!E69&gt;0,Basic2019!E69,"")</f>
        <v/>
      </c>
      <c r="H69" s="10" t="str">
        <f>Basic2019!O69</f>
        <v>Agri-footprint</v>
      </c>
      <c r="I69" t="str">
        <f>IF(Basic2019!P69&gt;0,Basic2019!P69,"")</f>
        <v/>
      </c>
    </row>
    <row r="70" spans="1:9" ht="12.75" customHeight="1">
      <c r="A70" s="10" t="str">
        <f>Basic2019!A70</f>
        <v>Mint US</v>
      </c>
      <c r="B70" s="2">
        <f>Basic2019!J70</f>
        <v>16.548976695675961</v>
      </c>
      <c r="C70" s="5">
        <f>Basic2019!L70</f>
        <v>0.14199999999999999</v>
      </c>
      <c r="D70" s="5">
        <f>Basic2019!M70</f>
        <v>0.17699999999999999</v>
      </c>
      <c r="E70" s="5">
        <f>Basic2019!N70*1000</f>
        <v>97.5</v>
      </c>
      <c r="F70">
        <f>Basic2019!D70</f>
        <v>1</v>
      </c>
      <c r="G70" t="str">
        <f>IF(Basic2019!E70&gt;0,Basic2019!E70,"")</f>
        <v/>
      </c>
      <c r="H70" s="10" t="str">
        <f>Basic2019!O70</f>
        <v>Ecoinvent</v>
      </c>
      <c r="I70" t="str">
        <f>IF(Basic2019!P70&gt;0,Basic2019!P70,"")</f>
        <v/>
      </c>
    </row>
    <row r="71" spans="1:9" ht="12.75" customHeight="1">
      <c r="A71" s="10" t="str">
        <f>Basic2019!A71</f>
        <v>Oat grain SE</v>
      </c>
      <c r="B71" s="2">
        <f>Basic2019!J71</f>
        <v>1.0976798262861833</v>
      </c>
      <c r="C71" s="5">
        <f>Basic2019!L71</f>
        <v>0.38700000000000001</v>
      </c>
      <c r="D71" s="5">
        <f>Basic2019!M71</f>
        <v>2.0499999999999998</v>
      </c>
      <c r="E71" s="5">
        <f>Basic2019!N71*1000</f>
        <v>0.51800000000000002</v>
      </c>
      <c r="F71">
        <f>Basic2019!D71</f>
        <v>1</v>
      </c>
      <c r="G71" t="str">
        <f>IF(Basic2019!E71&gt;0,Basic2019!E71,"")</f>
        <v/>
      </c>
      <c r="H71" s="10" t="str">
        <f>Basic2019!O71</f>
        <v>Agri-footprint</v>
      </c>
      <c r="I71" t="str">
        <f>IF(Basic2019!P71&gt;0,Basic2019!P71,"")</f>
        <v/>
      </c>
    </row>
    <row r="72" spans="1:9" ht="12.75" customHeight="1">
      <c r="A72" s="10" t="str">
        <f>Basic2019!A72</f>
        <v>Oat grain NL</v>
      </c>
      <c r="B72" s="2">
        <f>Basic2019!J72</f>
        <v>0.53003231487339064</v>
      </c>
      <c r="C72" s="5">
        <f>Basic2019!L72</f>
        <v>0.52400000000000002</v>
      </c>
      <c r="D72" s="5">
        <f>Basic2019!M72</f>
        <v>1.44</v>
      </c>
      <c r="E72" s="5">
        <f>Basic2019!N72*1000</f>
        <v>0.22</v>
      </c>
      <c r="F72">
        <f>Basic2019!D72</f>
        <v>1</v>
      </c>
      <c r="G72" t="str">
        <f>IF(Basic2019!E72&gt;0,Basic2019!E72,"")</f>
        <v/>
      </c>
      <c r="H72" s="10" t="str">
        <f>Basic2019!O72</f>
        <v>Agri-footprint</v>
      </c>
      <c r="I72" t="str">
        <f>IF(Basic2019!P72&gt;0,Basic2019!P72,"")</f>
        <v/>
      </c>
    </row>
    <row r="73" spans="1:9" ht="12.75" customHeight="1">
      <c r="A73" s="10" t="str">
        <f>Basic2019!A73</f>
        <v>Oat grain, dried NL</v>
      </c>
      <c r="B73" s="2">
        <f>Basic2019!J73</f>
        <v>0.54621650769395225</v>
      </c>
      <c r="C73" s="5">
        <f>Basic2019!L73</f>
        <v>0.54</v>
      </c>
      <c r="D73" s="5">
        <f>Basic2019!M73</f>
        <v>1.44</v>
      </c>
      <c r="E73" s="5">
        <f>Basic2019!N73*1000</f>
        <v>0.17899999999999999</v>
      </c>
      <c r="F73">
        <f>Basic2019!D73</f>
        <v>1</v>
      </c>
      <c r="G73" t="str">
        <f>IF(Basic2019!E73&gt;0,Basic2019!E73,"")</f>
        <v/>
      </c>
      <c r="H73" s="10" t="str">
        <f>Basic2019!O73</f>
        <v>Agri-footprint</v>
      </c>
      <c r="I73" t="str">
        <f>IF(Basic2019!P73&gt;0,Basic2019!P73,"")</f>
        <v/>
      </c>
    </row>
    <row r="74" spans="1:9" ht="12.75" customHeight="1">
      <c r="A74" s="10" t="str">
        <f>Basic2019!A74</f>
        <v>Oat grain, dried SE</v>
      </c>
      <c r="B74" s="2">
        <f>Basic2019!J74</f>
        <v>1.1061889722263862</v>
      </c>
      <c r="C74" s="5">
        <f>Basic2019!L74</f>
        <v>0.39</v>
      </c>
      <c r="D74" s="5">
        <f>Basic2019!M74</f>
        <v>2.0499999999999998</v>
      </c>
      <c r="E74" s="5">
        <f>Basic2019!N74*1000</f>
        <v>0.47</v>
      </c>
      <c r="F74">
        <f>Basic2019!D74</f>
        <v>1</v>
      </c>
      <c r="G74" t="str">
        <f>IF(Basic2019!E74&gt;0,Basic2019!E74,"")</f>
        <v/>
      </c>
      <c r="H74" s="10" t="str">
        <f>Basic2019!O74</f>
        <v>Agri-footprint</v>
      </c>
      <c r="I74" t="str">
        <f>IF(Basic2019!P74&gt;0,Basic2019!P74,"")</f>
        <v/>
      </c>
    </row>
    <row r="75" spans="1:9" ht="12.75" customHeight="1">
      <c r="A75" s="10" t="str">
        <f>Basic2019!A75</f>
        <v>Oat straw NL</v>
      </c>
      <c r="B75" s="2">
        <f>Basic2019!J75</f>
        <v>0.26501615743669532</v>
      </c>
      <c r="C75" s="5">
        <f>Basic2019!L75</f>
        <v>0.26200000000000001</v>
      </c>
      <c r="D75" s="5">
        <f>Basic2019!M75</f>
        <v>0.72099999999999997</v>
      </c>
      <c r="E75" s="5">
        <f>Basic2019!N75*1000</f>
        <v>0.11</v>
      </c>
      <c r="F75">
        <f>Basic2019!D75</f>
        <v>1</v>
      </c>
      <c r="G75" t="str">
        <f>IF(Basic2019!E75&gt;0,Basic2019!E75,"")</f>
        <v/>
      </c>
      <c r="H75" s="10" t="str">
        <f>Basic2019!O75</f>
        <v>Agri-footprint</v>
      </c>
      <c r="I75" t="str">
        <f>IF(Basic2019!P75&gt;0,Basic2019!P75,"")</f>
        <v/>
      </c>
    </row>
    <row r="76" spans="1:9" ht="12.75" customHeight="1">
      <c r="A76" s="10" t="str">
        <f>Basic2019!A76</f>
        <v>Oat straw SE</v>
      </c>
      <c r="B76" s="2">
        <f>Basic2019!J76</f>
        <v>0.55025810413312548</v>
      </c>
      <c r="C76" s="5">
        <f>Basic2019!L76</f>
        <v>0.19400000000000001</v>
      </c>
      <c r="D76" s="5">
        <f>Basic2019!M76</f>
        <v>1.03</v>
      </c>
      <c r="E76" s="5">
        <f>Basic2019!N76*1000</f>
        <v>0.25900000000000001</v>
      </c>
      <c r="F76">
        <f>Basic2019!D76</f>
        <v>1</v>
      </c>
      <c r="G76" t="str">
        <f>IF(Basic2019!E76&gt;0,Basic2019!E76,"")</f>
        <v/>
      </c>
      <c r="H76" s="10" t="str">
        <f>Basic2019!O76</f>
        <v>Agri-footprint</v>
      </c>
      <c r="I76" t="str">
        <f>IF(Basic2019!P76&gt;0,Basic2019!P76,"")</f>
        <v/>
      </c>
    </row>
    <row r="77" spans="1:9" ht="12.75" customHeight="1">
      <c r="A77" s="10" t="str">
        <f>Basic2019!A77</f>
        <v>Oil palm fruit bunch ID</v>
      </c>
      <c r="B77" s="2">
        <f>Basic2019!J77</f>
        <v>0.94892882178945748</v>
      </c>
      <c r="C77" s="5">
        <f>Basic2019!L77</f>
        <v>2.34</v>
      </c>
      <c r="D77" s="5">
        <f>Basic2019!M77</f>
        <v>0.61</v>
      </c>
      <c r="E77" s="5">
        <f>Basic2019!N77*1000</f>
        <v>0.224</v>
      </c>
      <c r="F77">
        <f>Basic2019!D77</f>
        <v>1</v>
      </c>
      <c r="G77" t="str">
        <f>IF(Basic2019!E77&gt;0,Basic2019!E77,"")</f>
        <v/>
      </c>
      <c r="H77" s="10" t="str">
        <f>Basic2019!O77</f>
        <v>Agri-footprint</v>
      </c>
      <c r="I77" t="str">
        <f>IF(Basic2019!P77&gt;0,Basic2019!P77,"")</f>
        <v/>
      </c>
    </row>
    <row r="78" spans="1:9" ht="12.75" customHeight="1">
      <c r="A78" s="10" t="str">
        <f>Basic2019!A78</f>
        <v>Oil palm fruit ID</v>
      </c>
      <c r="B78" s="2">
        <f>Basic2019!J78</f>
        <v>0.94892882178945759</v>
      </c>
      <c r="C78" s="5">
        <f>Basic2019!L78</f>
        <v>8.6900000000000005E-2</v>
      </c>
      <c r="D78" s="5">
        <f>Basic2019!M78</f>
        <v>0.438</v>
      </c>
      <c r="E78" s="5">
        <f>Basic2019!N78*1000</f>
        <v>68.2</v>
      </c>
      <c r="F78">
        <f>Basic2019!D78</f>
        <v>1</v>
      </c>
      <c r="G78" t="str">
        <f>IF(Basic2019!E78&gt;0,Basic2019!E78,"")</f>
        <v/>
      </c>
      <c r="H78" s="10" t="str">
        <f>Basic2019!O78</f>
        <v>Agribalyse</v>
      </c>
      <c r="I78" t="str">
        <f>IF(Basic2019!P78&gt;0,Basic2019!P78,"")</f>
        <v/>
      </c>
    </row>
    <row r="79" spans="1:9" ht="12.75" customHeight="1">
      <c r="A79" s="10" t="str">
        <f>Basic2019!A79</f>
        <v>Olive IT</v>
      </c>
      <c r="B79" s="2">
        <f>Basic2019!J79</f>
        <v>6.4056969924940583</v>
      </c>
      <c r="C79" s="5">
        <f>Basic2019!L79</f>
        <v>0.56200000000000006</v>
      </c>
      <c r="D79" s="5">
        <f>Basic2019!M79</f>
        <v>2.4300000000000002</v>
      </c>
      <c r="E79" s="5">
        <f>Basic2019!N79*1000</f>
        <v>55.300000000000004</v>
      </c>
      <c r="F79">
        <f>Basic2019!D79</f>
        <v>1</v>
      </c>
      <c r="G79" t="str">
        <f>IF(Basic2019!E79&gt;0,Basic2019!E79,"")</f>
        <v/>
      </c>
      <c r="H79" s="10" t="str">
        <f>Basic2019!O79</f>
        <v>Ecoinvent</v>
      </c>
      <c r="I79" t="str">
        <f>IF(Basic2019!P79&gt;0,Basic2019!P79,"")</f>
        <v>*price from spanish olives</v>
      </c>
    </row>
    <row r="80" spans="1:9" ht="12.75" customHeight="1">
      <c r="A80" s="10" t="str">
        <f>Basic2019!A80</f>
        <v>Onion FR</v>
      </c>
      <c r="B80" s="2">
        <f>Basic2019!J80</f>
        <v>1.9380375126096396</v>
      </c>
      <c r="C80" s="5">
        <f>Basic2019!L80</f>
        <v>0.14199999999999999</v>
      </c>
      <c r="D80" s="5">
        <f>Basic2019!M80</f>
        <v>0.40600000000000003</v>
      </c>
      <c r="E80" s="5">
        <f>Basic2019!N80*1000</f>
        <v>39</v>
      </c>
      <c r="F80">
        <f>Basic2019!D80</f>
        <v>1</v>
      </c>
      <c r="G80" t="str">
        <f>IF(Basic2019!E80&gt;0,Basic2019!E80,"")</f>
        <v/>
      </c>
      <c r="H80" s="10" t="str">
        <f>Basic2019!O80</f>
        <v>Agri-footprint</v>
      </c>
      <c r="I80" t="str">
        <f>IF(Basic2019!P80&gt;0,Basic2019!P80,"")</f>
        <v/>
      </c>
    </row>
    <row r="81" spans="1:9" ht="12.75" customHeight="1">
      <c r="A81" s="10" t="str">
        <f>Basic2019!A81</f>
        <v>Onion NL</v>
      </c>
      <c r="B81" s="2">
        <f>Basic2019!J81</f>
        <v>1.3652606562142013</v>
      </c>
      <c r="C81" s="5">
        <f>Basic2019!L81</f>
        <v>0.19900000000000001</v>
      </c>
      <c r="D81" s="5">
        <f>Basic2019!M81</f>
        <v>0.217</v>
      </c>
      <c r="E81" s="5">
        <f>Basic2019!N81*1000</f>
        <v>24.7</v>
      </c>
      <c r="F81">
        <f>Basic2019!D81</f>
        <v>1</v>
      </c>
      <c r="G81" t="str">
        <f>IF(Basic2019!E81&gt;0,Basic2019!E81,"")</f>
        <v/>
      </c>
      <c r="H81" s="10" t="str">
        <f>Basic2019!O81</f>
        <v>Ecoinvent</v>
      </c>
      <c r="I81" t="str">
        <f>IF(Basic2019!P81&gt;0,Basic2019!P81,"")</f>
        <v/>
      </c>
    </row>
    <row r="82" spans="1:9" ht="12.75" customHeight="1">
      <c r="A82" s="10" t="str">
        <f>Basic2019!A82</f>
        <v>Orange ES</v>
      </c>
      <c r="B82" s="2">
        <f>Basic2019!J82</f>
        <v>2.5031203515311096</v>
      </c>
      <c r="C82" s="5">
        <f>Basic2019!L82</f>
        <v>0.26500000000000001</v>
      </c>
      <c r="D82" s="5">
        <f>Basic2019!M82</f>
        <v>0.376</v>
      </c>
      <c r="E82" s="5">
        <f>Basic2019!N82*1000</f>
        <v>105</v>
      </c>
      <c r="F82">
        <f>Basic2019!D82</f>
        <v>1</v>
      </c>
      <c r="G82" t="str">
        <f>IF(Basic2019!E82&gt;0,Basic2019!E82,"")</f>
        <v/>
      </c>
      <c r="H82" s="10" t="str">
        <f>Basic2019!O82</f>
        <v>Ecoinvent</v>
      </c>
      <c r="I82" t="str">
        <f>IF(Basic2019!P82&gt;0,Basic2019!P82,"")</f>
        <v/>
      </c>
    </row>
    <row r="83" spans="1:9" ht="12.75" customHeight="1">
      <c r="A83" s="10" t="str">
        <f>Basic2019!A83</f>
        <v>Orange ZA</v>
      </c>
      <c r="B83" s="2">
        <f>Basic2019!J83</f>
        <v>2.1132901328500351</v>
      </c>
      <c r="C83" s="5">
        <f>Basic2019!L83</f>
        <v>8.7499999999999994E-2</v>
      </c>
      <c r="D83" s="5">
        <f>Basic2019!M83</f>
        <v>0.30099999999999999</v>
      </c>
      <c r="E83" s="5">
        <f>Basic2019!N83*1000</f>
        <v>56.7</v>
      </c>
      <c r="F83">
        <f>Basic2019!D83</f>
        <v>1</v>
      </c>
      <c r="G83" t="str">
        <f>IF(Basic2019!E83&gt;0,Basic2019!E83,"")</f>
        <v/>
      </c>
      <c r="H83" s="10" t="str">
        <f>Basic2019!O83</f>
        <v>Ecoinvent</v>
      </c>
      <c r="I83" t="str">
        <f>IF(Basic2019!P83&gt;0,Basic2019!P83,"")</f>
        <v/>
      </c>
    </row>
    <row r="84" spans="1:9" ht="12.75" customHeight="1">
      <c r="A84" s="10" t="str">
        <f>Basic2019!A84</f>
        <v>Pea DE</v>
      </c>
      <c r="B84" s="2">
        <f>Basic2019!J84</f>
        <v>21.702258621574025</v>
      </c>
      <c r="C84" s="5">
        <f>Basic2019!L84</f>
        <v>0.65400000000000003</v>
      </c>
      <c r="D84" s="5">
        <f>Basic2019!M84</f>
        <v>3.55</v>
      </c>
      <c r="E84" s="5">
        <f>Basic2019!N84*1000</f>
        <v>0.71599999999999997</v>
      </c>
      <c r="F84">
        <f>Basic2019!D84</f>
        <v>1</v>
      </c>
      <c r="G84" t="str">
        <f>IF(Basic2019!E84&gt;0,Basic2019!E84,"")</f>
        <v/>
      </c>
      <c r="H84" s="10" t="str">
        <f>Basic2019!O84</f>
        <v>Agri-footprint</v>
      </c>
      <c r="I84" t="str">
        <f>IF(Basic2019!P84&gt;0,Basic2019!P84,"")</f>
        <v/>
      </c>
    </row>
    <row r="85" spans="1:9" ht="12.75" customHeight="1">
      <c r="A85" s="10" t="str">
        <f>Basic2019!A85</f>
        <v>Pea SE</v>
      </c>
      <c r="B85" s="2">
        <f>Basic2019!J85</f>
        <v>9.6387825762177783</v>
      </c>
      <c r="C85" s="5">
        <f>Basic2019!L85</f>
        <v>0.35899999999999999</v>
      </c>
      <c r="D85" s="5">
        <f>Basic2019!M85</f>
        <v>3.88</v>
      </c>
      <c r="E85" s="5">
        <f>Basic2019!N85*1000</f>
        <v>0.61499999999999999</v>
      </c>
      <c r="F85">
        <f>Basic2019!D85</f>
        <v>1</v>
      </c>
      <c r="G85" t="str">
        <f>IF(Basic2019!E85&gt;0,Basic2019!E85,"")</f>
        <v/>
      </c>
      <c r="H85" s="10" t="str">
        <f>Basic2019!O85</f>
        <v>Agri-footprint</v>
      </c>
      <c r="I85" t="str">
        <f>IF(Basic2019!P85&gt;0,Basic2019!P85,"")</f>
        <v/>
      </c>
    </row>
    <row r="86" spans="1:9" ht="12.75" customHeight="1">
      <c r="A86" s="10" t="str">
        <f>Basic2019!A86</f>
        <v>Pea, spring FR</v>
      </c>
      <c r="B86" s="2">
        <f>Basic2019!J86</f>
        <v>2.6339186485885757</v>
      </c>
      <c r="C86" s="5">
        <f>Basic2019!L86</f>
        <v>0.20300000000000001</v>
      </c>
      <c r="D86" s="5">
        <f>Basic2019!M86</f>
        <v>2.36</v>
      </c>
      <c r="E86" s="5">
        <f>Basic2019!N86*1000</f>
        <v>22.3</v>
      </c>
      <c r="F86">
        <f>Basic2019!D86</f>
        <v>1</v>
      </c>
      <c r="G86" t="str">
        <f>IF(Basic2019!E86&gt;0,Basic2019!E86,"")</f>
        <v/>
      </c>
      <c r="H86" s="10" t="str">
        <f>Basic2019!O86</f>
        <v>Agribalyse</v>
      </c>
      <c r="I86" t="str">
        <f>IF(Basic2019!P86&gt;0,Basic2019!P86,"")</f>
        <v/>
      </c>
    </row>
    <row r="87" spans="1:9" ht="12.75" customHeight="1">
      <c r="A87" s="10" t="str">
        <f>Basic2019!A87</f>
        <v>Pea, winter FR</v>
      </c>
      <c r="B87" s="2">
        <f>Basic2019!J87</f>
        <v>2.6339186485885757</v>
      </c>
      <c r="C87" s="5">
        <f>Basic2019!L87</f>
        <v>0.221</v>
      </c>
      <c r="D87" s="5">
        <f>Basic2019!M87</f>
        <v>2.81</v>
      </c>
      <c r="E87" s="5">
        <f>Basic2019!N87*1000</f>
        <v>18.100000000000001</v>
      </c>
      <c r="F87">
        <f>Basic2019!D87</f>
        <v>1</v>
      </c>
      <c r="G87" t="str">
        <f>IF(Basic2019!E87&gt;0,Basic2019!E87,"")</f>
        <v/>
      </c>
      <c r="H87" s="10" t="str">
        <f>Basic2019!O87</f>
        <v>Agribalyse</v>
      </c>
      <c r="I87" t="str">
        <f>IF(Basic2019!P87&gt;0,Basic2019!P87,"")</f>
        <v/>
      </c>
    </row>
    <row r="88" spans="1:9" ht="12.75" customHeight="1">
      <c r="A88" s="10" t="str">
        <f>Basic2019!A88</f>
        <v>Peach ES</v>
      </c>
      <c r="B88" s="2">
        <f>Basic2019!J88</f>
        <v>5.6576675158582246</v>
      </c>
      <c r="C88" s="5">
        <f>Basic2019!L88</f>
        <v>0.17</v>
      </c>
      <c r="D88" s="5">
        <f>Basic2019!M88</f>
        <v>0.46200000000000002</v>
      </c>
      <c r="E88" s="5">
        <f>Basic2019!N88*1000</f>
        <v>213</v>
      </c>
      <c r="F88">
        <f>Basic2019!D88</f>
        <v>1</v>
      </c>
      <c r="G88" t="str">
        <f>IF(Basic2019!E88&gt;0,Basic2019!E88,"")</f>
        <v/>
      </c>
      <c r="H88" s="10" t="str">
        <f>Basic2019!O88</f>
        <v>Ecoinvent</v>
      </c>
      <c r="I88" t="str">
        <f>IF(Basic2019!P88&gt;0,Basic2019!P88,"")</f>
        <v/>
      </c>
    </row>
    <row r="89" spans="1:9" ht="12.75" customHeight="1">
      <c r="A89" s="10" t="str">
        <f>Basic2019!A89</f>
        <v>Peach FR</v>
      </c>
      <c r="B89" s="2">
        <f>Basic2019!J89</f>
        <v>20.213893685776327</v>
      </c>
      <c r="C89" s="5">
        <f>Basic2019!L89</f>
        <v>0.189</v>
      </c>
      <c r="D89" s="5">
        <f>Basic2019!M89</f>
        <v>0.44700000000000001</v>
      </c>
      <c r="E89" s="5">
        <f>Basic2019!N89*1000</f>
        <v>290</v>
      </c>
      <c r="F89">
        <f>Basic2019!D89</f>
        <v>1</v>
      </c>
      <c r="G89" t="str">
        <f>IF(Basic2019!E89&gt;0,Basic2019!E89,"")</f>
        <v/>
      </c>
      <c r="H89" s="10" t="str">
        <f>Basic2019!O89</f>
        <v>Agribalyse</v>
      </c>
      <c r="I89" t="str">
        <f>IF(Basic2019!P89&gt;0,Basic2019!P89,"")</f>
        <v/>
      </c>
    </row>
    <row r="90" spans="1:9" ht="12.75" customHeight="1">
      <c r="A90" s="10" t="str">
        <f>Basic2019!A90</f>
        <v>Pear BE</v>
      </c>
      <c r="B90" s="2">
        <f>Basic2019!J90</f>
        <v>4.4505616632756002</v>
      </c>
      <c r="C90" s="5">
        <f>Basic2019!L90</f>
        <v>7.2599999999999998E-2</v>
      </c>
      <c r="D90" s="5">
        <f>Basic2019!M90</f>
        <v>0.26300000000000001</v>
      </c>
      <c r="E90" s="5">
        <f>Basic2019!N90*1000</f>
        <v>27</v>
      </c>
      <c r="F90">
        <f>Basic2019!D90</f>
        <v>1</v>
      </c>
      <c r="G90" t="str">
        <f>IF(Basic2019!E90&gt;0,Basic2019!E90,"")</f>
        <v/>
      </c>
      <c r="H90" s="10" t="str">
        <f>Basic2019!O90</f>
        <v>Ecoinvent</v>
      </c>
      <c r="I90" t="str">
        <f>IF(Basic2019!P90&gt;0,Basic2019!P90,"")</f>
        <v/>
      </c>
    </row>
    <row r="91" spans="1:9" ht="12.75" customHeight="1">
      <c r="A91" s="10" t="str">
        <f>Basic2019!A91</f>
        <v>Pigeon pea IN</v>
      </c>
      <c r="B91" s="2">
        <f>Basic2019!J91</f>
        <v>7.3144459452527908</v>
      </c>
      <c r="C91" s="5">
        <f>Basic2019!L91</f>
        <v>1.66</v>
      </c>
      <c r="D91" s="5">
        <f>Basic2019!M91</f>
        <v>16</v>
      </c>
      <c r="E91" s="5">
        <f>Basic2019!N91*1000</f>
        <v>97.4</v>
      </c>
      <c r="F91">
        <f>Basic2019!D91</f>
        <v>1</v>
      </c>
      <c r="G91" t="str">
        <f>IF(Basic2019!E91&gt;0,Basic2019!E91,"")</f>
        <v/>
      </c>
      <c r="H91" s="10" t="str">
        <f>Basic2019!O91</f>
        <v>Agri-footprint</v>
      </c>
      <c r="I91" t="str">
        <f>IF(Basic2019!P91&gt;0,Basic2019!P91,"")</f>
        <v/>
      </c>
    </row>
    <row r="92" spans="1:9" ht="12.75" customHeight="1">
      <c r="A92" s="10" t="str">
        <f>Basic2019!A92</f>
        <v>Piglet meat, bone-in NL (animal alive at farm)</v>
      </c>
      <c r="B92" s="2">
        <f>Basic2019!J92</f>
        <v>15.564997349838427</v>
      </c>
      <c r="C92" s="5">
        <f>Basic2019!L92</f>
        <v>7.560199909132213</v>
      </c>
      <c r="D92" s="5">
        <f>Basic2019!M92</f>
        <v>5.931849159472967</v>
      </c>
      <c r="E92" s="5">
        <f>Basic2019!N92*1000</f>
        <v>43.761926397092232</v>
      </c>
      <c r="F92">
        <f>Basic2019!D92</f>
        <v>1</v>
      </c>
      <c r="G92" t="str">
        <f>IF(Basic2019!E92&gt;0,Basic2019!E92,"")</f>
        <v/>
      </c>
      <c r="H92" s="10" t="str">
        <f>Basic2019!O92</f>
        <v>Agri-footprint</v>
      </c>
      <c r="I92" t="str">
        <f>IF(Basic2019!P92&gt;0,Basic2019!P92,"")</f>
        <v>converted from LW</v>
      </c>
    </row>
    <row r="93" spans="1:9" ht="12.75" customHeight="1">
      <c r="A93" s="10" t="str">
        <f>Basic2019!A93</f>
        <v>Pork meat, bone-in national average FR (animal alive at farm)</v>
      </c>
      <c r="B93" s="2">
        <f>Basic2019!J93</f>
        <v>12.545522936720982</v>
      </c>
      <c r="C93" s="5">
        <f>Basic2019!L93</f>
        <v>5.0159018627896401</v>
      </c>
      <c r="D93" s="5">
        <f>Basic2019!M93</f>
        <v>5.979100408905043</v>
      </c>
      <c r="E93" s="5">
        <f>Basic2019!N93*1000</f>
        <v>82.326215356656064</v>
      </c>
      <c r="F93">
        <f>Basic2019!D93</f>
        <v>1</v>
      </c>
      <c r="G93" t="str">
        <f>IF(Basic2019!E93&gt;0,Basic2019!E93,"")</f>
        <v/>
      </c>
      <c r="H93" s="10" t="str">
        <f>Basic2019!O93</f>
        <v>Agribalyse</v>
      </c>
      <c r="I93" t="str">
        <f>IF(Basic2019!P93&gt;0,Basic2019!P93,"")</f>
        <v>converted from LW</v>
      </c>
    </row>
    <row r="94" spans="1:9" ht="12.75" customHeight="1">
      <c r="A94" s="10" t="str">
        <f>Basic2019!A94</f>
        <v>Pork meat, bone-in NL (animal alive at farm)</v>
      </c>
      <c r="B94" s="2">
        <f>Basic2019!J94</f>
        <v>15.564997349838427</v>
      </c>
      <c r="C94" s="5">
        <f>Basic2019!L94</f>
        <v>7.051340299863698</v>
      </c>
      <c r="D94" s="5">
        <f>Basic2019!M94</f>
        <v>6.1426624261699221</v>
      </c>
      <c r="E94" s="5">
        <f>Basic2019!N94*1000</f>
        <v>40.345297592003632</v>
      </c>
      <c r="F94">
        <f>Basic2019!D94</f>
        <v>1</v>
      </c>
      <c r="G94" t="str">
        <f>IF(Basic2019!E94&gt;0,Basic2019!E94,"")</f>
        <v/>
      </c>
      <c r="H94" s="10" t="str">
        <f>Basic2019!O94</f>
        <v>Agri-footprint</v>
      </c>
      <c r="I94" t="str">
        <f>IF(Basic2019!P94&gt;0,Basic2019!P94,"")</f>
        <v>converted from LW</v>
      </c>
    </row>
    <row r="95" spans="1:9" ht="12.75" customHeight="1">
      <c r="A95" s="10" t="str">
        <f>Basic2019!A95</f>
        <v>Pork meat, boneless national average FR (animal alive at farm)</v>
      </c>
      <c r="B95" s="2">
        <f>Basic2019!J95</f>
        <v>12.545522936720982</v>
      </c>
      <c r="C95" s="5">
        <f>Basic2019!L95</f>
        <v>5.7589984350547727</v>
      </c>
      <c r="D95" s="5">
        <f>Basic2019!M95</f>
        <v>6.8648930620761606</v>
      </c>
      <c r="E95" s="5">
        <f>Basic2019!N95*1000</f>
        <v>94.522691705790294</v>
      </c>
      <c r="F95">
        <f>Basic2019!D95</f>
        <v>1</v>
      </c>
      <c r="G95" t="str">
        <f>IF(Basic2019!E95&gt;0,Basic2019!E95,"")</f>
        <v/>
      </c>
      <c r="H95" s="10" t="str">
        <f>Basic2019!O95</f>
        <v>Agribalyse</v>
      </c>
      <c r="I95" t="str">
        <f>IF(Basic2019!P95&gt;0,Basic2019!P95,"")</f>
        <v>converted from LW</v>
      </c>
    </row>
    <row r="96" spans="1:9" ht="12.75" customHeight="1">
      <c r="A96" s="10" t="str">
        <f>Basic2019!A96</f>
        <v>Pork meat, boneless NL (animal alive at farm)</v>
      </c>
      <c r="B96" s="2">
        <f>Basic2019!J96</f>
        <v>15.564997349838427</v>
      </c>
      <c r="C96" s="5">
        <f>Basic2019!L96</f>
        <v>8.0959833072509131</v>
      </c>
      <c r="D96" s="5">
        <f>Basic2019!M96</f>
        <v>7.0526864893062076</v>
      </c>
      <c r="E96" s="5">
        <f>Basic2019!N96*1000</f>
        <v>46.322378716744915</v>
      </c>
      <c r="F96">
        <f>Basic2019!D96</f>
        <v>1</v>
      </c>
      <c r="G96" t="str">
        <f>IF(Basic2019!E96&gt;0,Basic2019!E96,"")</f>
        <v/>
      </c>
      <c r="H96" s="10" t="str">
        <f>Basic2019!O96</f>
        <v>Agri-footprint</v>
      </c>
      <c r="I96" t="str">
        <f>IF(Basic2019!P96&gt;0,Basic2019!P96,"")</f>
        <v>converted from LW</v>
      </c>
    </row>
    <row r="97" spans="1:9" ht="12.75" customHeight="1">
      <c r="A97" s="10" t="str">
        <f>Basic2019!A97</f>
        <v>Potato DK</v>
      </c>
      <c r="B97" s="2">
        <f>Basic2019!J97</f>
        <v>2.2047634517072168</v>
      </c>
      <c r="C97" s="5">
        <f>Basic2019!L97</f>
        <v>7.9899999999999999E-2</v>
      </c>
      <c r="D97" s="5">
        <f>Basic2019!M97</f>
        <v>0.26800000000000002</v>
      </c>
      <c r="E97" s="5">
        <f>Basic2019!N97*1000</f>
        <v>17.5</v>
      </c>
      <c r="F97">
        <f>Basic2019!D97</f>
        <v>1</v>
      </c>
      <c r="G97" t="str">
        <f>IF(Basic2019!E97&gt;0,Basic2019!E97,"")</f>
        <v/>
      </c>
      <c r="H97" s="10" t="str">
        <f>Basic2019!O97</f>
        <v>Agri-footprint</v>
      </c>
      <c r="I97" t="str">
        <f>IF(Basic2019!P97&gt;0,Basic2019!P97,"")</f>
        <v/>
      </c>
    </row>
    <row r="98" spans="1:9" ht="12.75" customHeight="1">
      <c r="A98" s="10" t="str">
        <f>Basic2019!A98</f>
        <v>Potato NL</v>
      </c>
      <c r="B98" s="2">
        <f>Basic2019!J98</f>
        <v>1.6200181236856055</v>
      </c>
      <c r="C98" s="5">
        <f>Basic2019!L98</f>
        <v>0.10100000000000001</v>
      </c>
      <c r="D98" s="5">
        <f>Basic2019!M98</f>
        <v>0.23499999999999999</v>
      </c>
      <c r="E98" s="5">
        <f>Basic2019!N98*1000</f>
        <v>2.84</v>
      </c>
      <c r="F98">
        <f>Basic2019!D98</f>
        <v>1</v>
      </c>
      <c r="G98" t="str">
        <f>IF(Basic2019!E98&gt;0,Basic2019!E98,"")</f>
        <v/>
      </c>
      <c r="H98" s="10" t="str">
        <f>Basic2019!O98</f>
        <v>Agri-footprint</v>
      </c>
      <c r="I98" t="str">
        <f>IF(Basic2019!P98&gt;0,Basic2019!P98,"")</f>
        <v/>
      </c>
    </row>
    <row r="99" spans="1:9" ht="12.75" customHeight="1">
      <c r="A99" s="10" t="str">
        <f>Basic2019!A99</f>
        <v>Potato SE</v>
      </c>
      <c r="B99" s="2">
        <f>Basic2019!J99</f>
        <v>2.8108810504898529</v>
      </c>
      <c r="C99" s="5">
        <f>Basic2019!L99</f>
        <v>6.5500000000000003E-2</v>
      </c>
      <c r="D99" s="5">
        <f>Basic2019!M99</f>
        <v>0.33</v>
      </c>
      <c r="E99" s="5">
        <f>Basic2019!N99*1000</f>
        <v>9.84</v>
      </c>
      <c r="F99">
        <f>Basic2019!D99</f>
        <v>1</v>
      </c>
      <c r="G99" t="str">
        <f>IF(Basic2019!E99&gt;0,Basic2019!E99,"")</f>
        <v/>
      </c>
      <c r="H99" s="10" t="str">
        <f>Basic2019!O99</f>
        <v>Agri-footprint</v>
      </c>
      <c r="I99" t="str">
        <f>IF(Basic2019!P99&gt;0,Basic2019!P99,"")</f>
        <v/>
      </c>
    </row>
    <row r="100" spans="1:9" ht="12.75" customHeight="1">
      <c r="A100" s="10" t="str">
        <f>Basic2019!A100</f>
        <v>Rabbit meat, bone-in FR (animal alive at farm)</v>
      </c>
      <c r="B100" s="2">
        <f>Basic2019!J100</f>
        <v>30.00495836681656</v>
      </c>
      <c r="C100" s="5">
        <f>Basic2019!L100</f>
        <v>4.666666666666667</v>
      </c>
      <c r="D100" s="5">
        <f>Basic2019!M100</f>
        <v>4.833333333333333</v>
      </c>
      <c r="E100" s="5">
        <f>Basic2019!N100*1000</f>
        <v>94</v>
      </c>
      <c r="F100">
        <f>Basic2019!D100</f>
        <v>1</v>
      </c>
      <c r="G100" t="str">
        <f>IF(Basic2019!E100&gt;0,Basic2019!E100,"")</f>
        <v/>
      </c>
      <c r="H100" s="10" t="str">
        <f>Basic2019!O100</f>
        <v>Agribalyse</v>
      </c>
      <c r="I100" t="str">
        <f>IF(Basic2019!P100&gt;0,Basic2019!P100,"")</f>
        <v>converted from LW</v>
      </c>
    </row>
    <row r="101" spans="1:9" ht="12.75" customHeight="1">
      <c r="A101" s="10" t="str">
        <f>Basic2019!A101</f>
        <v>Rapeseed DK</v>
      </c>
      <c r="B101" s="2">
        <f>Basic2019!J101</f>
        <v>3.4007557234941097</v>
      </c>
      <c r="C101" s="5">
        <f>Basic2019!L101</f>
        <v>0.71099999999999997</v>
      </c>
      <c r="D101" s="5">
        <f>Basic2019!M101</f>
        <v>2.71</v>
      </c>
      <c r="E101" s="5">
        <f>Basic2019!N101*1000</f>
        <v>0.65300000000000002</v>
      </c>
      <c r="F101">
        <f>Basic2019!D101</f>
        <v>1</v>
      </c>
      <c r="G101" t="str">
        <f>IF(Basic2019!E101&gt;0,Basic2019!E101,"")</f>
        <v/>
      </c>
      <c r="H101" s="10" t="str">
        <f>Basic2019!O101</f>
        <v>Agri-footprint</v>
      </c>
      <c r="I101" t="str">
        <f>IF(Basic2019!P101&gt;0,Basic2019!P101,"")</f>
        <v/>
      </c>
    </row>
    <row r="102" spans="1:9" ht="12.75" customHeight="1">
      <c r="A102" s="10" t="str">
        <f>Basic2019!A102</f>
        <v>Rapeseed NL</v>
      </c>
      <c r="B102" s="2">
        <f>Basic2019!J102</f>
        <v>3.1519824918357924</v>
      </c>
      <c r="C102" s="5">
        <f>Basic2019!L102</f>
        <v>1.28</v>
      </c>
      <c r="D102" s="5">
        <f>Basic2019!M102</f>
        <v>2.86</v>
      </c>
      <c r="E102" s="5">
        <f>Basic2019!N102*1000</f>
        <v>0.40799999999999997</v>
      </c>
      <c r="F102">
        <f>Basic2019!D102</f>
        <v>1</v>
      </c>
      <c r="G102" t="str">
        <f>IF(Basic2019!E102&gt;0,Basic2019!E102,"")</f>
        <v/>
      </c>
      <c r="H102" s="10" t="str">
        <f>Basic2019!O102</f>
        <v>Agri-footprint</v>
      </c>
      <c r="I102" t="str">
        <f>IF(Basic2019!P102&gt;0,Basic2019!P102,"")</f>
        <v/>
      </c>
    </row>
    <row r="103" spans="1:9" ht="12.75" customHeight="1">
      <c r="A103" s="10" t="str">
        <f>Basic2019!A103</f>
        <v>Rapeseed SE</v>
      </c>
      <c r="B103" s="2">
        <f>Basic2019!J103</f>
        <v>3.3289448937370696</v>
      </c>
      <c r="C103" s="5">
        <f>Basic2019!L103</f>
        <v>0.91800000000000004</v>
      </c>
      <c r="D103" s="5">
        <f>Basic2019!M103</f>
        <v>3.53</v>
      </c>
      <c r="E103" s="5">
        <f>Basic2019!N103*1000</f>
        <v>0.874</v>
      </c>
      <c r="F103">
        <f>Basic2019!D103</f>
        <v>1</v>
      </c>
      <c r="G103" t="str">
        <f>IF(Basic2019!E103&gt;0,Basic2019!E103,"")</f>
        <v/>
      </c>
      <c r="H103" s="10" t="str">
        <f>Basic2019!O103</f>
        <v>Agri-footprint</v>
      </c>
      <c r="I103" t="str">
        <f>IF(Basic2019!P103&gt;0,Basic2019!P103,"")</f>
        <v/>
      </c>
    </row>
    <row r="104" spans="1:9" ht="12.75" customHeight="1">
      <c r="A104" s="10" t="str">
        <f>Basic2019!A104</f>
        <v>Rice CN</v>
      </c>
      <c r="B104" s="2">
        <f>Basic2019!J104</f>
        <v>4.7865337596388935</v>
      </c>
      <c r="C104" s="5">
        <f>Basic2019!L104</f>
        <v>1.7</v>
      </c>
      <c r="D104" s="5">
        <f>Basic2019!M104</f>
        <v>1.41</v>
      </c>
      <c r="E104" s="5">
        <f>Basic2019!N104*1000</f>
        <v>8.3599999999999994E-2</v>
      </c>
      <c r="F104">
        <f>Basic2019!D104</f>
        <v>1</v>
      </c>
      <c r="G104" t="str">
        <f>IF(Basic2019!E104&gt;0,Basic2019!E104,"")</f>
        <v/>
      </c>
      <c r="H104" s="10" t="str">
        <f>Basic2019!O104</f>
        <v>Agri-footprint</v>
      </c>
      <c r="I104" t="str">
        <f>IF(Basic2019!P104&gt;0,Basic2019!P104,"")</f>
        <v>single, continuous flooding</v>
      </c>
    </row>
    <row r="105" spans="1:9" ht="12.75" customHeight="1">
      <c r="A105" s="10" t="str">
        <f>Basic2019!A105</f>
        <v>Rice US-MS</v>
      </c>
      <c r="B105" s="2">
        <f>Basic2019!J105</f>
        <v>1.9577000017097819</v>
      </c>
      <c r="C105" s="5">
        <f>Basic2019!L105</f>
        <v>0.39400000000000002</v>
      </c>
      <c r="D105" s="5">
        <f>Basic2019!M105</f>
        <v>0</v>
      </c>
      <c r="E105" s="5">
        <f>Basic2019!N105*1000</f>
        <v>0.32100000000000001</v>
      </c>
      <c r="F105">
        <f>Basic2019!D105</f>
        <v>1</v>
      </c>
      <c r="G105" t="str">
        <f>IF(Basic2019!E105&gt;0,Basic2019!E105,"")</f>
        <v/>
      </c>
      <c r="H105" s="10" t="str">
        <f>Basic2019!O105</f>
        <v>Agri-footprint</v>
      </c>
      <c r="I105" t="str">
        <f>IF(Basic2019!P105&gt;0,Basic2019!P105,"")</f>
        <v>*land for a main section was missing</v>
      </c>
    </row>
    <row r="106" spans="1:9" ht="12.75" customHeight="1">
      <c r="A106" s="10" t="str">
        <f>Basic2019!A106</f>
        <v>Rice, Jasmine TH</v>
      </c>
      <c r="B106" s="2">
        <f>Basic2019!J106</f>
        <v>1.9508608750662539</v>
      </c>
      <c r="C106" s="5">
        <f>Basic2019!L106</f>
        <v>4.57</v>
      </c>
      <c r="D106" s="5">
        <f>Basic2019!M106</f>
        <v>1.38</v>
      </c>
      <c r="E106" s="5">
        <f>Basic2019!N106*1000</f>
        <v>229</v>
      </c>
      <c r="F106">
        <f>Basic2019!D106</f>
        <v>1</v>
      </c>
      <c r="G106" t="str">
        <f>IF(Basic2019!E106&gt;0,Basic2019!E106,"")</f>
        <v/>
      </c>
      <c r="H106" s="10" t="str">
        <f>Basic2019!O106</f>
        <v>Agribalyse</v>
      </c>
      <c r="I106" t="str">
        <f>IF(Basic2019!P106&gt;0,Basic2019!P106,"")</f>
        <v/>
      </c>
    </row>
    <row r="107" spans="1:9" ht="12.75" customHeight="1">
      <c r="A107" s="10" t="str">
        <f>Basic2019!A107</f>
        <v>Rose, national average, at greenhouse FR</v>
      </c>
      <c r="B107" s="2">
        <f>Basic2019!J107</f>
        <v>568.31083999999998</v>
      </c>
      <c r="C107" s="5">
        <f>Basic2019!L107</f>
        <v>37.166666666666664</v>
      </c>
      <c r="D107" s="5">
        <f>Basic2019!M107</f>
        <v>0.47083333333333327</v>
      </c>
      <c r="E107" s="5">
        <f>Basic2019!N107*1000</f>
        <v>704.16666666666663</v>
      </c>
      <c r="F107">
        <f>Basic2019!D107</f>
        <v>1</v>
      </c>
      <c r="G107" t="str">
        <f>IF(Basic2019!E107&gt;0,Basic2019!E107,"")</f>
        <v/>
      </c>
      <c r="H107" s="10" t="str">
        <f>Basic2019!O107</f>
        <v>Agribalyse</v>
      </c>
      <c r="I107" t="str">
        <f>IF(Basic2019!P107&gt;0,Basic2019!P107,"")</f>
        <v>Converted from 1 piece 24 grams</v>
      </c>
    </row>
    <row r="108" spans="1:9" ht="12.75" customHeight="1">
      <c r="A108" s="10" t="str">
        <f>Basic2019!A108</f>
        <v>Rye grain SE</v>
      </c>
      <c r="B108" s="2">
        <f>Basic2019!J108</f>
        <v>1.1748000000000001</v>
      </c>
      <c r="C108" s="5">
        <f>Basic2019!L108</f>
        <v>0.307</v>
      </c>
      <c r="D108" s="5">
        <f>Basic2019!M108</f>
        <v>1.39</v>
      </c>
      <c r="E108" s="5">
        <f>Basic2019!N108*1000</f>
        <v>0.32600000000000001</v>
      </c>
      <c r="F108">
        <f>Basic2019!D108</f>
        <v>1</v>
      </c>
      <c r="G108" t="str">
        <f>IF(Basic2019!E108&gt;0,Basic2019!E108,"")</f>
        <v/>
      </c>
      <c r="H108" s="10" t="str">
        <f>Basic2019!O108</f>
        <v>Agri-footprint</v>
      </c>
      <c r="I108" t="str">
        <f>IF(Basic2019!P108&gt;0,Basic2019!P108,"")</f>
        <v/>
      </c>
    </row>
    <row r="109" spans="1:9" ht="12.75" customHeight="1">
      <c r="A109" s="10" t="str">
        <f>Basic2019!A109</f>
        <v>Rye grain DE</v>
      </c>
      <c r="B109" s="2">
        <f>Basic2019!J109</f>
        <v>1.0498059397814898</v>
      </c>
      <c r="C109" s="5">
        <f>Basic2019!L109</f>
        <v>0.40100000000000002</v>
      </c>
      <c r="D109" s="5">
        <f>Basic2019!M109</f>
        <v>1.49</v>
      </c>
      <c r="E109" s="5">
        <f>Basic2019!N109*1000</f>
        <v>0.35399999999999998</v>
      </c>
      <c r="F109">
        <f>Basic2019!D109</f>
        <v>1</v>
      </c>
      <c r="G109" t="str">
        <f>IF(Basic2019!E109&gt;0,Basic2019!E109,"")</f>
        <v/>
      </c>
      <c r="H109" s="10" t="str">
        <f>Basic2019!O109</f>
        <v>Agri-footprint</v>
      </c>
      <c r="I109" t="str">
        <f>IF(Basic2019!P109&gt;0,Basic2019!P109,"")</f>
        <v/>
      </c>
    </row>
    <row r="110" spans="1:9" ht="12.75" customHeight="1">
      <c r="A110" s="10" t="str">
        <f>Basic2019!A110</f>
        <v>Rye grain DK</v>
      </c>
      <c r="B110" s="2">
        <f>Basic2019!J110</f>
        <v>1.1712004377041054</v>
      </c>
      <c r="C110" s="5">
        <f>Basic2019!L110</f>
        <v>0.34200000000000003</v>
      </c>
      <c r="D110" s="5">
        <f>Basic2019!M110</f>
        <v>1.39</v>
      </c>
      <c r="E110" s="5">
        <f>Basic2019!N110*1000</f>
        <v>0.32400000000000001</v>
      </c>
      <c r="F110">
        <f>Basic2019!D110</f>
        <v>1</v>
      </c>
      <c r="G110" t="str">
        <f>IF(Basic2019!E110&gt;0,Basic2019!E110,"")</f>
        <v/>
      </c>
      <c r="H110" s="10" t="str">
        <f>Basic2019!O110</f>
        <v>Agri-footprint</v>
      </c>
      <c r="I110" t="str">
        <f>IF(Basic2019!P110&gt;0,Basic2019!P110,"")</f>
        <v/>
      </c>
    </row>
    <row r="111" spans="1:9" ht="12.75" customHeight="1">
      <c r="A111" s="10" t="str">
        <f>Basic2019!A111</f>
        <v>Rye grain, dried DE</v>
      </c>
      <c r="B111" s="2">
        <f>Basic2019!J111</f>
        <v>1.0916934585757636</v>
      </c>
      <c r="C111" s="5">
        <f>Basic2019!L111</f>
        <v>0.41699999999999998</v>
      </c>
      <c r="D111" s="5">
        <f>Basic2019!M111</f>
        <v>1.49</v>
      </c>
      <c r="E111" s="5">
        <f>Basic2019!N111*1000</f>
        <v>0.31900000000000001</v>
      </c>
      <c r="F111">
        <f>Basic2019!D111</f>
        <v>1</v>
      </c>
      <c r="G111" t="str">
        <f>IF(Basic2019!E111&gt;0,Basic2019!E111,"")</f>
        <v/>
      </c>
      <c r="H111" s="10" t="str">
        <f>Basic2019!O111</f>
        <v>Agri-footprint</v>
      </c>
      <c r="I111" t="str">
        <f>IF(Basic2019!P111&gt;0,Basic2019!P111,"")</f>
        <v/>
      </c>
    </row>
    <row r="112" spans="1:9" ht="12.75" customHeight="1">
      <c r="A112" s="10" t="str">
        <f>Basic2019!A112</f>
        <v>Rye grain, dried DK</v>
      </c>
      <c r="B112" s="2">
        <f>Basic2019!J112</f>
        <v>1.2294180033209758</v>
      </c>
      <c r="C112" s="5">
        <f>Basic2019!L112</f>
        <v>0.35899999999999999</v>
      </c>
      <c r="D112" s="5">
        <f>Basic2019!M112</f>
        <v>1.39</v>
      </c>
      <c r="E112" s="5">
        <f>Basic2019!N112*1000</f>
        <v>0.28499999999999998</v>
      </c>
      <c r="F112">
        <f>Basic2019!D112</f>
        <v>1</v>
      </c>
      <c r="G112" t="str">
        <f>IF(Basic2019!E112&gt;0,Basic2019!E112,"")</f>
        <v/>
      </c>
      <c r="H112" s="10" t="str">
        <f>Basic2019!O112</f>
        <v>Agri-footprint</v>
      </c>
      <c r="I112" t="str">
        <f>IF(Basic2019!P112&gt;0,Basic2019!P112,"")</f>
        <v/>
      </c>
    </row>
    <row r="113" spans="1:9" ht="12.75" customHeight="1">
      <c r="A113" s="10" t="str">
        <f>Basic2019!A113</f>
        <v>Rye grain, dried SE</v>
      </c>
      <c r="B113" s="2">
        <f>Basic2019!J113</f>
        <v>1.1901068403908797</v>
      </c>
      <c r="C113" s="5">
        <f>Basic2019!L113</f>
        <v>0.311</v>
      </c>
      <c r="D113" s="5">
        <f>Basic2019!M113</f>
        <v>1.39</v>
      </c>
      <c r="E113" s="5">
        <f>Basic2019!N113*1000</f>
        <v>0.27700000000000002</v>
      </c>
      <c r="F113">
        <f>Basic2019!D113</f>
        <v>1</v>
      </c>
      <c r="G113" t="str">
        <f>IF(Basic2019!E113&gt;0,Basic2019!E113,"")</f>
        <v/>
      </c>
      <c r="H113" s="10" t="str">
        <f>Basic2019!O113</f>
        <v>Agri-footprint</v>
      </c>
      <c r="I113" t="str">
        <f>IF(Basic2019!P113&gt;0,Basic2019!P113,"")</f>
        <v/>
      </c>
    </row>
    <row r="114" spans="1:9" ht="12.75" customHeight="1">
      <c r="A114" s="10" t="str">
        <f>Basic2019!A114</f>
        <v>Rye straw DE</v>
      </c>
      <c r="B114" s="2">
        <f>Basic2019!J114</f>
        <v>0.52621195485306593</v>
      </c>
      <c r="C114" s="5">
        <f>Basic2019!L114</f>
        <v>0.20100000000000001</v>
      </c>
      <c r="D114" s="5">
        <f>Basic2019!M114</f>
        <v>0.74399999999999999</v>
      </c>
      <c r="E114" s="5">
        <f>Basic2019!N114*1000</f>
        <v>0.17699999999999999</v>
      </c>
      <c r="F114">
        <f>Basic2019!D114</f>
        <v>1</v>
      </c>
      <c r="G114" t="str">
        <f>IF(Basic2019!E114&gt;0,Basic2019!E114,"")</f>
        <v/>
      </c>
      <c r="H114" s="10" t="str">
        <f>Basic2019!O114</f>
        <v>Agri-footprint</v>
      </c>
      <c r="I114" t="str">
        <f>IF(Basic2019!P114&gt;0,Basic2019!P114,"")</f>
        <v/>
      </c>
    </row>
    <row r="115" spans="1:9" ht="12.75" customHeight="1">
      <c r="A115" s="10" t="str">
        <f>Basic2019!A115</f>
        <v>Rye straw DK</v>
      </c>
      <c r="B115" s="2">
        <f>Basic2019!J115</f>
        <v>0.58560021885205271</v>
      </c>
      <c r="C115" s="5">
        <f>Basic2019!L115</f>
        <v>0.17100000000000001</v>
      </c>
      <c r="D115" s="5">
        <f>Basic2019!M115</f>
        <v>0.69599999999999995</v>
      </c>
      <c r="E115" s="5">
        <f>Basic2019!N115*1000</f>
        <v>0.16699999999999998</v>
      </c>
      <c r="F115">
        <f>Basic2019!D115</f>
        <v>1</v>
      </c>
      <c r="G115" t="str">
        <f>IF(Basic2019!E115&gt;0,Basic2019!E115,"")</f>
        <v/>
      </c>
      <c r="H115" s="10" t="str">
        <f>Basic2019!O115</f>
        <v>Agri-footprint</v>
      </c>
      <c r="I115" t="str">
        <f>IF(Basic2019!P115&gt;0,Basic2019!P115,"")</f>
        <v/>
      </c>
    </row>
    <row r="116" spans="1:9" ht="12.75" customHeight="1">
      <c r="A116" s="10" t="str">
        <f>Basic2019!A116</f>
        <v>Rye straw SE</v>
      </c>
      <c r="B116" s="2">
        <f>Basic2019!J116</f>
        <v>0.58931335504885995</v>
      </c>
      <c r="C116" s="5">
        <f>Basic2019!L116</f>
        <v>0.154</v>
      </c>
      <c r="D116" s="5">
        <f>Basic2019!M116</f>
        <v>0.69499999999999995</v>
      </c>
      <c r="E116" s="5">
        <f>Basic2019!N116*1000</f>
        <v>0.16300000000000001</v>
      </c>
      <c r="F116">
        <f>Basic2019!D116</f>
        <v>1</v>
      </c>
      <c r="G116" t="str">
        <f>IF(Basic2019!E116&gt;0,Basic2019!E116,"")</f>
        <v/>
      </c>
      <c r="H116" s="10" t="str">
        <f>Basic2019!O116</f>
        <v>Agri-footprint</v>
      </c>
      <c r="I116" t="str">
        <f>IF(Basic2019!P116&gt;0,Basic2019!P116,"")</f>
        <v/>
      </c>
    </row>
    <row r="117" spans="1:9" ht="12.75" customHeight="1">
      <c r="A117" s="10" t="str">
        <f>Basic2019!A117</f>
        <v>Sheep meat, bone-in US (animal alive at farm)</v>
      </c>
      <c r="B117" s="2">
        <f>Basic2019!J117</f>
        <v>28.971395352813445</v>
      </c>
      <c r="C117" s="5">
        <f>Basic2019!L117</f>
        <v>14.924137931034483</v>
      </c>
      <c r="D117" s="5">
        <f>Basic2019!M117</f>
        <v>33.103448275862071</v>
      </c>
      <c r="E117" s="5">
        <f>Basic2019!N117*1000</f>
        <v>4662.0689655172418</v>
      </c>
      <c r="F117">
        <f>Basic2019!D117</f>
        <v>1</v>
      </c>
      <c r="G117" t="str">
        <f>IF(Basic2019!E117&gt;0,Basic2019!E117,"")</f>
        <v/>
      </c>
      <c r="H117" s="10" t="str">
        <f>Basic2019!O117</f>
        <v>Ecoinvent</v>
      </c>
      <c r="I117" t="str">
        <f>IF(Basic2019!P117&gt;0,Basic2019!P117,"")</f>
        <v>converted from LW</v>
      </c>
    </row>
    <row r="118" spans="1:9" ht="12.75" customHeight="1">
      <c r="A118" s="10" t="str">
        <f>Basic2019!A118</f>
        <v>Sow meat, bone-in NL (animal alive at farm)</v>
      </c>
      <c r="B118" s="2">
        <f>Basic2019!J118</f>
        <v>15.564997349838427</v>
      </c>
      <c r="C118" s="5">
        <f>Basic2019!L118</f>
        <v>4.416174466151749</v>
      </c>
      <c r="D118" s="5">
        <f>Basic2019!M118</f>
        <v>3.452975920036347</v>
      </c>
      <c r="E118" s="5">
        <f>Basic2019!N118*1000</f>
        <v>25.442980463425716</v>
      </c>
      <c r="F118">
        <f>Basic2019!D118</f>
        <v>1</v>
      </c>
      <c r="G118" t="str">
        <f>IF(Basic2019!E118&gt;0,Basic2019!E118,"")</f>
        <v/>
      </c>
      <c r="H118" s="10" t="str">
        <f>Basic2019!O118</f>
        <v>Agri-footprint</v>
      </c>
      <c r="I118" t="str">
        <f>IF(Basic2019!P118&gt;0,Basic2019!P118,"")</f>
        <v>converted from LW</v>
      </c>
    </row>
    <row r="119" spans="1:9" ht="12.75" customHeight="1">
      <c r="A119" s="10" t="str">
        <f>Basic2019!A119</f>
        <v>Sow meat, boneless NL (animal alive at farm)</v>
      </c>
      <c r="B119" s="2">
        <f>Basic2019!J119</f>
        <v>15.564997349838427</v>
      </c>
      <c r="C119" s="5">
        <f>Basic2019!L119</f>
        <v>5.070422535211268</v>
      </c>
      <c r="D119" s="5">
        <f>Basic2019!M119</f>
        <v>3.9645279081898797</v>
      </c>
      <c r="E119" s="5">
        <f>Basic2019!N119*1000</f>
        <v>29.212310902451748</v>
      </c>
      <c r="F119">
        <f>Basic2019!D119</f>
        <v>1</v>
      </c>
      <c r="G119" t="str">
        <f>IF(Basic2019!E119&gt;0,Basic2019!E119,"")</f>
        <v/>
      </c>
      <c r="H119" s="10" t="str">
        <f>Basic2019!O119</f>
        <v>Agri-footprint</v>
      </c>
      <c r="I119" t="str">
        <f>IF(Basic2019!P119&gt;0,Basic2019!P119,"")</f>
        <v>converted from LW</v>
      </c>
    </row>
    <row r="120" spans="1:9" ht="12.75" customHeight="1">
      <c r="A120" s="10" t="str">
        <f>Basic2019!A120</f>
        <v>Soybean BR</v>
      </c>
      <c r="B120" s="2">
        <f>Basic2019!J120</f>
        <v>2.9399695658864364</v>
      </c>
      <c r="C120" s="5">
        <f>Basic2019!L120</f>
        <v>5.2</v>
      </c>
      <c r="D120" s="5">
        <f>Basic2019!M120</f>
        <v>3.52</v>
      </c>
      <c r="E120" s="5">
        <f>Basic2019!N120*1000</f>
        <v>2.09</v>
      </c>
      <c r="F120">
        <f>Basic2019!D120</f>
        <v>1</v>
      </c>
      <c r="G120" t="str">
        <f>IF(Basic2019!E120&gt;0,Basic2019!E120,"")</f>
        <v/>
      </c>
      <c r="H120" s="10" t="str">
        <f>Basic2019!O120</f>
        <v>Agri-footprint</v>
      </c>
      <c r="I120" t="str">
        <f>IF(Basic2019!P120&gt;0,Basic2019!P120,"")</f>
        <v/>
      </c>
    </row>
    <row r="121" spans="1:9" ht="12.75" customHeight="1">
      <c r="A121" s="10" t="str">
        <f>Basic2019!A121</f>
        <v>Soybean FR</v>
      </c>
      <c r="B121" s="2">
        <f>Basic2019!J121</f>
        <v>3.2502949373365015</v>
      </c>
      <c r="C121" s="5">
        <f>Basic2019!L121</f>
        <v>0.57699999999999996</v>
      </c>
      <c r="D121" s="5">
        <f>Basic2019!M121</f>
        <v>3.65</v>
      </c>
      <c r="E121" s="5">
        <f>Basic2019!N121*1000</f>
        <v>458</v>
      </c>
      <c r="F121">
        <f>Basic2019!D121</f>
        <v>1</v>
      </c>
      <c r="G121" t="str">
        <f>IF(Basic2019!E121&gt;0,Basic2019!E121,"")</f>
        <v/>
      </c>
      <c r="H121" s="10" t="str">
        <f>Basic2019!O121</f>
        <v>Agri-footprint</v>
      </c>
      <c r="I121" t="str">
        <f>IF(Basic2019!P121&gt;0,Basic2019!P121,"")</f>
        <v/>
      </c>
    </row>
    <row r="122" spans="1:9" ht="12.75" customHeight="1">
      <c r="A122" s="10" t="str">
        <f>Basic2019!A122</f>
        <v>Spinach NL</v>
      </c>
      <c r="B122" s="2">
        <f>Basic2019!J122</f>
        <v>16.452928870292887</v>
      </c>
      <c r="C122" s="5">
        <f>Basic2019!L122</f>
        <v>0.29299999999999998</v>
      </c>
      <c r="D122" s="5">
        <f>Basic2019!M122</f>
        <v>0.60199999999999998</v>
      </c>
      <c r="E122" s="5">
        <f>Basic2019!N122*1000</f>
        <v>6.05</v>
      </c>
      <c r="F122">
        <f>Basic2019!D122</f>
        <v>1</v>
      </c>
      <c r="G122" t="str">
        <f>IF(Basic2019!E122&gt;0,Basic2019!E122,"")</f>
        <v/>
      </c>
      <c r="H122" s="10" t="str">
        <f>Basic2019!O122</f>
        <v>Agri-footprint</v>
      </c>
      <c r="I122" t="str">
        <f>IF(Basic2019!P122&gt;0,Basic2019!P122,"")</f>
        <v/>
      </c>
    </row>
    <row r="123" spans="1:9" ht="12.75" customHeight="1">
      <c r="A123" s="10" t="str">
        <f>Basic2019!A123</f>
        <v>Strawberry, heated greenhouse CH</v>
      </c>
      <c r="B123" s="2">
        <f>Basic2019!J123</f>
        <v>55.246465026416125</v>
      </c>
      <c r="C123" s="5">
        <f>Basic2019!L123</f>
        <v>2.89</v>
      </c>
      <c r="D123" s="5">
        <f>Basic2019!M123</f>
        <v>0.16600000000000001</v>
      </c>
      <c r="E123" s="5">
        <f>Basic2019!N123*1000</f>
        <v>32.700000000000003</v>
      </c>
      <c r="F123">
        <f>Basic2019!D123</f>
        <v>1</v>
      </c>
      <c r="G123" t="str">
        <f>IF(Basic2019!E123&gt;0,Basic2019!E123,"")</f>
        <v/>
      </c>
      <c r="H123" s="10" t="str">
        <f>Basic2019!O123</f>
        <v>Ecoinvent</v>
      </c>
      <c r="I123" t="str">
        <f>IF(Basic2019!P123&gt;0,Basic2019!P123,"")</f>
        <v/>
      </c>
    </row>
    <row r="124" spans="1:9" ht="12.75" customHeight="1">
      <c r="A124" s="10" t="str">
        <f>Basic2019!A124</f>
        <v>Strawberry, open field ES</v>
      </c>
      <c r="B124" s="2">
        <f>Basic2019!J124</f>
        <v>9.8081624976490502</v>
      </c>
      <c r="C124" s="5">
        <f>Basic2019!L124</f>
        <v>0.375</v>
      </c>
      <c r="D124" s="5">
        <f>Basic2019!M124</f>
        <v>0.24399999999999999</v>
      </c>
      <c r="E124" s="5">
        <f>Basic2019!N124*1000</f>
        <v>112</v>
      </c>
      <c r="F124">
        <f>Basic2019!D124</f>
        <v>1</v>
      </c>
      <c r="G124" t="str">
        <f>IF(Basic2019!E124&gt;0,Basic2019!E124,"")</f>
        <v/>
      </c>
      <c r="H124" s="10" t="str">
        <f>Basic2019!O124</f>
        <v>Ecoinvent</v>
      </c>
      <c r="I124" t="str">
        <f>IF(Basic2019!P124&gt;0,Basic2019!P124,"")</f>
        <v/>
      </c>
    </row>
    <row r="125" spans="1:9" ht="12.75" customHeight="1">
      <c r="A125" s="10" t="str">
        <f>Basic2019!A125</f>
        <v>Strawberry, open field US</v>
      </c>
      <c r="B125" s="2">
        <f>Basic2019!J125</f>
        <v>20.919178620890115</v>
      </c>
      <c r="C125" s="5">
        <f>Basic2019!L125</f>
        <v>0.42399999999999999</v>
      </c>
      <c r="D125" s="5">
        <f>Basic2019!M125</f>
        <v>0.215</v>
      </c>
      <c r="E125" s="5">
        <f>Basic2019!N125*1000</f>
        <v>167</v>
      </c>
      <c r="F125">
        <f>Basic2019!D125</f>
        <v>1</v>
      </c>
      <c r="G125" t="str">
        <f>IF(Basic2019!E125&gt;0,Basic2019!E125,"")</f>
        <v/>
      </c>
      <c r="H125" s="10" t="str">
        <f>Basic2019!O125</f>
        <v>Ecoinvent</v>
      </c>
      <c r="I125" t="str">
        <f>IF(Basic2019!P125&gt;0,Basic2019!P125,"")</f>
        <v/>
      </c>
    </row>
    <row r="126" spans="1:9" ht="12.75" customHeight="1">
      <c r="A126" s="10" t="str">
        <f>Basic2019!A126</f>
        <v>Strawberry, unheated greenhouse CH</v>
      </c>
      <c r="B126" s="2">
        <f>Basic2019!J126</f>
        <v>55.246465026416125</v>
      </c>
      <c r="C126" s="5">
        <f>Basic2019!L126</f>
        <v>0.79200000000000004</v>
      </c>
      <c r="D126" s="5">
        <f>Basic2019!M126</f>
        <v>0.23400000000000001</v>
      </c>
      <c r="E126" s="5">
        <f>Basic2019!N126*1000</f>
        <v>33.9</v>
      </c>
      <c r="F126">
        <f>Basic2019!D126</f>
        <v>1</v>
      </c>
      <c r="G126" t="str">
        <f>IF(Basic2019!E126&gt;0,Basic2019!E126,"")</f>
        <v/>
      </c>
      <c r="H126" s="10" t="str">
        <f>Basic2019!O126</f>
        <v>Ecoinvent</v>
      </c>
      <c r="I126" t="str">
        <f>IF(Basic2019!P126&gt;0,Basic2019!P126,"")</f>
        <v/>
      </c>
    </row>
    <row r="127" spans="1:9" ht="12.75" customHeight="1">
      <c r="A127" s="10" t="str">
        <f>Basic2019!A127</f>
        <v>Sugar beet DK</v>
      </c>
      <c r="B127" s="2">
        <f>Basic2019!J127</f>
        <v>0.31118026228050683</v>
      </c>
      <c r="C127" s="5">
        <f>Basic2019!L127</f>
        <v>5.1299999999999998E-2</v>
      </c>
      <c r="D127" s="5">
        <f>Basic2019!M127</f>
        <v>0.153</v>
      </c>
      <c r="E127" s="5">
        <f>Basic2019!N127*1000</f>
        <v>4.3999999999999997E-2</v>
      </c>
      <c r="F127">
        <f>Basic2019!D127</f>
        <v>1</v>
      </c>
      <c r="G127" t="str">
        <f>IF(Basic2019!E127&gt;0,Basic2019!E127,"")</f>
        <v/>
      </c>
      <c r="H127" s="10" t="str">
        <f>Basic2019!O127</f>
        <v>Agri-footprint</v>
      </c>
      <c r="I127" t="str">
        <f>IF(Basic2019!P127&gt;0,Basic2019!P127,"")</f>
        <v/>
      </c>
    </row>
    <row r="128" spans="1:9" ht="12.75" customHeight="1">
      <c r="A128" s="10" t="str">
        <f>Basic2019!A128</f>
        <v>Sugar beet NL</v>
      </c>
      <c r="B128" s="2">
        <f>Basic2019!J128</f>
        <v>0.32742318805888482</v>
      </c>
      <c r="C128" s="5">
        <f>Basic2019!L128</f>
        <v>5.8299999999999998E-2</v>
      </c>
      <c r="D128" s="5">
        <f>Basic2019!M128</f>
        <v>0.124</v>
      </c>
      <c r="E128" s="5">
        <f>Basic2019!N128*1000</f>
        <v>0.26300000000000001</v>
      </c>
      <c r="F128">
        <f>Basic2019!D128</f>
        <v>1</v>
      </c>
      <c r="G128" t="str">
        <f>IF(Basic2019!E128&gt;0,Basic2019!E128,"")</f>
        <v/>
      </c>
      <c r="H128" s="10" t="str">
        <f>Basic2019!O128</f>
        <v>Agri-footprint</v>
      </c>
      <c r="I128" t="str">
        <f>IF(Basic2019!P128&gt;0,Basic2019!P128,"")</f>
        <v/>
      </c>
    </row>
    <row r="129" spans="1:9" ht="12.75" customHeight="1">
      <c r="A129" s="10" t="str">
        <f>Basic2019!A129</f>
        <v>Sugar beet SE</v>
      </c>
      <c r="B129" s="2">
        <f>Basic2019!J129</f>
        <v>0.25390257664096294</v>
      </c>
      <c r="C129" s="5">
        <f>Basic2019!L129</f>
        <v>5.1499999999999997E-2</v>
      </c>
      <c r="D129" s="5">
        <f>Basic2019!M129</f>
        <v>0.17</v>
      </c>
      <c r="E129" s="5">
        <f>Basic2019!N129*1000</f>
        <v>3.32</v>
      </c>
      <c r="F129">
        <f>Basic2019!D129</f>
        <v>1</v>
      </c>
      <c r="G129" t="str">
        <f>IF(Basic2019!E129&gt;0,Basic2019!E129,"")</f>
        <v/>
      </c>
      <c r="H129" s="10" t="str">
        <f>Basic2019!O129</f>
        <v>Agri-footprint</v>
      </c>
      <c r="I129" t="str">
        <f>IF(Basic2019!P129&gt;0,Basic2019!P129,"")</f>
        <v/>
      </c>
    </row>
    <row r="130" spans="1:9" ht="12.75" customHeight="1">
      <c r="A130" s="10" t="str">
        <f>Basic2019!A130</f>
        <v>Sugar cane BR</v>
      </c>
      <c r="B130" s="2">
        <f>Basic2019!J130</f>
        <v>0.17525262024039531</v>
      </c>
      <c r="C130" s="5">
        <f>Basic2019!L130</f>
        <v>0.20699999999999999</v>
      </c>
      <c r="D130" s="5">
        <f>Basic2019!M130</f>
        <v>0.13600000000000001</v>
      </c>
      <c r="E130" s="5">
        <f>Basic2019!N130*1000</f>
        <v>5.55</v>
      </c>
      <c r="F130">
        <f>Basic2019!D130</f>
        <v>1</v>
      </c>
      <c r="G130" t="str">
        <f>IF(Basic2019!E130&gt;0,Basic2019!E130,"")</f>
        <v/>
      </c>
      <c r="H130" s="10" t="str">
        <f>Basic2019!O130</f>
        <v>Agri-footprint</v>
      </c>
      <c r="I130" t="str">
        <f>IF(Basic2019!P130&gt;0,Basic2019!P130,"")</f>
        <v/>
      </c>
    </row>
    <row r="131" spans="1:9" ht="12.75" customHeight="1">
      <c r="A131" s="10" t="str">
        <f>Basic2019!A131</f>
        <v>Sunflower seed ES</v>
      </c>
      <c r="B131" s="2">
        <f>Basic2019!J131</f>
        <v>3.29303947885855</v>
      </c>
      <c r="C131" s="5">
        <f>Basic2019!L131</f>
        <v>1.18</v>
      </c>
      <c r="D131" s="5">
        <f>Basic2019!M131</f>
        <v>10.8</v>
      </c>
      <c r="E131" s="5">
        <f>Basic2019!N131*1000</f>
        <v>909</v>
      </c>
      <c r="F131">
        <f>Basic2019!D131</f>
        <v>1</v>
      </c>
      <c r="G131" t="str">
        <f>IF(Basic2019!E131&gt;0,Basic2019!E131,"")</f>
        <v/>
      </c>
      <c r="H131" s="10" t="str">
        <f>Basic2019!O131</f>
        <v>Agri-footprint</v>
      </c>
      <c r="I131" t="str">
        <f>IF(Basic2019!P131&gt;0,Basic2019!P131,"")</f>
        <v/>
      </c>
    </row>
    <row r="132" spans="1:9" ht="12.75" customHeight="1">
      <c r="A132" s="10" t="str">
        <f>Basic2019!A132</f>
        <v>Sunflower seed FR</v>
      </c>
      <c r="B132" s="2">
        <f>Basic2019!J132</f>
        <v>3.29303947885855</v>
      </c>
      <c r="C132" s="5">
        <f>Basic2019!L132</f>
        <v>1.67</v>
      </c>
      <c r="D132" s="5">
        <f>Basic2019!M132</f>
        <v>13.8</v>
      </c>
      <c r="E132" s="5">
        <f>Basic2019!N132*1000</f>
        <v>41.7</v>
      </c>
      <c r="F132">
        <f>Basic2019!D132</f>
        <v>1</v>
      </c>
      <c r="G132" t="str">
        <f>IF(Basic2019!E132&gt;0,Basic2019!E132,"")</f>
        <v/>
      </c>
      <c r="H132" s="10" t="str">
        <f>Basic2019!O132</f>
        <v>Agribalyse</v>
      </c>
      <c r="I132" t="str">
        <f>IF(Basic2019!P132&gt;0,Basic2019!P132,"")</f>
        <v/>
      </c>
    </row>
    <row r="133" spans="1:9" ht="12.75" customHeight="1">
      <c r="A133" s="10" t="str">
        <f>Basic2019!A133</f>
        <v>Sweet corn US</v>
      </c>
      <c r="B133" s="2">
        <f>Basic2019!J133</f>
        <v>21.431924882629108</v>
      </c>
      <c r="C133" s="5">
        <f>Basic2019!L133</f>
        <v>0.25700000000000001</v>
      </c>
      <c r="D133" s="5">
        <f>Basic2019!M133</f>
        <v>0.25600000000000001</v>
      </c>
      <c r="E133" s="5">
        <f>Basic2019!N133*1000</f>
        <v>41</v>
      </c>
      <c r="F133">
        <f>Basic2019!D133</f>
        <v>1</v>
      </c>
      <c r="G133" t="str">
        <f>IF(Basic2019!E133&gt;0,Basic2019!E133,"")</f>
        <v/>
      </c>
      <c r="H133" s="10" t="str">
        <f>Basic2019!O133</f>
        <v>Ecoinvent</v>
      </c>
      <c r="I133" t="str">
        <f>IF(Basic2019!P133&gt;0,Basic2019!P133,"")</f>
        <v/>
      </c>
    </row>
    <row r="134" spans="1:9" ht="12.75" customHeight="1">
      <c r="A134" s="10" t="str">
        <f>Basic2019!A134</f>
        <v>Tea, dried CN</v>
      </c>
      <c r="B134" s="2">
        <f>Basic2019!J134</f>
        <v>20.736666666666668</v>
      </c>
      <c r="C134" s="5">
        <f>Basic2019!L134</f>
        <v>5.07</v>
      </c>
      <c r="D134" s="5">
        <f>Basic2019!M134</f>
        <v>9.39</v>
      </c>
      <c r="E134" s="5">
        <f>Basic2019!N134*1000</f>
        <v>4130</v>
      </c>
      <c r="F134">
        <f>Basic2019!D134</f>
        <v>1</v>
      </c>
      <c r="G134" t="str">
        <f>IF(Basic2019!E134&gt;0,Basic2019!E134,"")</f>
        <v/>
      </c>
      <c r="H134" s="10" t="str">
        <f>Basic2019!O134</f>
        <v>Ecoinvent</v>
      </c>
      <c r="I134" t="str">
        <f>IF(Basic2019!P134&gt;0,Basic2019!P134,"")</f>
        <v/>
      </c>
    </row>
    <row r="135" spans="1:9" ht="12.75" customHeight="1">
      <c r="A135" s="10" t="str">
        <f>Basic2019!A135</f>
        <v>Tomato, fresh, heated greenhouse NL</v>
      </c>
      <c r="B135" s="2">
        <f>Basic2019!J135</f>
        <v>5.7243490006326194</v>
      </c>
      <c r="C135" s="5">
        <f>Basic2019!L135</f>
        <v>0.92600000000000005</v>
      </c>
      <c r="D135" s="5">
        <f>Basic2019!M135</f>
        <v>5.5800000000000002E-2</v>
      </c>
      <c r="E135" s="5">
        <f>Basic2019!N135*1000</f>
        <v>17.3</v>
      </c>
      <c r="F135">
        <f>Basic2019!D135</f>
        <v>1</v>
      </c>
      <c r="G135" t="str">
        <f>IF(Basic2019!E135&gt;0,Basic2019!E135,"")</f>
        <v/>
      </c>
      <c r="H135" s="10" t="str">
        <f>Basic2019!O135</f>
        <v>Ecoinvent</v>
      </c>
      <c r="I135" t="str">
        <f>IF(Basic2019!P135&gt;0,Basic2019!P135,"")</f>
        <v/>
      </c>
    </row>
    <row r="136" spans="1:9" ht="12.75" customHeight="1">
      <c r="A136" s="10" t="str">
        <f>Basic2019!A136</f>
        <v>Tomato, fresh, open field MX</v>
      </c>
      <c r="B136" s="2">
        <f>Basic2019!J136</f>
        <v>3.2648280814539983</v>
      </c>
      <c r="C136" s="5">
        <f>Basic2019!L136</f>
        <v>0.19800000000000001</v>
      </c>
      <c r="D136" s="5">
        <f>Basic2019!M136</f>
        <v>0.35399999999999998</v>
      </c>
      <c r="E136" s="5">
        <f>Basic2019!N136*1000</f>
        <v>126</v>
      </c>
      <c r="F136">
        <f>Basic2019!D136</f>
        <v>1</v>
      </c>
      <c r="G136" t="str">
        <f>IF(Basic2019!E136&gt;0,Basic2019!E136,"")</f>
        <v/>
      </c>
      <c r="H136" s="10" t="str">
        <f>Basic2019!O136</f>
        <v>Ecoinvent</v>
      </c>
      <c r="I136" t="str">
        <f>IF(Basic2019!P136&gt;0,Basic2019!P136,"")</f>
        <v/>
      </c>
    </row>
    <row r="137" spans="1:9" ht="12.75" customHeight="1">
      <c r="A137" s="10" t="str">
        <f>Basic2019!A137</f>
        <v>Tomato, fresh, unheated greenhouse ES</v>
      </c>
      <c r="B137" s="2">
        <f>Basic2019!J137</f>
        <v>2.658710482671363</v>
      </c>
      <c r="C137" s="5">
        <f>Basic2019!L137</f>
        <v>0.33300000000000002</v>
      </c>
      <c r="D137" s="5">
        <f>Basic2019!M137</f>
        <v>7.8600000000000003E-2</v>
      </c>
      <c r="E137" s="5">
        <f>Basic2019!N137*1000</f>
        <v>29.7</v>
      </c>
      <c r="F137">
        <f>Basic2019!D137</f>
        <v>1</v>
      </c>
      <c r="G137" t="str">
        <f>IF(Basic2019!E137&gt;0,Basic2019!E137,"")</f>
        <v/>
      </c>
      <c r="H137" s="10" t="str">
        <f>Basic2019!O137</f>
        <v>Ecoinvent</v>
      </c>
      <c r="I137" t="str">
        <f>IF(Basic2019!P137&gt;0,Basic2019!P137,"")</f>
        <v/>
      </c>
    </row>
    <row r="138" spans="1:9" ht="12.75" customHeight="1">
      <c r="A138" s="10" t="str">
        <f>Basic2019!A138</f>
        <v>Tomato, heated greenhouse FR</v>
      </c>
      <c r="B138" s="2">
        <f>Basic2019!J138</f>
        <v>7.9376613606442463</v>
      </c>
      <c r="C138" s="5">
        <f>Basic2019!L138</f>
        <v>2.29</v>
      </c>
      <c r="D138" s="5">
        <f>Basic2019!M138</f>
        <v>2.8400000000000002E-2</v>
      </c>
      <c r="E138" s="5">
        <f>Basic2019!N138*1000</f>
        <v>34.1</v>
      </c>
      <c r="F138">
        <f>Basic2019!D138</f>
        <v>1</v>
      </c>
      <c r="G138" t="str">
        <f>IF(Basic2019!E138&gt;0,Basic2019!E138,"")</f>
        <v/>
      </c>
      <c r="H138" s="10" t="str">
        <f>Basic2019!O138</f>
        <v>Agribalyse</v>
      </c>
      <c r="I138" t="str">
        <f>IF(Basic2019!P138&gt;0,Basic2019!P138,"")</f>
        <v/>
      </c>
    </row>
    <row r="139" spans="1:9" ht="12.75" customHeight="1">
      <c r="A139" s="10" t="str">
        <f>Basic2019!A139</f>
        <v>Triticale  SE</v>
      </c>
      <c r="B139" s="2">
        <f>Basic2019!J139</f>
        <v>1.1250363328602937</v>
      </c>
      <c r="C139" s="5">
        <f>Basic2019!L139</f>
        <v>0.33500000000000002</v>
      </c>
      <c r="D139" s="5">
        <f>Basic2019!M139</f>
        <v>1.55</v>
      </c>
      <c r="E139" s="5">
        <f>Basic2019!N139*1000</f>
        <v>2.56</v>
      </c>
      <c r="F139">
        <f>Basic2019!D139</f>
        <v>1</v>
      </c>
      <c r="G139" t="str">
        <f>IF(Basic2019!E139&gt;0,Basic2019!E139,"")</f>
        <v/>
      </c>
      <c r="H139" s="10" t="str">
        <f>Basic2019!O139</f>
        <v>Agri-footprint</v>
      </c>
      <c r="I139" t="str">
        <f>IF(Basic2019!P139&gt;0,Basic2019!P139,"")</f>
        <v/>
      </c>
    </row>
    <row r="140" spans="1:9" ht="12.75" customHeight="1">
      <c r="A140" s="10" t="str">
        <f>Basic2019!A140</f>
        <v>Triticale straw SE</v>
      </c>
      <c r="B140" s="2">
        <f>Basic2019!J140</f>
        <v>0.56083900772438522</v>
      </c>
      <c r="C140" s="5">
        <f>Basic2019!L140</f>
        <v>0.16700000000000001</v>
      </c>
      <c r="D140" s="5">
        <f>Basic2019!M140</f>
        <v>0.77400000000000002</v>
      </c>
      <c r="E140" s="5">
        <f>Basic2019!N140*1000</f>
        <v>1.28</v>
      </c>
      <c r="F140">
        <f>Basic2019!D140</f>
        <v>1</v>
      </c>
      <c r="G140" t="str">
        <f>IF(Basic2019!E140&gt;0,Basic2019!E140,"")</f>
        <v/>
      </c>
      <c r="H140" s="10" t="str">
        <f>Basic2019!O140</f>
        <v>Agri-footprint</v>
      </c>
      <c r="I140" t="str">
        <f>IF(Basic2019!P140&gt;0,Basic2019!P140,"")</f>
        <v/>
      </c>
    </row>
    <row r="141" spans="1:9" ht="12.75" customHeight="1">
      <c r="A141" s="10" t="str">
        <f>Basic2019!A141</f>
        <v>Triticale, dried SE</v>
      </c>
      <c r="B141" s="2">
        <f>Basic2019!J141</f>
        <v>1.1351112850948635</v>
      </c>
      <c r="C141" s="5">
        <f>Basic2019!L141</f>
        <v>0.33800000000000002</v>
      </c>
      <c r="D141" s="5">
        <f>Basic2019!M141</f>
        <v>1.55</v>
      </c>
      <c r="E141" s="5">
        <f>Basic2019!N141*1000</f>
        <v>2.5100000000000002</v>
      </c>
      <c r="F141">
        <f>Basic2019!D141</f>
        <v>1</v>
      </c>
      <c r="G141" t="str">
        <f>IF(Basic2019!E141&gt;0,Basic2019!E141,"")</f>
        <v/>
      </c>
      <c r="H141" s="10" t="str">
        <f>Basic2019!O141</f>
        <v>Agri-footprint</v>
      </c>
      <c r="I141" t="str">
        <f>IF(Basic2019!P141&gt;0,Basic2019!P141,"")</f>
        <v/>
      </c>
    </row>
    <row r="142" spans="1:9" ht="12.75" customHeight="1">
      <c r="A142" s="10" t="str">
        <f>Basic2019!A142</f>
        <v>Turkey carcass, national average FR (animal alive at farm)</v>
      </c>
      <c r="B142" s="2">
        <f>Basic2019!J142</f>
        <v>14.971703113512405</v>
      </c>
      <c r="C142" s="5">
        <f>Basic2019!L142</f>
        <v>4.2191780821917808</v>
      </c>
      <c r="D142" s="5">
        <f>Basic2019!M142</f>
        <v>5.8356164383561646</v>
      </c>
      <c r="E142" s="5">
        <f>Basic2019!N142*1000</f>
        <v>85.342465753424662</v>
      </c>
      <c r="F142">
        <f>Basic2019!D142</f>
        <v>1</v>
      </c>
      <c r="G142" t="str">
        <f>IF(Basic2019!E142&gt;0,Basic2019!E142,"")</f>
        <v/>
      </c>
      <c r="H142" s="10" t="str">
        <f>Basic2019!O142</f>
        <v>Agribalyse</v>
      </c>
      <c r="I142" t="str">
        <f>IF(Basic2019!P142&gt;0,Basic2019!P142,"")</f>
        <v>converted from LW</v>
      </c>
    </row>
    <row r="143" spans="1:9" ht="12.75" customHeight="1">
      <c r="A143" s="10" t="str">
        <f>Basic2019!A143</f>
        <v>Wheat grain SE</v>
      </c>
      <c r="B143" s="2">
        <f>Basic2019!J143</f>
        <v>1.2668000000000001</v>
      </c>
      <c r="C143" s="5">
        <f>Basic2019!L143</f>
        <v>0.434</v>
      </c>
      <c r="D143" s="5">
        <f>Basic2019!M143</f>
        <v>1.34</v>
      </c>
      <c r="E143" s="5">
        <f>Basic2019!N143*1000</f>
        <v>0.28899999999999998</v>
      </c>
      <c r="F143">
        <f>Basic2019!D143</f>
        <v>1</v>
      </c>
      <c r="G143" t="str">
        <f>IF(Basic2019!E143&gt;0,Basic2019!E143,"")</f>
        <v/>
      </c>
      <c r="H143" s="10" t="str">
        <f>Basic2019!O143</f>
        <v>Agri-footprint</v>
      </c>
      <c r="I143" t="str">
        <f>IF(Basic2019!P143&gt;0,Basic2019!P143,"")</f>
        <v/>
      </c>
    </row>
    <row r="144" spans="1:9" ht="12.75" customHeight="1">
      <c r="A144" s="10" t="str">
        <f>Basic2019!A144</f>
        <v>Wheat grain DK</v>
      </c>
      <c r="B144" s="2">
        <f>Basic2019!J144</f>
        <v>1.3336296954878899</v>
      </c>
      <c r="C144" s="5">
        <f>Basic2019!L144</f>
        <v>0.375</v>
      </c>
      <c r="D144" s="5">
        <f>Basic2019!M144</f>
        <v>1.1100000000000001</v>
      </c>
      <c r="E144" s="5">
        <f>Basic2019!N144*1000</f>
        <v>5.25</v>
      </c>
      <c r="F144">
        <f>Basic2019!D144</f>
        <v>1</v>
      </c>
      <c r="G144" t="str">
        <f>IF(Basic2019!E144&gt;0,Basic2019!E144,"")</f>
        <v/>
      </c>
      <c r="H144" s="10" t="str">
        <f>Basic2019!O144</f>
        <v>Agri-footprint</v>
      </c>
      <c r="I144" t="str">
        <f>IF(Basic2019!P144&gt;0,Basic2019!P144,"")</f>
        <v/>
      </c>
    </row>
    <row r="145" spans="1:9" ht="12.75" customHeight="1">
      <c r="A145" s="10" t="str">
        <f>Basic2019!A145</f>
        <v>Wheat grain NL</v>
      </c>
      <c r="B145" s="2">
        <f>Basic2019!J145</f>
        <v>1.38321336365346</v>
      </c>
      <c r="C145" s="5">
        <f>Basic2019!L145</f>
        <v>0.55000000000000004</v>
      </c>
      <c r="D145" s="5">
        <f>Basic2019!M145</f>
        <v>0.95699999999999996</v>
      </c>
      <c r="E145" s="5">
        <f>Basic2019!N145*1000</f>
        <v>0.25700000000000001</v>
      </c>
      <c r="F145">
        <f>Basic2019!D145</f>
        <v>1</v>
      </c>
      <c r="G145" t="str">
        <f>IF(Basic2019!E145&gt;0,Basic2019!E145,"")</f>
        <v/>
      </c>
      <c r="H145" s="10" t="str">
        <f>Basic2019!O145</f>
        <v>Agri-footprint</v>
      </c>
      <c r="I145" t="str">
        <f>IF(Basic2019!P145&gt;0,Basic2019!P145,"")</f>
        <v/>
      </c>
    </row>
    <row r="146" spans="1:9" ht="12.75" customHeight="1">
      <c r="A146" s="10" t="str">
        <f>Basic2019!A146</f>
        <v>Wheat grain, dried DK</v>
      </c>
      <c r="B146" s="2">
        <f>Basic2019!J146</f>
        <v>1.3940875750166744</v>
      </c>
      <c r="C146" s="5">
        <f>Basic2019!L146</f>
        <v>0.39200000000000002</v>
      </c>
      <c r="D146" s="5">
        <f>Basic2019!M146</f>
        <v>1.1100000000000001</v>
      </c>
      <c r="E146" s="5">
        <f>Basic2019!N146*1000</f>
        <v>5.2</v>
      </c>
      <c r="F146">
        <f>Basic2019!D146</f>
        <v>1</v>
      </c>
      <c r="G146" t="str">
        <f>IF(Basic2019!E146&gt;0,Basic2019!E146,"")</f>
        <v/>
      </c>
      <c r="H146" s="10" t="str">
        <f>Basic2019!O146</f>
        <v>Agri-footprint</v>
      </c>
      <c r="I146" t="str">
        <f>IF(Basic2019!P146&gt;0,Basic2019!P146,"")</f>
        <v/>
      </c>
    </row>
    <row r="147" spans="1:9" ht="12.75" customHeight="1">
      <c r="A147" s="10" t="str">
        <f>Basic2019!A147</f>
        <v>Wheat grain, dried NL</v>
      </c>
      <c r="B147" s="2">
        <f>Basic2019!J147</f>
        <v>1.4234522978688331</v>
      </c>
      <c r="C147" s="5">
        <f>Basic2019!L147</f>
        <v>0.56599999999999995</v>
      </c>
      <c r="D147" s="5">
        <f>Basic2019!M147</f>
        <v>0.95699999999999996</v>
      </c>
      <c r="E147" s="5">
        <f>Basic2019!N147*1000</f>
        <v>0.216</v>
      </c>
      <c r="F147">
        <f>Basic2019!D147</f>
        <v>1</v>
      </c>
      <c r="G147" t="str">
        <f>IF(Basic2019!E147&gt;0,Basic2019!E147,"")</f>
        <v/>
      </c>
      <c r="H147" s="10" t="str">
        <f>Basic2019!O147</f>
        <v>Agri-footprint</v>
      </c>
      <c r="I147" t="str">
        <f>IF(Basic2019!P147&gt;0,Basic2019!P147,"")</f>
        <v/>
      </c>
    </row>
    <row r="148" spans="1:9" ht="12.75" customHeight="1">
      <c r="A148" s="10" t="str">
        <f>Basic2019!A148</f>
        <v>Wheat grain, dried SE</v>
      </c>
      <c r="B148" s="2">
        <f>Basic2019!J148</f>
        <v>1.27555668202765</v>
      </c>
      <c r="C148" s="5">
        <f>Basic2019!L148</f>
        <v>0.437</v>
      </c>
      <c r="D148" s="5">
        <f>Basic2019!M148</f>
        <v>1.34</v>
      </c>
      <c r="E148" s="5">
        <f>Basic2019!N148*1000</f>
        <v>0.24000000000000002</v>
      </c>
      <c r="F148">
        <f>Basic2019!D148</f>
        <v>1</v>
      </c>
      <c r="G148" t="str">
        <f>IF(Basic2019!E148&gt;0,Basic2019!E148,"")</f>
        <v/>
      </c>
      <c r="H148" s="10" t="str">
        <f>Basic2019!O148</f>
        <v>Agri-footprint</v>
      </c>
      <c r="I148" t="str">
        <f>IF(Basic2019!P148&gt;0,Basic2019!P148,"")</f>
        <v/>
      </c>
    </row>
    <row r="149" spans="1:9" ht="12.75" customHeight="1">
      <c r="A149" s="10" t="str">
        <f>Basic2019!A149</f>
        <v>Wheat straw DK</v>
      </c>
      <c r="B149" s="2">
        <f>Basic2019!J149</f>
        <v>0.66503667481662776</v>
      </c>
      <c r="C149" s="5">
        <f>Basic2019!L149</f>
        <v>0.187</v>
      </c>
      <c r="D149" s="5">
        <f>Basic2019!M149</f>
        <v>0.55600000000000005</v>
      </c>
      <c r="E149" s="5">
        <f>Basic2019!N149*1000</f>
        <v>2.62</v>
      </c>
      <c r="F149">
        <f>Basic2019!D149</f>
        <v>1</v>
      </c>
      <c r="G149" t="str">
        <f>IF(Basic2019!E149&gt;0,Basic2019!E149,"")</f>
        <v/>
      </c>
      <c r="H149" s="10" t="str">
        <f>Basic2019!O149</f>
        <v>Agri-footprint</v>
      </c>
      <c r="I149" t="str">
        <f>IF(Basic2019!P149&gt;0,Basic2019!P149,"")</f>
        <v/>
      </c>
    </row>
    <row r="150" spans="1:9" ht="12.75" customHeight="1">
      <c r="A150" s="10" t="str">
        <f>Basic2019!A150</f>
        <v>Wheat straw NL</v>
      </c>
      <c r="B150" s="2">
        <f>Basic2019!J150</f>
        <v>0.69160668182673002</v>
      </c>
      <c r="C150" s="5">
        <f>Basic2019!L150</f>
        <v>0.27500000000000002</v>
      </c>
      <c r="D150" s="5">
        <f>Basic2019!M150</f>
        <v>0.47899999999999998</v>
      </c>
      <c r="E150" s="5">
        <f>Basic2019!N150*1000</f>
        <v>0.129</v>
      </c>
      <c r="F150">
        <f>Basic2019!D150</f>
        <v>1</v>
      </c>
      <c r="G150" t="str">
        <f>IF(Basic2019!E150&gt;0,Basic2019!E150,"")</f>
        <v/>
      </c>
      <c r="H150" s="10" t="str">
        <f>Basic2019!O150</f>
        <v>Agri-footprint</v>
      </c>
      <c r="I150" t="str">
        <f>IF(Basic2019!P150&gt;0,Basic2019!P150,"")</f>
        <v/>
      </c>
    </row>
    <row r="151" spans="1:9" ht="12.75" customHeight="1">
      <c r="A151" s="10" t="str">
        <f>Basic2019!A151</f>
        <v>Wheat straw SE</v>
      </c>
      <c r="B151" s="2">
        <f>Basic2019!J151</f>
        <v>0.63340000000000007</v>
      </c>
      <c r="C151" s="5">
        <f>Basic2019!L151</f>
        <v>0.217</v>
      </c>
      <c r="D151" s="5">
        <f>Basic2019!M151</f>
        <v>0.67100000000000004</v>
      </c>
      <c r="E151" s="5">
        <f>Basic2019!N151*1000</f>
        <v>0.14499999999999999</v>
      </c>
      <c r="F151">
        <f>Basic2019!D151</f>
        <v>1</v>
      </c>
      <c r="G151" t="str">
        <f>IF(Basic2019!E151&gt;0,Basic2019!E151,"")</f>
        <v/>
      </c>
      <c r="H151" s="10" t="str">
        <f>Basic2019!O151</f>
        <v>Agri-footprint</v>
      </c>
      <c r="I151" t="str">
        <f>IF(Basic2019!P151&gt;0,Basic2019!P151,"")</f>
        <v/>
      </c>
    </row>
    <row r="152" spans="1:9" ht="12.75" customHeight="1">
      <c r="A152" s="10" t="str">
        <f>Basic2019!A152</f>
        <v>Wool FR</v>
      </c>
      <c r="B152" s="2">
        <f>Basic2019!J152</f>
        <v>7.1494520149776859</v>
      </c>
      <c r="C152" s="5">
        <f>Basic2019!L152</f>
        <v>4.92</v>
      </c>
      <c r="D152" s="5">
        <f>Basic2019!M152</f>
        <v>8.4700000000000006</v>
      </c>
      <c r="E152" s="5">
        <f>Basic2019!N152*1000</f>
        <v>14.1</v>
      </c>
      <c r="F152">
        <f>Basic2019!D152</f>
        <v>1</v>
      </c>
      <c r="G152" t="str">
        <f>IF(Basic2019!E152&gt;0,Basic2019!E152,"")</f>
        <v/>
      </c>
      <c r="H152" s="10" t="str">
        <f>Basic2019!O152</f>
        <v>Agribalyse</v>
      </c>
      <c r="I152" t="str">
        <f>IF(Basic2019!P152&gt;0,Basic2019!P152,"")</f>
        <v/>
      </c>
    </row>
    <row r="153" spans="1:9" ht="12.75" customHeight="1">
      <c r="A153" s="10" t="str">
        <f>Basic2019!A153</f>
        <v>Wool US</v>
      </c>
      <c r="B153" s="2">
        <f>Basic2019!J153</f>
        <v>7.1494520149776859</v>
      </c>
      <c r="C153" s="5">
        <f>Basic2019!L153</f>
        <v>24.2</v>
      </c>
      <c r="D153" s="5">
        <f>Basic2019!M153</f>
        <v>53.5</v>
      </c>
      <c r="E153" s="5">
        <f>Basic2019!N153*1000</f>
        <v>7550</v>
      </c>
      <c r="F153">
        <f>Basic2019!D153</f>
        <v>1</v>
      </c>
      <c r="G153" t="str">
        <f>IF(Basic2019!E153&gt;0,Basic2019!E153,"")</f>
        <v/>
      </c>
      <c r="H153" s="10" t="str">
        <f>Basic2019!O153</f>
        <v>Ecoinvent</v>
      </c>
      <c r="I153" t="str">
        <f>IF(Basic2019!P153&gt;0,Basic2019!P153,"")</f>
        <v/>
      </c>
    </row>
    <row r="154" spans="1:9" ht="12.75" customHeight="1">
      <c r="A154" s="10" t="str">
        <f>Basic2019!A154</f>
        <v>Zucchini GLO</v>
      </c>
      <c r="B154" s="2">
        <f>Basic2019!J154</f>
        <v>4.3462649819618031</v>
      </c>
      <c r="C154" s="5">
        <f>Basic2019!L154</f>
        <v>0.191</v>
      </c>
      <c r="D154" s="5">
        <f>Basic2019!M154</f>
        <v>0.122</v>
      </c>
      <c r="E154" s="5">
        <f>Basic2019!N154*1000</f>
        <v>10.8</v>
      </c>
      <c r="F154">
        <f>Basic2019!D154</f>
        <v>1</v>
      </c>
      <c r="G154" t="str">
        <f>IF(Basic2019!E154&gt;0,Basic2019!E154,"")</f>
        <v/>
      </c>
      <c r="H154" s="10" t="str">
        <f>Basic2019!O154</f>
        <v>Ecoinvent</v>
      </c>
      <c r="I154" t="str">
        <f>IF(Basic2019!P154&gt;0,Basic2019!P154,"")</f>
        <v/>
      </c>
    </row>
    <row r="155" spans="1:9" ht="12.75" customHeight="1">
      <c r="A155" s="10" t="str">
        <f>Basic2019!A155</f>
        <v>Beech, class V NL</v>
      </c>
      <c r="B155" s="2">
        <f>Basic2019!J155</f>
        <v>3.6935093896713611</v>
      </c>
      <c r="C155" s="5">
        <f>Basic2019!L155</f>
        <v>-0.111</v>
      </c>
      <c r="D155" s="5">
        <f>Basic2019!M155</f>
        <v>-4.6999999999999997E-5</v>
      </c>
      <c r="E155" s="5">
        <f>Basic2019!N155*1000</f>
        <v>6.32</v>
      </c>
      <c r="F155">
        <f>Basic2019!D155</f>
        <v>2</v>
      </c>
      <c r="G155" t="str">
        <f>IF(Basic2019!E155&gt;0,Basic2019!E155,"")</f>
        <v/>
      </c>
      <c r="H155" s="10" t="str">
        <f>Basic2019!O155</f>
        <v>IDEMAT 2017</v>
      </c>
      <c r="I155" t="str">
        <f>IF(Basic2019!P155&gt;0,Basic2019!P155,"")</f>
        <v>710 kg/m3, OBS for wood in general: biogenic CO2 uptake is not taken into consideration. CC impact is so low due to production of byproducts (sawdust and others, used for heat production)</v>
      </c>
    </row>
    <row r="156" spans="1:9" ht="12.75" customHeight="1">
      <c r="A156" s="10" t="str">
        <f>Basic2019!A156</f>
        <v>Birch, class IV NL</v>
      </c>
      <c r="B156" s="2">
        <f>Basic2019!J156</f>
        <v>0.69104081167846787</v>
      </c>
      <c r="C156" s="5">
        <f>Basic2019!L156</f>
        <v>-4.9299999999999997E-2</v>
      </c>
      <c r="D156" s="5">
        <f>Basic2019!M156</f>
        <v>-8.7000000000000001E-4</v>
      </c>
      <c r="E156" s="5">
        <f>Basic2019!N156*1000</f>
        <v>18</v>
      </c>
      <c r="F156">
        <f>Basic2019!D156</f>
        <v>2</v>
      </c>
      <c r="G156" t="str">
        <f>IF(Basic2019!E156&gt;0,Basic2019!E156,"")</f>
        <v/>
      </c>
      <c r="H156" s="10" t="str">
        <f>Basic2019!O156</f>
        <v>IDEMAT 2017</v>
      </c>
      <c r="I156" t="str">
        <f>IF(Basic2019!P156&gt;0,Basic2019!P156,"")</f>
        <v>660 kg/m3</v>
      </c>
    </row>
    <row r="157" spans="1:9" ht="12.75" customHeight="1">
      <c r="A157" s="10" t="str">
        <f>Basic2019!A157</f>
        <v>Oak, class II NL</v>
      </c>
      <c r="B157" s="2">
        <f>Basic2019!J157</f>
        <v>5.6354081938439142</v>
      </c>
      <c r="C157" s="5">
        <f>Basic2019!L157</f>
        <v>-0.17</v>
      </c>
      <c r="D157" s="5">
        <f>Basic2019!M157</f>
        <v>-8.8800000000000001E-4</v>
      </c>
      <c r="E157" s="5">
        <f>Basic2019!N157*1000</f>
        <v>1.17</v>
      </c>
      <c r="F157">
        <f>Basic2019!D157</f>
        <v>2</v>
      </c>
      <c r="G157" t="str">
        <f>IF(Basic2019!E157&gt;0,Basic2019!E157,"")</f>
        <v/>
      </c>
      <c r="H157" s="10" t="str">
        <f>Basic2019!O157</f>
        <v>IDEMAT 2017</v>
      </c>
      <c r="I157" t="str">
        <f>IF(Basic2019!P157&gt;0,Basic2019!P157,"")</f>
        <v>710 kg/m3</v>
      </c>
    </row>
    <row r="158" spans="1:9" ht="12.75" customHeight="1">
      <c r="A158" s="10" t="str">
        <f>Basic2019!A158</f>
        <v>Pitch pine, class III NL</v>
      </c>
      <c r="B158" s="2">
        <f>Basic2019!J158</f>
        <v>3.0588889634110736</v>
      </c>
      <c r="C158" s="5">
        <f>Basic2019!L158</f>
        <v>0.14599999999999999</v>
      </c>
      <c r="D158" s="5">
        <f>Basic2019!M158</f>
        <v>-3.0899999999999998E-4</v>
      </c>
      <c r="E158" s="5">
        <f>Basic2019!N158*1000</f>
        <v>8.58</v>
      </c>
      <c r="F158">
        <f>Basic2019!D158</f>
        <v>2</v>
      </c>
      <c r="G158" t="str">
        <f>IF(Basic2019!E158&gt;0,Basic2019!E158,"")</f>
        <v/>
      </c>
      <c r="H158" s="10" t="str">
        <f>Basic2019!O158</f>
        <v>IDEMAT 2017</v>
      </c>
      <c r="I158" t="str">
        <f>IF(Basic2019!P158&gt;0,Basic2019!P158,"")</f>
        <v>750 kg/m3</v>
      </c>
    </row>
    <row r="159" spans="1:9" ht="12.75" customHeight="1">
      <c r="A159" s="10" t="str">
        <f>Basic2019!A159</f>
        <v>Spruce, class IV NL</v>
      </c>
      <c r="B159" s="2">
        <f>Basic2019!J159</f>
        <v>1.3212292427478811</v>
      </c>
      <c r="C159" s="5">
        <f>Basic2019!L159</f>
        <v>-0.17</v>
      </c>
      <c r="D159" s="5">
        <f>Basic2019!M159</f>
        <v>-6.4599999999999998E-4</v>
      </c>
      <c r="E159" s="5">
        <f>Basic2019!N159*1000</f>
        <v>1.85</v>
      </c>
      <c r="F159">
        <f>Basic2019!D159</f>
        <v>2</v>
      </c>
      <c r="G159" t="str">
        <f>IF(Basic2019!E159&gt;0,Basic2019!E159,"")</f>
        <v/>
      </c>
      <c r="H159" s="10" t="str">
        <f>Basic2019!O159</f>
        <v>IDEMAT 2017</v>
      </c>
      <c r="I159" t="str">
        <f>IF(Basic2019!P159&gt;0,Basic2019!P159,"")</f>
        <v>460 kg/m3</v>
      </c>
    </row>
    <row r="160" spans="1:9" ht="12.75" customHeight="1">
      <c r="A160" s="10" t="str">
        <f>Basic2019!A160</f>
        <v>Teak, class I NL</v>
      </c>
      <c r="B160" s="2">
        <f>Basic2019!J160</f>
        <v>18.479594859569186</v>
      </c>
      <c r="C160" s="5">
        <f>Basic2019!L160</f>
        <v>0.22700000000000001</v>
      </c>
      <c r="D160" s="5">
        <f>Basic2019!M160</f>
        <v>3.4900000000000003E-4</v>
      </c>
      <c r="E160" s="5">
        <f>Basic2019!N160*1000</f>
        <v>7.9</v>
      </c>
      <c r="F160">
        <f>Basic2019!D160</f>
        <v>2</v>
      </c>
      <c r="G160" t="str">
        <f>IF(Basic2019!E160&gt;0,Basic2019!E160,"")</f>
        <v/>
      </c>
      <c r="H160" s="10" t="str">
        <f>Basic2019!O160</f>
        <v>IDEMAT 2017</v>
      </c>
      <c r="I160" t="str">
        <f>IF(Basic2019!P160&gt;0,Basic2019!P160,"")</f>
        <v>665 kg/m3</v>
      </c>
    </row>
    <row r="161" spans="1:9" ht="12.75" customHeight="1">
      <c r="A161" s="10" t="str">
        <f>Basic2019!A161</f>
        <v>Cod DK</v>
      </c>
      <c r="B161" s="2">
        <f>Basic2019!J161</f>
        <v>53.975609756097562</v>
      </c>
      <c r="C161" s="5">
        <f>Basic2019!L161</f>
        <v>1.18</v>
      </c>
      <c r="D161" s="5">
        <f>Basic2019!M161</f>
        <v>0</v>
      </c>
      <c r="E161" s="5">
        <f>Basic2019!N161*1000</f>
        <v>137</v>
      </c>
      <c r="F161">
        <f>Basic2019!D161</f>
        <v>3</v>
      </c>
      <c r="G161" t="str">
        <f>IF(Basic2019!E161&gt;0,Basic2019!E161,"")</f>
        <v/>
      </c>
      <c r="H161" s="10" t="str">
        <f>Basic2019!O161</f>
        <v>LCA food DK</v>
      </c>
      <c r="I161" t="str">
        <f>IF(Basic2019!P161&gt;0,Basic2019!P161,"")</f>
        <v/>
      </c>
    </row>
    <row r="162" spans="1:9" ht="12.75" customHeight="1">
      <c r="A162" s="10" t="str">
        <f>Basic2019!A162</f>
        <v>Flatfish DK</v>
      </c>
      <c r="B162" s="2">
        <f>Basic2019!J162</f>
        <v>112.39210666666668</v>
      </c>
      <c r="C162" s="5">
        <f>Basic2019!L162</f>
        <v>3.28</v>
      </c>
      <c r="D162" s="5">
        <f>Basic2019!M162</f>
        <v>0</v>
      </c>
      <c r="E162" s="5">
        <f>Basic2019!N162*1000</f>
        <v>384</v>
      </c>
      <c r="F162">
        <f>Basic2019!D162</f>
        <v>3</v>
      </c>
      <c r="G162" t="str">
        <f>IF(Basic2019!E162&gt;0,Basic2019!E162,"")</f>
        <v/>
      </c>
      <c r="H162" s="10" t="str">
        <f>Basic2019!O162</f>
        <v>LCA food DK</v>
      </c>
      <c r="I162" t="str">
        <f>IF(Basic2019!P162&gt;0,Basic2019!P162,"")</f>
        <v/>
      </c>
    </row>
    <row r="163" spans="1:9" ht="12.75" customHeight="1">
      <c r="A163" s="10" t="str">
        <f>Basic2019!A163</f>
        <v>Herring DK</v>
      </c>
      <c r="B163" s="2">
        <f>Basic2019!J163</f>
        <v>10.202786826531135</v>
      </c>
      <c r="C163" s="5">
        <f>Basic2019!L163</f>
        <v>0.58099999999999996</v>
      </c>
      <c r="D163" s="5">
        <f>Basic2019!M163</f>
        <v>0</v>
      </c>
      <c r="E163" s="5">
        <f>Basic2019!N163*1000</f>
        <v>68.2</v>
      </c>
      <c r="F163">
        <f>Basic2019!D163</f>
        <v>3</v>
      </c>
      <c r="G163" t="str">
        <f>IF(Basic2019!E163&gt;0,Basic2019!E163,"")</f>
        <v/>
      </c>
      <c r="H163" s="10" t="str">
        <f>Basic2019!O163</f>
        <v>LCA food DK</v>
      </c>
      <c r="I163" t="str">
        <f>IF(Basic2019!P163&gt;0,Basic2019!P163,"")</f>
        <v/>
      </c>
    </row>
    <row r="164" spans="1:9" ht="12.75" customHeight="1">
      <c r="A164" s="10" t="str">
        <f>Basic2019!A164</f>
        <v>Mussels DK</v>
      </c>
      <c r="B164" s="2">
        <f>Basic2019!J164</f>
        <v>30</v>
      </c>
      <c r="C164" s="5">
        <f>Basic2019!L164</f>
        <v>3.95E-2</v>
      </c>
      <c r="D164" s="5">
        <f>Basic2019!M164</f>
        <v>0</v>
      </c>
      <c r="E164" s="5">
        <f>Basic2019!N164*1000</f>
        <v>4.6399999999999997</v>
      </c>
      <c r="F164">
        <f>Basic2019!D164</f>
        <v>3</v>
      </c>
      <c r="G164" t="str">
        <f>IF(Basic2019!E164&gt;0,Basic2019!E164,"")</f>
        <v/>
      </c>
      <c r="H164" s="10" t="str">
        <f>Basic2019!O164</f>
        <v>LCA food DK</v>
      </c>
      <c r="I164" t="str">
        <f>IF(Basic2019!P164&gt;0,Basic2019!P164,"")</f>
        <v/>
      </c>
    </row>
    <row r="165" spans="1:9" ht="12.75" customHeight="1">
      <c r="A165" s="10" t="str">
        <f>Basic2019!A165</f>
        <v>Shrimp/prawn DK</v>
      </c>
      <c r="B165" s="2">
        <f>Basic2019!J165</f>
        <v>88.620689655172399</v>
      </c>
      <c r="C165" s="5">
        <f>Basic2019!L165</f>
        <v>2.95</v>
      </c>
      <c r="D165" s="5">
        <f>Basic2019!M165</f>
        <v>0</v>
      </c>
      <c r="E165" s="5">
        <f>Basic2019!N165*1000</f>
        <v>357</v>
      </c>
      <c r="F165">
        <f>Basic2019!D165</f>
        <v>3</v>
      </c>
      <c r="G165" t="str">
        <f>IF(Basic2019!E165&gt;0,Basic2019!E165,"")</f>
        <v/>
      </c>
      <c r="H165" s="10" t="str">
        <f>Basic2019!O165</f>
        <v>LCA food DK</v>
      </c>
      <c r="I165" t="str">
        <f>IF(Basic2019!P165&gt;0,Basic2019!P165,"")</f>
        <v/>
      </c>
    </row>
    <row r="166" spans="1:9" ht="12.75" customHeight="1">
      <c r="A166" s="10" t="str">
        <f>Basic2019!A166</f>
        <v>Trout, average DK</v>
      </c>
      <c r="B166" s="2">
        <f>Basic2019!J166</f>
        <v>144.90688</v>
      </c>
      <c r="C166" s="5">
        <f>Basic2019!L166</f>
        <v>1.8</v>
      </c>
      <c r="D166" s="5">
        <f>Basic2019!M166</f>
        <v>0.81100000000000005</v>
      </c>
      <c r="E166" s="5">
        <f>Basic2019!N166*1000</f>
        <v>335</v>
      </c>
      <c r="F166">
        <f>Basic2019!D166</f>
        <v>3</v>
      </c>
      <c r="G166" t="str">
        <f>IF(Basic2019!E166&gt;0,Basic2019!E166,"")</f>
        <v/>
      </c>
      <c r="H166" s="10" t="str">
        <f>Basic2019!O166</f>
        <v>LCA food DK</v>
      </c>
      <c r="I166" t="str">
        <f>IF(Basic2019!P166&gt;0,Basic2019!P166,"")</f>
        <v/>
      </c>
    </row>
    <row r="167" spans="1:9" ht="12.75" customHeight="1">
      <c r="A167" s="10" t="str">
        <f>Basic2019!A167</f>
        <v>Trout, large FR</v>
      </c>
      <c r="B167" s="2">
        <f>Basic2019!J167</f>
        <v>144.90688</v>
      </c>
      <c r="C167" s="5">
        <f>Basic2019!L167</f>
        <v>3.18</v>
      </c>
      <c r="D167" s="5">
        <f>Basic2019!M167</f>
        <v>1.48</v>
      </c>
      <c r="E167" s="5">
        <f>Basic2019!N167*1000</f>
        <v>1600</v>
      </c>
      <c r="F167">
        <f>Basic2019!D167</f>
        <v>3</v>
      </c>
      <c r="G167" t="str">
        <f>IF(Basic2019!E167&gt;0,Basic2019!E167,"")</f>
        <v/>
      </c>
      <c r="H167" s="10" t="str">
        <f>Basic2019!O167</f>
        <v>Agribalyse</v>
      </c>
      <c r="I167" t="str">
        <f>IF(Basic2019!P167&gt;0,Basic2019!P167,"")</f>
        <v/>
      </c>
    </row>
    <row r="168" spans="1:9" ht="12.75" customHeight="1">
      <c r="A168" s="10" t="str">
        <f>Basic2019!A168</f>
        <v>Beef meat, fresh IE</v>
      </c>
      <c r="B168" s="2">
        <f>Basic2019!J168</f>
        <v>37.622035666045448</v>
      </c>
      <c r="C168" s="5">
        <f>Basic2019!L168</f>
        <v>40.1</v>
      </c>
      <c r="D168" s="5">
        <f>Basic2019!M168</f>
        <v>10.8</v>
      </c>
      <c r="E168" s="5">
        <f>Basic2019!N168*1000</f>
        <v>288</v>
      </c>
      <c r="F168">
        <f>Basic2019!D168</f>
        <v>5</v>
      </c>
      <c r="G168">
        <f>IF(Basic2019!E168&gt;0,Basic2019!E168,"")</f>
        <v>1</v>
      </c>
      <c r="H168" s="10" t="str">
        <f>Basic2019!O168</f>
        <v>Agri-footprint</v>
      </c>
      <c r="I168" t="str">
        <f>IF(Basic2019!P168&gt;0,Basic2019!P168,"")</f>
        <v/>
      </c>
    </row>
    <row r="169" spans="1:9" ht="12.75" customHeight="1">
      <c r="A169" s="10" t="str">
        <f>Basic2019!A169</f>
        <v>Beef meat, fresh NL</v>
      </c>
      <c r="B169" s="2">
        <f>Basic2019!J169</f>
        <v>20.882418315181152</v>
      </c>
      <c r="C169" s="5">
        <f>Basic2019!L169</f>
        <v>11.1</v>
      </c>
      <c r="D169" s="5">
        <f>Basic2019!M169</f>
        <v>1.77</v>
      </c>
      <c r="E169" s="5">
        <f>Basic2019!N169*1000</f>
        <v>61.3</v>
      </c>
      <c r="F169">
        <f>Basic2019!D169</f>
        <v>5</v>
      </c>
      <c r="G169">
        <f>IF(Basic2019!E169&gt;0,Basic2019!E169,"")</f>
        <v>1</v>
      </c>
      <c r="H169" s="10" t="str">
        <f>Basic2019!O169</f>
        <v>Agri-footprint</v>
      </c>
      <c r="I169" t="str">
        <f>IF(Basic2019!P169&gt;0,Basic2019!P169,"")</f>
        <v/>
      </c>
    </row>
    <row r="170" spans="1:9" ht="12.75" customHeight="1">
      <c r="A170" s="10" t="str">
        <f>Basic2019!A170</f>
        <v>Beef, fillet DK</v>
      </c>
      <c r="B170" s="2">
        <f>Basic2019!J170</f>
        <v>271.95882666666671</v>
      </c>
      <c r="C170" s="5">
        <f>Basic2019!L170</f>
        <v>50.8</v>
      </c>
      <c r="D170" s="5">
        <f>Basic2019!M170</f>
        <v>60</v>
      </c>
      <c r="E170" s="5">
        <f>Basic2019!N170*1000</f>
        <v>427</v>
      </c>
      <c r="F170">
        <f>Basic2019!D170</f>
        <v>5</v>
      </c>
      <c r="G170">
        <f>IF(Basic2019!E170&gt;0,Basic2019!E170,"")</f>
        <v>1</v>
      </c>
      <c r="H170" s="10" t="str">
        <f>Basic2019!O170</f>
        <v>LCA food DK</v>
      </c>
      <c r="I170" t="str">
        <f>IF(Basic2019!P170&gt;0,Basic2019!P170,"")</f>
        <v>expensive cuts substitute imports, whereas cheaper cuts substitute lower priced animal meats (beef for pork, for instance)</v>
      </c>
    </row>
    <row r="171" spans="1:9" ht="12.75" customHeight="1">
      <c r="A171" s="10" t="str">
        <f>Basic2019!A171</f>
        <v>Beef, flanchet DK</v>
      </c>
      <c r="B171" s="2">
        <f>Basic2019!J171</f>
        <v>86.831360000000004</v>
      </c>
      <c r="C171" s="5">
        <f>Basic2019!L171</f>
        <v>25.4</v>
      </c>
      <c r="D171" s="5">
        <f>Basic2019!M171</f>
        <v>29.9</v>
      </c>
      <c r="E171" s="5">
        <f>Basic2019!N171*1000</f>
        <v>213</v>
      </c>
      <c r="F171">
        <f>Basic2019!D171</f>
        <v>5</v>
      </c>
      <c r="G171">
        <f>IF(Basic2019!E171&gt;0,Basic2019!E171,"")</f>
        <v>1</v>
      </c>
      <c r="H171" s="10" t="str">
        <f>Basic2019!O171</f>
        <v>LCA food DK</v>
      </c>
      <c r="I171" t="str">
        <f>IF(Basic2019!P171&gt;0,Basic2019!P171,"")</f>
        <v/>
      </c>
    </row>
    <row r="172" spans="1:9" ht="12.75" customHeight="1">
      <c r="A172" s="10" t="str">
        <f>Basic2019!A172</f>
        <v>Beef, foreend DK</v>
      </c>
      <c r="B172" s="2">
        <f>Basic2019!J172</f>
        <v>36.6496</v>
      </c>
      <c r="C172" s="5">
        <f>Basic2019!L172</f>
        <v>27.8</v>
      </c>
      <c r="D172" s="5">
        <f>Basic2019!M172</f>
        <v>32.9</v>
      </c>
      <c r="E172" s="5">
        <f>Basic2019!N172*1000</f>
        <v>234</v>
      </c>
      <c r="F172">
        <f>Basic2019!D172</f>
        <v>5</v>
      </c>
      <c r="G172">
        <f>IF(Basic2019!E172&gt;0,Basic2019!E172,"")</f>
        <v>1</v>
      </c>
      <c r="H172" s="10" t="str">
        <f>Basic2019!O172</f>
        <v>LCA food DK</v>
      </c>
      <c r="I172" t="str">
        <f>IF(Basic2019!P172&gt;0,Basic2019!P172,"")</f>
        <v/>
      </c>
    </row>
    <row r="173" spans="1:9" ht="12.75" customHeight="1">
      <c r="A173" s="10" t="str">
        <f>Basic2019!A173</f>
        <v>Beef, minced meat DK</v>
      </c>
      <c r="B173" s="2">
        <f>Basic2019!J173</f>
        <v>62.569324799999997</v>
      </c>
      <c r="C173" s="5">
        <f>Basic2019!L173</f>
        <v>4.47</v>
      </c>
      <c r="D173" s="5">
        <f>Basic2019!M173</f>
        <v>6.08</v>
      </c>
      <c r="E173" s="5">
        <f>Basic2019!N173*1000</f>
        <v>258</v>
      </c>
      <c r="F173">
        <f>Basic2019!D173</f>
        <v>5</v>
      </c>
      <c r="G173">
        <f>IF(Basic2019!E173&gt;0,Basic2019!E173,"")</f>
        <v>1</v>
      </c>
      <c r="H173" s="10" t="str">
        <f>Basic2019!O173</f>
        <v>LCA food DK</v>
      </c>
      <c r="I173" t="str">
        <f>IF(Basic2019!P173&gt;0,Basic2019!P173,"")</f>
        <v/>
      </c>
    </row>
    <row r="174" spans="1:9" ht="12.75" customHeight="1">
      <c r="A174" s="10" t="str">
        <f>Basic2019!A174</f>
        <v>Beef, steak DK</v>
      </c>
      <c r="B174" s="2">
        <f>Basic2019!J174</f>
        <v>154.16325333333336</v>
      </c>
      <c r="C174" s="5">
        <f>Basic2019!L174</f>
        <v>48</v>
      </c>
      <c r="D174" s="5">
        <f>Basic2019!M174</f>
        <v>56.7</v>
      </c>
      <c r="E174" s="5">
        <f>Basic2019!N174*1000</f>
        <v>404</v>
      </c>
      <c r="F174">
        <f>Basic2019!D174</f>
        <v>5</v>
      </c>
      <c r="G174">
        <f>IF(Basic2019!E174&gt;0,Basic2019!E174,"")</f>
        <v>1</v>
      </c>
      <c r="H174" s="10" t="str">
        <f>Basic2019!O174</f>
        <v>LCA food DK</v>
      </c>
      <c r="I174" t="str">
        <f>IF(Basic2019!P174&gt;0,Basic2019!P174,"")</f>
        <v/>
      </c>
    </row>
    <row r="175" spans="1:9" ht="12.75" customHeight="1">
      <c r="A175" s="10" t="str">
        <f>Basic2019!A175</f>
        <v>Cheese NL</v>
      </c>
      <c r="B175" s="2">
        <f>Basic2019!J175</f>
        <v>66.456967741935486</v>
      </c>
      <c r="C175" s="5">
        <f>Basic2019!L175</f>
        <v>12</v>
      </c>
      <c r="D175" s="5">
        <f>Basic2019!M175</f>
        <v>2</v>
      </c>
      <c r="E175" s="5">
        <f>Basic2019!N175*1000</f>
        <v>67.2</v>
      </c>
      <c r="F175">
        <f>Basic2019!D175</f>
        <v>5</v>
      </c>
      <c r="G175">
        <f>IF(Basic2019!E175&gt;0,Basic2019!E175,"")</f>
        <v>1</v>
      </c>
      <c r="H175" s="10" t="str">
        <f>Basic2019!O175</f>
        <v>Agri-footprint</v>
      </c>
      <c r="I175" t="str">
        <f>IF(Basic2019!P175&gt;0,Basic2019!P175,"")</f>
        <v/>
      </c>
    </row>
    <row r="176" spans="1:9" ht="12.75" customHeight="1">
      <c r="A176" s="10" t="str">
        <f>Basic2019!A176</f>
        <v>Chicken meat, fresh NL</v>
      </c>
      <c r="B176" s="2">
        <f>Basic2019!J176</f>
        <v>10.193718262177921</v>
      </c>
      <c r="C176" s="5">
        <f>Basic2019!L176</f>
        <v>6.45</v>
      </c>
      <c r="D176" s="5">
        <f>Basic2019!M176</f>
        <v>4.38</v>
      </c>
      <c r="E176" s="5">
        <f>Basic2019!N176*1000</f>
        <v>46.1</v>
      </c>
      <c r="F176">
        <f>Basic2019!D176</f>
        <v>5</v>
      </c>
      <c r="G176">
        <f>IF(Basic2019!E176&gt;0,Basic2019!E176,"")</f>
        <v>1</v>
      </c>
      <c r="H176" s="10" t="str">
        <f>Basic2019!O176</f>
        <v>Agri-footprint</v>
      </c>
      <c r="I176" t="str">
        <f>IF(Basic2019!P176&gt;0,Basic2019!P176,"")</f>
        <v/>
      </c>
    </row>
    <row r="177" spans="1:9" ht="12.75" customHeight="1">
      <c r="A177" s="10" t="str">
        <f>Basic2019!A177</f>
        <v>Chicken, fresh whole DK</v>
      </c>
      <c r="B177" s="2">
        <f>Basic2019!J177</f>
        <v>10.197992716330125</v>
      </c>
      <c r="C177" s="5">
        <f>Basic2019!L177</f>
        <v>3.07</v>
      </c>
      <c r="D177" s="5">
        <f>Basic2019!M177</f>
        <v>1.26</v>
      </c>
      <c r="E177" s="5">
        <f>Basic2019!N177*1000</f>
        <v>145</v>
      </c>
      <c r="F177">
        <f>Basic2019!D177</f>
        <v>5</v>
      </c>
      <c r="G177">
        <f>IF(Basic2019!E177&gt;0,Basic2019!E177,"")</f>
        <v>1</v>
      </c>
      <c r="H177" s="10" t="str">
        <f>Basic2019!O177</f>
        <v>LCA food DK</v>
      </c>
      <c r="I177" t="str">
        <f>IF(Basic2019!P177&gt;0,Basic2019!P177,"")</f>
        <v/>
      </c>
    </row>
    <row r="178" spans="1:9" ht="12.75" customHeight="1">
      <c r="A178" s="10" t="str">
        <f>Basic2019!A178</f>
        <v>Chicken, frozen whole DK</v>
      </c>
      <c r="B178" s="2">
        <f>Basic2019!J178</f>
        <v>10.197992716330125</v>
      </c>
      <c r="C178" s="5">
        <f>Basic2019!L178</f>
        <v>3.24</v>
      </c>
      <c r="D178" s="5">
        <f>Basic2019!M178</f>
        <v>1.26</v>
      </c>
      <c r="E178" s="5">
        <f>Basic2019!N178*1000</f>
        <v>148</v>
      </c>
      <c r="F178">
        <f>Basic2019!D178</f>
        <v>5</v>
      </c>
      <c r="G178">
        <f>IF(Basic2019!E178&gt;0,Basic2019!E178,"")</f>
        <v>1</v>
      </c>
      <c r="H178" s="10" t="str">
        <f>Basic2019!O178</f>
        <v>LCA food DK</v>
      </c>
      <c r="I178" t="str">
        <f>IF(Basic2019!P178&gt;0,Basic2019!P178,"")</f>
        <v/>
      </c>
    </row>
    <row r="179" spans="1:9" ht="12.75" customHeight="1">
      <c r="A179" s="10" t="str">
        <f>Basic2019!A179</f>
        <v>Coconut, dehusked IN</v>
      </c>
      <c r="B179" s="2">
        <f>Basic2019!J179</f>
        <v>1.715403095802444</v>
      </c>
      <c r="C179" s="5">
        <f>Basic2019!L179</f>
        <v>0.54500000000000004</v>
      </c>
      <c r="D179" s="5">
        <f>Basic2019!M179</f>
        <v>2.95</v>
      </c>
      <c r="E179" s="5">
        <f>Basic2019!N179*1000</f>
        <v>0.94099999999999995</v>
      </c>
      <c r="F179">
        <f>Basic2019!D179</f>
        <v>5</v>
      </c>
      <c r="G179">
        <f>IF(Basic2019!E179&gt;0,Basic2019!E179,"")</f>
        <v>1</v>
      </c>
      <c r="H179" s="10" t="str">
        <f>Basic2019!O179</f>
        <v>Agri-footprint</v>
      </c>
      <c r="I179" t="str">
        <f>IF(Basic2019!P179&gt;0,Basic2019!P179,"")</f>
        <v/>
      </c>
    </row>
    <row r="180" spans="1:9" ht="12.75" customHeight="1">
      <c r="A180" s="10" t="str">
        <f>Basic2019!A180</f>
        <v>Cream, full, from cow NL</v>
      </c>
      <c r="B180" s="2">
        <f>Basic2019!J180</f>
        <v>2.9861336707302479</v>
      </c>
      <c r="C180" s="5">
        <f>Basic2019!L180</f>
        <v>4.53</v>
      </c>
      <c r="D180" s="5">
        <f>Basic2019!M180</f>
        <v>0.76300000000000001</v>
      </c>
      <c r="E180" s="5">
        <f>Basic2019!N180*1000</f>
        <v>25.6</v>
      </c>
      <c r="F180">
        <f>Basic2019!D180</f>
        <v>5</v>
      </c>
      <c r="G180">
        <f>IF(Basic2019!E180&gt;0,Basic2019!E180,"")</f>
        <v>1</v>
      </c>
      <c r="H180" s="10" t="str">
        <f>Basic2019!O180</f>
        <v>Agri-footprint</v>
      </c>
      <c r="I180" t="str">
        <f>IF(Basic2019!P180&gt;0,Basic2019!P180,"")</f>
        <v/>
      </c>
    </row>
    <row r="181" spans="1:9" ht="12.75" customHeight="1">
      <c r="A181" s="10" t="str">
        <f>Basic2019!A181</f>
        <v>Cream, skimmed, from cow NL</v>
      </c>
      <c r="B181" s="2">
        <f>Basic2019!J181</f>
        <v>2.9861336707302479</v>
      </c>
      <c r="C181" s="5">
        <f>Basic2019!L181</f>
        <v>4.2</v>
      </c>
      <c r="D181" s="5">
        <f>Basic2019!M181</f>
        <v>0.70799999999999996</v>
      </c>
      <c r="E181" s="5">
        <f>Basic2019!N181*1000</f>
        <v>23.7</v>
      </c>
      <c r="F181">
        <f>Basic2019!D181</f>
        <v>5</v>
      </c>
      <c r="G181">
        <f>IF(Basic2019!E181&gt;0,Basic2019!E181,"")</f>
        <v>1</v>
      </c>
      <c r="H181" s="10" t="str">
        <f>Basic2019!O181</f>
        <v>Agri-footprint</v>
      </c>
      <c r="I181" t="str">
        <f>IF(Basic2019!P181&gt;0,Basic2019!P181,"")</f>
        <v/>
      </c>
    </row>
    <row r="182" spans="1:9" ht="12.75" customHeight="1">
      <c r="A182" s="10" t="str">
        <f>Basic2019!A182</f>
        <v>Crude coconut oil IN</v>
      </c>
      <c r="B182" s="2">
        <f>Basic2019!J182</f>
        <v>15.811871442909249</v>
      </c>
      <c r="C182" s="5">
        <f>Basic2019!L182</f>
        <v>4.76</v>
      </c>
      <c r="D182" s="5">
        <f>Basic2019!M182</f>
        <v>18.7</v>
      </c>
      <c r="E182" s="5">
        <f>Basic2019!N182*1000</f>
        <v>4.97</v>
      </c>
      <c r="F182">
        <f>Basic2019!D182</f>
        <v>5</v>
      </c>
      <c r="G182">
        <f>IF(Basic2019!E182&gt;0,Basic2019!E182,"")</f>
        <v>1</v>
      </c>
      <c r="H182" s="10" t="str">
        <f>Basic2019!O182</f>
        <v>Agri-footprint</v>
      </c>
      <c r="I182" t="str">
        <f>IF(Basic2019!P182&gt;0,Basic2019!P182,"")</f>
        <v/>
      </c>
    </row>
    <row r="183" spans="1:9" ht="12.75" customHeight="1">
      <c r="A183" s="10" t="str">
        <f>Basic2019!A183</f>
        <v>Ham DK</v>
      </c>
      <c r="B183" s="2">
        <f>Basic2019!J183</f>
        <v>14.211705165250399</v>
      </c>
      <c r="C183" s="5">
        <f>Basic2019!L183</f>
        <v>3.43</v>
      </c>
      <c r="D183" s="5">
        <f>Basic2019!M183</f>
        <v>4.82</v>
      </c>
      <c r="E183" s="5">
        <f>Basic2019!N183*1000</f>
        <v>233</v>
      </c>
      <c r="F183">
        <f>Basic2019!D183</f>
        <v>5</v>
      </c>
      <c r="G183">
        <f>IF(Basic2019!E183&gt;0,Basic2019!E183,"")</f>
        <v>1</v>
      </c>
      <c r="H183" s="10" t="str">
        <f>Basic2019!O183</f>
        <v>LCA food DK</v>
      </c>
      <c r="I183" t="str">
        <f>IF(Basic2019!P183&gt;0,Basic2019!P183,"")</f>
        <v/>
      </c>
    </row>
    <row r="184" spans="1:9" ht="12.75" customHeight="1">
      <c r="A184" s="10" t="str">
        <f>Basic2019!A184</f>
        <v>Milk, standardised, full, from cow NL</v>
      </c>
      <c r="B184" s="2">
        <f>Basic2019!J184</f>
        <v>2.7775403081026551</v>
      </c>
      <c r="C184" s="5">
        <f>Basic2019!L184</f>
        <v>1.66</v>
      </c>
      <c r="D184" s="5">
        <f>Basic2019!M184</f>
        <v>0.28000000000000003</v>
      </c>
      <c r="E184" s="5">
        <f>Basic2019!N184*1000</f>
        <v>9.36</v>
      </c>
      <c r="F184">
        <f>Basic2019!D184</f>
        <v>5</v>
      </c>
      <c r="G184">
        <f>IF(Basic2019!E184&gt;0,Basic2019!E184,"")</f>
        <v>1</v>
      </c>
      <c r="H184" s="10" t="str">
        <f>Basic2019!O184</f>
        <v>Agri-footprint</v>
      </c>
      <c r="I184" t="str">
        <f>IF(Basic2019!P184&gt;0,Basic2019!P184,"")</f>
        <v/>
      </c>
    </row>
    <row r="185" spans="1:9" ht="12.75" customHeight="1">
      <c r="A185" s="10" t="str">
        <f>Basic2019!A185</f>
        <v>Milk, standardised, skimmed, from cow NL</v>
      </c>
      <c r="B185" s="2">
        <f>Basic2019!J185</f>
        <v>2.7775403081026551</v>
      </c>
      <c r="C185" s="5">
        <f>Basic2019!L185</f>
        <v>1.54</v>
      </c>
      <c r="D185" s="5">
        <f>Basic2019!M185</f>
        <v>0.26</v>
      </c>
      <c r="E185" s="5">
        <f>Basic2019!N185*1000</f>
        <v>8.69</v>
      </c>
      <c r="F185">
        <f>Basic2019!D185</f>
        <v>5</v>
      </c>
      <c r="G185">
        <f>IF(Basic2019!E185&gt;0,Basic2019!E185,"")</f>
        <v>1</v>
      </c>
      <c r="H185" s="10" t="str">
        <f>Basic2019!O185</f>
        <v>Agri-footprint</v>
      </c>
      <c r="I185" t="str">
        <f>IF(Basic2019!P185&gt;0,Basic2019!P185,"")</f>
        <v/>
      </c>
    </row>
    <row r="186" spans="1:9" ht="12.75" customHeight="1">
      <c r="A186" s="10" t="str">
        <f>Basic2019!A186</f>
        <v>Pig meat, fresh NL</v>
      </c>
      <c r="B186" s="2">
        <f>Basic2019!J186</f>
        <v>15.564997349838427</v>
      </c>
      <c r="C186" s="5">
        <f>Basic2019!L186</f>
        <v>7.17</v>
      </c>
      <c r="D186" s="5">
        <f>Basic2019!M186</f>
        <v>5.79</v>
      </c>
      <c r="E186" s="5">
        <f>Basic2019!N186*1000</f>
        <v>39.699999999999996</v>
      </c>
      <c r="F186">
        <f>Basic2019!D186</f>
        <v>5</v>
      </c>
      <c r="G186">
        <f>IF(Basic2019!E186&gt;0,Basic2019!E186,"")</f>
        <v>1</v>
      </c>
      <c r="H186" s="10" t="str">
        <f>Basic2019!O186</f>
        <v>Agri-footprint</v>
      </c>
      <c r="I186" t="str">
        <f>IF(Basic2019!P186&gt;0,Basic2019!P186,"")</f>
        <v/>
      </c>
    </row>
    <row r="187" spans="1:9" ht="12.75" customHeight="1">
      <c r="A187" s="10" t="str">
        <f>Basic2019!A187</f>
        <v>Pork, minced meat DK</v>
      </c>
      <c r="B187" s="2">
        <f>Basic2019!J187</f>
        <v>36.833317866666661</v>
      </c>
      <c r="C187" s="5">
        <f>Basic2019!L187</f>
        <v>3.42</v>
      </c>
      <c r="D187" s="5">
        <f>Basic2019!M187</f>
        <v>4.82</v>
      </c>
      <c r="E187" s="5">
        <f>Basic2019!N187*1000</f>
        <v>233</v>
      </c>
      <c r="F187">
        <f>Basic2019!D187</f>
        <v>5</v>
      </c>
      <c r="G187">
        <f>IF(Basic2019!E187&gt;0,Basic2019!E187,"")</f>
        <v>1</v>
      </c>
      <c r="H187" s="10" t="str">
        <f>Basic2019!O187</f>
        <v>LCA food DK</v>
      </c>
      <c r="I187" t="str">
        <f>IF(Basic2019!P187&gt;0,Basic2019!P187,"")</f>
        <v/>
      </c>
    </row>
    <row r="188" spans="1:9" ht="12.75" customHeight="1">
      <c r="A188" s="10" t="str">
        <f>Basic2019!A188</f>
        <v>Pork, neck DK</v>
      </c>
      <c r="B188" s="2">
        <f>Basic2019!J188</f>
        <v>49.801168000000004</v>
      </c>
      <c r="C188" s="5">
        <f>Basic2019!L188</f>
        <v>3.43</v>
      </c>
      <c r="D188" s="5">
        <f>Basic2019!M188</f>
        <v>4.83</v>
      </c>
      <c r="E188" s="5">
        <f>Basic2019!N188*1000</f>
        <v>233</v>
      </c>
      <c r="F188">
        <f>Basic2019!D188</f>
        <v>5</v>
      </c>
      <c r="G188">
        <f>IF(Basic2019!E188&gt;0,Basic2019!E188,"")</f>
        <v>1</v>
      </c>
      <c r="H188" s="10" t="str">
        <f>Basic2019!O188</f>
        <v>LCA food DK</v>
      </c>
      <c r="I188" t="str">
        <f>IF(Basic2019!P188&gt;0,Basic2019!P188,"")</f>
        <v/>
      </c>
    </row>
    <row r="189" spans="1:9" ht="12.75" customHeight="1">
      <c r="A189" s="10" t="str">
        <f>Basic2019!A189</f>
        <v>Pork, steaky bacon DK</v>
      </c>
      <c r="B189" s="2">
        <f>Basic2019!J189</f>
        <v>53.858701600000011</v>
      </c>
      <c r="C189" s="5">
        <f>Basic2019!L189</f>
        <v>3.43</v>
      </c>
      <c r="D189" s="5">
        <f>Basic2019!M189</f>
        <v>4.82</v>
      </c>
      <c r="E189" s="5">
        <f>Basic2019!N189*1000</f>
        <v>233</v>
      </c>
      <c r="F189">
        <f>Basic2019!D189</f>
        <v>5</v>
      </c>
      <c r="G189">
        <f>IF(Basic2019!E189&gt;0,Basic2019!E189,"")</f>
        <v>1</v>
      </c>
      <c r="H189" s="10" t="str">
        <f>Basic2019!O189</f>
        <v>LCA food DK</v>
      </c>
      <c r="I189" t="str">
        <f>IF(Basic2019!P189&gt;0,Basic2019!P189,"")</f>
        <v/>
      </c>
    </row>
    <row r="190" spans="1:9" ht="12.75" customHeight="1">
      <c r="A190" s="10" t="str">
        <f>Basic2019!A190</f>
        <v>Pork, tenderloin DK</v>
      </c>
      <c r="B190" s="2">
        <f>Basic2019!J190</f>
        <v>71.977532190476197</v>
      </c>
      <c r="C190" s="5">
        <f>Basic2019!L190</f>
        <v>3.39</v>
      </c>
      <c r="D190" s="5">
        <f>Basic2019!M190</f>
        <v>4.7699999999999996</v>
      </c>
      <c r="E190" s="5">
        <f>Basic2019!N190*1000</f>
        <v>231</v>
      </c>
      <c r="F190">
        <f>Basic2019!D190</f>
        <v>5</v>
      </c>
      <c r="G190">
        <f>IF(Basic2019!E190&gt;0,Basic2019!E190,"")</f>
        <v>1</v>
      </c>
      <c r="H190" s="10" t="str">
        <f>Basic2019!O190</f>
        <v>LCA food DK</v>
      </c>
      <c r="I190" t="str">
        <f>IF(Basic2019!P190&gt;0,Basic2019!P190,"")</f>
        <v/>
      </c>
    </row>
    <row r="191" spans="1:9" ht="12.75" customHeight="1">
      <c r="A191" s="10" t="str">
        <f>Basic2019!A191</f>
        <v>Sugar, from sugar beet DE</v>
      </c>
      <c r="B191" s="2">
        <f>Basic2019!J191</f>
        <v>5.4211054483625993</v>
      </c>
      <c r="C191" s="5">
        <f>Basic2019!L191</f>
        <v>0.86</v>
      </c>
      <c r="D191" s="5">
        <f>Basic2019!M191</f>
        <v>1.02</v>
      </c>
      <c r="E191" s="5">
        <f>Basic2019!N191*1000</f>
        <v>19.7</v>
      </c>
      <c r="F191">
        <f>Basic2019!D191</f>
        <v>5</v>
      </c>
      <c r="G191">
        <f>IF(Basic2019!E191&gt;0,Basic2019!E191,"")</f>
        <v>1</v>
      </c>
      <c r="H191" s="10" t="str">
        <f>Basic2019!O191</f>
        <v>Agri-footprint</v>
      </c>
      <c r="I191" t="str">
        <f>IF(Basic2019!P191&gt;0,Basic2019!P191,"")</f>
        <v/>
      </c>
    </row>
    <row r="192" spans="1:9" ht="12.75" customHeight="1">
      <c r="A192" s="10" t="str">
        <f>Basic2019!A192</f>
        <v>Tobacco, manufactured EU</v>
      </c>
      <c r="B192" s="2">
        <f>Basic2019!J192</f>
        <v>24.571428571428573</v>
      </c>
      <c r="C192" s="5">
        <f>Basic2019!L192</f>
        <v>6.95</v>
      </c>
      <c r="D192" s="5">
        <f>Basic2019!M192</f>
        <v>0</v>
      </c>
      <c r="E192" s="5">
        <f>Basic2019!N192*1000</f>
        <v>0</v>
      </c>
      <c r="F192">
        <f>Basic2019!D192</f>
        <v>5</v>
      </c>
      <c r="G192">
        <f>IF(Basic2019!E192&gt;0,Basic2019!E192,"")</f>
        <v>1</v>
      </c>
      <c r="H192" s="10" t="str">
        <f>Basic2019!O192</f>
        <v>EU 27 Input Output Database 2003</v>
      </c>
      <c r="I192" t="str">
        <f>IF(Basic2019!P192&gt;0,Basic2019!P192,"")</f>
        <v/>
      </c>
    </row>
    <row r="193" spans="1:9" ht="12.75" customHeight="1">
      <c r="A193" s="10" t="str">
        <f>Basic2019!A193</f>
        <v>Tofu CA</v>
      </c>
      <c r="B193" s="2">
        <f>Basic2019!J193</f>
        <v>54.772545279999996</v>
      </c>
      <c r="C193" s="5">
        <f>Basic2019!L193</f>
        <v>0.84799999999999998</v>
      </c>
      <c r="D193" s="5">
        <f>Basic2019!M193</f>
        <v>1.8</v>
      </c>
      <c r="E193" s="5">
        <f>Basic2019!N193*1000</f>
        <v>31</v>
      </c>
      <c r="F193">
        <f>Basic2019!D193</f>
        <v>5</v>
      </c>
      <c r="G193">
        <f>IF(Basic2019!E193&gt;0,Basic2019!E193,"")</f>
        <v>1</v>
      </c>
      <c r="H193" s="10" t="str">
        <f>Basic2019!O193</f>
        <v>Ecoinvent</v>
      </c>
      <c r="I193" t="str">
        <f>IF(Basic2019!P193&gt;0,Basic2019!P193,"")</f>
        <v/>
      </c>
    </row>
    <row r="194" spans="1:9" ht="12.75" customHeight="1">
      <c r="A194" s="10" t="str">
        <f>Basic2019!A194</f>
        <v>Yeast CH</v>
      </c>
      <c r="B194" s="2">
        <f>Basic2019!J194</f>
        <v>50.689084895259093</v>
      </c>
      <c r="C194" s="5">
        <f>Basic2019!L194</f>
        <v>1.06</v>
      </c>
      <c r="D194" s="5">
        <f>Basic2019!M194</f>
        <v>4.4999999999999997E-3</v>
      </c>
      <c r="E194" s="5">
        <f>Basic2019!N194*1000</f>
        <v>2960</v>
      </c>
      <c r="F194">
        <f>Basic2019!D194</f>
        <v>5</v>
      </c>
      <c r="G194">
        <f>IF(Basic2019!E194&gt;0,Basic2019!E194,"")</f>
        <v>1</v>
      </c>
      <c r="H194" s="10" t="str">
        <f>Basic2019!O194</f>
        <v>Ecoinvent</v>
      </c>
      <c r="I194" t="str">
        <f>IF(Basic2019!P194&gt;0,Basic2019!P194,"")</f>
        <v>Ethanol byproduct</v>
      </c>
    </row>
    <row r="195" spans="1:9" ht="12.75" customHeight="1">
      <c r="A195" s="10" t="str">
        <f>Basic2019!A195</f>
        <v>Cotton fibre CN</v>
      </c>
      <c r="B195" s="2">
        <f>Basic2019!J195</f>
        <v>4.9643510523706116</v>
      </c>
      <c r="C195" s="5">
        <f>Basic2019!L195</f>
        <v>3.06</v>
      </c>
      <c r="D195" s="5">
        <f>Basic2019!M195</f>
        <v>8.49</v>
      </c>
      <c r="E195" s="5">
        <f>Basic2019!N195*1000</f>
        <v>2020</v>
      </c>
      <c r="F195">
        <f>Basic2019!D195</f>
        <v>6</v>
      </c>
      <c r="G195">
        <f>IF(Basic2019!E195&gt;0,Basic2019!E195,"")</f>
        <v>1</v>
      </c>
      <c r="H195" s="10" t="str">
        <f>Basic2019!O195</f>
        <v>IDEMAT 2017</v>
      </c>
      <c r="I195" t="str">
        <f>IF(Basic2019!P195&gt;0,Basic2019!P195,"")</f>
        <v/>
      </c>
    </row>
    <row r="196" spans="1:9" ht="12.75" customHeight="1">
      <c r="A196" s="10" t="str">
        <f>Basic2019!A196</f>
        <v>Cotton fibre US</v>
      </c>
      <c r="B196" s="2">
        <f>Basic2019!J196</f>
        <v>13.285003505052405</v>
      </c>
      <c r="C196" s="5">
        <f>Basic2019!L196</f>
        <v>2.62</v>
      </c>
      <c r="D196" s="5">
        <f>Basic2019!M196</f>
        <v>8.49</v>
      </c>
      <c r="E196" s="5">
        <f>Basic2019!N196*1000</f>
        <v>2029.9999999999998</v>
      </c>
      <c r="F196">
        <f>Basic2019!D196</f>
        <v>6</v>
      </c>
      <c r="G196">
        <f>IF(Basic2019!E196&gt;0,Basic2019!E196,"")</f>
        <v>1</v>
      </c>
      <c r="H196" s="10" t="str">
        <f>Basic2019!O196</f>
        <v>IDEMAT 2017</v>
      </c>
      <c r="I196" t="str">
        <f>IF(Basic2019!P196&gt;0,Basic2019!P196,"")</f>
        <v/>
      </c>
    </row>
    <row r="197" spans="1:9" ht="12.75" customHeight="1">
      <c r="A197" s="10" t="str">
        <f>Basic2019!A197</f>
        <v>Cotton fibre, bio CN</v>
      </c>
      <c r="B197" s="2">
        <f>Basic2019!J197</f>
        <v>4.9643510523706116</v>
      </c>
      <c r="C197" s="5">
        <f>Basic2019!L197</f>
        <v>2.57</v>
      </c>
      <c r="D197" s="5">
        <f>Basic2019!M197</f>
        <v>8.1</v>
      </c>
      <c r="E197" s="5">
        <f>Basic2019!N197*1000</f>
        <v>2029.9999999999998</v>
      </c>
      <c r="F197">
        <f>Basic2019!D197</f>
        <v>6</v>
      </c>
      <c r="G197">
        <f>IF(Basic2019!E197&gt;0,Basic2019!E197,"")</f>
        <v>1</v>
      </c>
      <c r="H197" s="10" t="str">
        <f>Basic2019!O197</f>
        <v>IDEMAT 2017</v>
      </c>
      <c r="I197" t="str">
        <f>IF(Basic2019!P197&gt;0,Basic2019!P197,"")</f>
        <v/>
      </c>
    </row>
    <row r="198" spans="1:9" ht="12.75" customHeight="1">
      <c r="A198" s="10" t="str">
        <f>Basic2019!A198</f>
        <v>Cotton fibre, bio US</v>
      </c>
      <c r="B198" s="2">
        <f>Basic2019!J198</f>
        <v>13.285003505052405</v>
      </c>
      <c r="C198" s="5">
        <f>Basic2019!L198</f>
        <v>2.1800000000000002</v>
      </c>
      <c r="D198" s="5">
        <f>Basic2019!M198</f>
        <v>8.1</v>
      </c>
      <c r="E198" s="5">
        <f>Basic2019!N198*1000</f>
        <v>2029.9999999999998</v>
      </c>
      <c r="F198">
        <f>Basic2019!D198</f>
        <v>6</v>
      </c>
      <c r="G198">
        <f>IF(Basic2019!E198&gt;0,Basic2019!E198,"")</f>
        <v>1</v>
      </c>
      <c r="H198" s="10" t="str">
        <f>Basic2019!O198</f>
        <v>IDEMAT 2017</v>
      </c>
      <c r="I198" t="str">
        <f>IF(Basic2019!P198&gt;0,Basic2019!P198,"")</f>
        <v/>
      </c>
    </row>
    <row r="199" spans="1:9" ht="12.75" customHeight="1">
      <c r="A199" s="10" t="str">
        <f>Basic2019!A199</f>
        <v>Leather, processed with Cr III NL</v>
      </c>
      <c r="B199" s="2">
        <f>Basic2019!J199</f>
        <v>596.19293103448274</v>
      </c>
      <c r="C199" s="5">
        <f>Basic2019!L199</f>
        <v>4.3600000000000003</v>
      </c>
      <c r="D199" s="5">
        <f>Basic2019!M199</f>
        <v>2.0899999999999998E-2</v>
      </c>
      <c r="E199" s="5">
        <f>Basic2019!N199*1000</f>
        <v>2.64</v>
      </c>
      <c r="F199">
        <f>Basic2019!D199</f>
        <v>6</v>
      </c>
      <c r="G199">
        <f>IF(Basic2019!E199&gt;0,Basic2019!E199,"")</f>
        <v>1</v>
      </c>
      <c r="H199" s="10" t="str">
        <f>Basic2019!O199</f>
        <v>IDEMAT 2017</v>
      </c>
      <c r="I199" t="str">
        <f>IF(Basic2019!P199&gt;0,Basic2019!P199,"")</f>
        <v/>
      </c>
    </row>
    <row r="200" spans="1:9" ht="12.75" customHeight="1">
      <c r="A200" s="10" t="str">
        <f>Basic2019!A200</f>
        <v>Polyester fabric, dyed UNSP.</v>
      </c>
      <c r="B200" s="2">
        <f>Basic2019!J200</f>
        <v>156.94444444444443</v>
      </c>
      <c r="C200" s="5">
        <f>Basic2019!L200</f>
        <v>19.7</v>
      </c>
      <c r="D200" s="5">
        <f>Basic2019!M200</f>
        <v>7.0799999999999997E-4</v>
      </c>
      <c r="E200" s="5">
        <f>Basic2019!N200*1000</f>
        <v>741</v>
      </c>
      <c r="F200">
        <f>Basic2019!D200</f>
        <v>6</v>
      </c>
      <c r="G200">
        <f>IF(Basic2019!E200&gt;0,Basic2019!E200,"")</f>
        <v>10</v>
      </c>
      <c r="H200" s="10" t="str">
        <f>Basic2019!O200</f>
        <v>IDEMAT 2001</v>
      </c>
      <c r="I200" t="str">
        <f>IF(Basic2019!P200&gt;0,Basic2019!P200,"")</f>
        <v/>
      </c>
    </row>
    <row r="201" spans="1:9" ht="12.75" customHeight="1">
      <c r="A201" s="10" t="str">
        <f>Basic2019!A201</f>
        <v>Yarn, from jute IN</v>
      </c>
      <c r="B201" s="2">
        <f>Basic2019!J201</f>
        <v>13.767161933421102</v>
      </c>
      <c r="C201" s="5">
        <f>Basic2019!L201</f>
        <v>4.37</v>
      </c>
      <c r="D201" s="5">
        <f>Basic2019!M201</f>
        <v>1.57</v>
      </c>
      <c r="E201" s="5">
        <f>Basic2019!N201*1000</f>
        <v>161</v>
      </c>
      <c r="F201">
        <f>Basic2019!D201</f>
        <v>6</v>
      </c>
      <c r="G201">
        <f>IF(Basic2019!E201&gt;0,Basic2019!E201,"")</f>
        <v>1</v>
      </c>
      <c r="H201" s="10" t="str">
        <f>Basic2019!O201</f>
        <v>Ecoinvent</v>
      </c>
      <c r="I201" t="str">
        <f>IF(Basic2019!P201&gt;0,Basic2019!P201,"")</f>
        <v/>
      </c>
    </row>
    <row r="202" spans="1:9" ht="12.75" customHeight="1">
      <c r="A202" s="10" t="str">
        <f>Basic2019!A202</f>
        <v>Fibre board, hard EU</v>
      </c>
      <c r="B202" s="2">
        <f>Basic2019!J202</f>
        <v>2.036332846470609</v>
      </c>
      <c r="C202" s="5">
        <f>Basic2019!L202</f>
        <v>0.95499999999999996</v>
      </c>
      <c r="D202" s="5">
        <f>Basic2019!M202</f>
        <v>0.55100000000000005</v>
      </c>
      <c r="E202" s="5">
        <f>Basic2019!N202*1000</f>
        <v>7.58</v>
      </c>
      <c r="F202">
        <f>Basic2019!D202</f>
        <v>7</v>
      </c>
      <c r="G202">
        <f>IF(Basic2019!E202&gt;0,Basic2019!E202,"")</f>
        <v>1</v>
      </c>
      <c r="H202" s="10" t="str">
        <f>Basic2019!O202</f>
        <v>IDEMAT 2017</v>
      </c>
      <c r="I202" t="str">
        <f>IF(Basic2019!P202&gt;0,Basic2019!P202,"")</f>
        <v>1000 kg/m3</v>
      </c>
    </row>
    <row r="203" spans="1:9" ht="12.75" customHeight="1">
      <c r="A203" s="10" t="str">
        <f>Basic2019!A203</f>
        <v>Fibre board, medium EU</v>
      </c>
      <c r="B203" s="2">
        <f>Basic2019!J203</f>
        <v>2.9090469235294418</v>
      </c>
      <c r="C203" s="5">
        <f>Basic2019!L203</f>
        <v>0.93714285714285717</v>
      </c>
      <c r="D203" s="5">
        <f>Basic2019!M203</f>
        <v>0.63</v>
      </c>
      <c r="E203" s="5">
        <f>Basic2019!N203*1000</f>
        <v>26.571428571428573</v>
      </c>
      <c r="F203">
        <f>Basic2019!D203</f>
        <v>7</v>
      </c>
      <c r="G203">
        <f>IF(Basic2019!E203&gt;0,Basic2019!E203,"")</f>
        <v>1</v>
      </c>
      <c r="H203" s="10" t="str">
        <f>Basic2019!O203</f>
        <v>IDEMAT 2017</v>
      </c>
      <c r="I203" t="str">
        <f>IF(Basic2019!P203&gt;0,Basic2019!P203,"")</f>
        <v>700 kg/m3</v>
      </c>
    </row>
    <row r="204" spans="1:9" ht="12.75" customHeight="1">
      <c r="A204" s="10" t="str">
        <f>Basic2019!A204</f>
        <v>Deinked pulp CA</v>
      </c>
      <c r="B204" s="2">
        <f>Basic2019!J204</f>
        <v>3.713311847440258</v>
      </c>
      <c r="C204" s="5">
        <f>Basic2019!L204</f>
        <v>9.3399999999999997E-2</v>
      </c>
      <c r="D204" s="5">
        <f>Basic2019!M204</f>
        <v>1.32E-2</v>
      </c>
      <c r="E204" s="5">
        <f>Basic2019!N204*1000</f>
        <v>56.4</v>
      </c>
      <c r="F204">
        <f>Basic2019!D204</f>
        <v>8</v>
      </c>
      <c r="G204" t="str">
        <f>IF(Basic2019!E204&gt;0,Basic2019!E204,"")</f>
        <v/>
      </c>
      <c r="H204" s="10" t="str">
        <f>Basic2019!O204</f>
        <v>Ecoinvent</v>
      </c>
      <c r="I204" t="str">
        <f>IF(Basic2019!P204&gt;0,Basic2019!P204,"")</f>
        <v/>
      </c>
    </row>
    <row r="205" spans="1:9" ht="12.75" customHeight="1">
      <c r="A205" s="10" t="str">
        <f>Basic2019!A205</f>
        <v>Newsprint paper CH</v>
      </c>
      <c r="B205" s="2">
        <f>Basic2019!J205</f>
        <v>4.2779455995942204</v>
      </c>
      <c r="C205" s="5">
        <f>Basic2019!L205</f>
        <v>0.86</v>
      </c>
      <c r="D205" s="5">
        <f>Basic2019!M205</f>
        <v>0.129</v>
      </c>
      <c r="E205" s="5">
        <f>Basic2019!N205*1000</f>
        <v>11100</v>
      </c>
      <c r="F205">
        <f>Basic2019!D205</f>
        <v>8</v>
      </c>
      <c r="G205">
        <f>IF(Basic2019!E205&gt;0,Basic2019!E205,"")</f>
        <v>1</v>
      </c>
      <c r="H205" s="10" t="str">
        <f>Basic2019!O205</f>
        <v>Ecoinvent</v>
      </c>
      <c r="I205" t="str">
        <f>IF(Basic2019!P205&gt;0,Basic2019!P205,"")</f>
        <v/>
      </c>
    </row>
    <row r="206" spans="1:9" ht="12.75" customHeight="1">
      <c r="A206" s="10" t="str">
        <f>Basic2019!A206</f>
        <v>Tissue paper EU</v>
      </c>
      <c r="B206" s="2">
        <f>Basic2019!J206</f>
        <v>13.010461050714454</v>
      </c>
      <c r="C206" s="5">
        <f>Basic2019!L206</f>
        <v>1.03</v>
      </c>
      <c r="D206" s="5">
        <f>Basic2019!M206</f>
        <v>0.125</v>
      </c>
      <c r="E206" s="5">
        <f>Basic2019!N206*1000</f>
        <v>373</v>
      </c>
      <c r="F206">
        <f>Basic2019!D206</f>
        <v>8</v>
      </c>
      <c r="G206">
        <f>IF(Basic2019!E206&gt;0,Basic2019!E206,"")</f>
        <v>1</v>
      </c>
      <c r="H206" s="10" t="str">
        <f>Basic2019!O206</f>
        <v>Ecoinvent</v>
      </c>
      <c r="I206" t="str">
        <f>IF(Basic2019!P206&gt;0,Basic2019!P206,"")</f>
        <v/>
      </c>
    </row>
    <row r="207" spans="1:9" ht="12.75" customHeight="1">
      <c r="A207" s="10" t="str">
        <f>Basic2019!A207</f>
        <v>Acrylonitrile polymer pellet UNSP.</v>
      </c>
      <c r="B207" s="2">
        <f>Basic2019!J207</f>
        <v>24.110733065264458</v>
      </c>
      <c r="C207" s="5">
        <f>Basic2019!L207</f>
        <v>3.76</v>
      </c>
      <c r="D207" s="5">
        <f>Basic2019!M207</f>
        <v>4.2200000000000001E-2</v>
      </c>
      <c r="E207" s="5">
        <f>Basic2019!N207*1000</f>
        <v>48</v>
      </c>
      <c r="F207">
        <f>Basic2019!D207</f>
        <v>11</v>
      </c>
      <c r="G207">
        <f>IF(Basic2019!E207&gt;0,Basic2019!E207,"")</f>
        <v>10</v>
      </c>
      <c r="H207" s="10" t="str">
        <f>Basic2019!O207</f>
        <v>IDEMAT 2017</v>
      </c>
      <c r="I207" t="str">
        <f>IF(Basic2019!P207&gt;0,Basic2019!P207,"")</f>
        <v/>
      </c>
    </row>
    <row r="208" spans="1:9" ht="12.75" customHeight="1">
      <c r="A208" s="10" t="str">
        <f>Basic2019!A208</f>
        <v xml:space="preserve">Nylon 6 EU </v>
      </c>
      <c r="B208" s="2">
        <f>Basic2019!J208</f>
        <v>156.94444444444443</v>
      </c>
      <c r="C208" s="5">
        <f>Basic2019!L208</f>
        <v>9.7899999999999991</v>
      </c>
      <c r="D208" s="5">
        <f>Basic2019!M208</f>
        <v>1.2700000000000001E-3</v>
      </c>
      <c r="E208" s="5">
        <f>Basic2019!N208*1000</f>
        <v>69.400000000000006</v>
      </c>
      <c r="F208">
        <f>Basic2019!D208</f>
        <v>11</v>
      </c>
      <c r="G208">
        <f>IF(Basic2019!E208&gt;0,Basic2019!E208,"")</f>
        <v>10</v>
      </c>
      <c r="H208" s="10" t="str">
        <f>Basic2019!O208</f>
        <v>Ecoinvent</v>
      </c>
      <c r="I208" t="str">
        <f>IF(Basic2019!P208&gt;0,Basic2019!P208,"")</f>
        <v/>
      </c>
    </row>
    <row r="209" spans="1:9" ht="12.75" customHeight="1">
      <c r="A209" s="10" t="str">
        <f>Basic2019!A209</f>
        <v>Polyestyrene EU</v>
      </c>
      <c r="B209" s="2">
        <f>Basic2019!J209</f>
        <v>18.127705479452057</v>
      </c>
      <c r="C209" s="5">
        <f>Basic2019!L209</f>
        <v>3.84</v>
      </c>
      <c r="D209" s="5">
        <f>Basic2019!M209</f>
        <v>3.8699999999999997E-4</v>
      </c>
      <c r="E209" s="5">
        <f>Basic2019!N209*1000</f>
        <v>52.8</v>
      </c>
      <c r="F209">
        <f>Basic2019!D209</f>
        <v>11</v>
      </c>
      <c r="G209">
        <f>IF(Basic2019!E209&gt;0,Basic2019!E209,"")</f>
        <v>10</v>
      </c>
      <c r="H209" s="10" t="str">
        <f>Basic2019!O209</f>
        <v>Ecoinvent</v>
      </c>
      <c r="I209" t="str">
        <f>IF(Basic2019!P209&gt;0,Basic2019!P209,"")</f>
        <v/>
      </c>
    </row>
    <row r="210" spans="1:9" ht="12.75" customHeight="1">
      <c r="A210" s="10" t="str">
        <f>Basic2019!A210</f>
        <v>Soap EU</v>
      </c>
      <c r="B210" s="2">
        <f>Basic2019!J210</f>
        <v>35.061697178112674</v>
      </c>
      <c r="C210" s="5">
        <f>Basic2019!L210</f>
        <v>1.71</v>
      </c>
      <c r="D210" s="5">
        <f>Basic2019!M210</f>
        <v>2.65</v>
      </c>
      <c r="E210" s="5">
        <f>Basic2019!N210*1000</f>
        <v>4200</v>
      </c>
      <c r="F210">
        <f>Basic2019!D210</f>
        <v>11</v>
      </c>
      <c r="G210">
        <f>IF(Basic2019!E210&gt;0,Basic2019!E210,"")</f>
        <v>10</v>
      </c>
      <c r="H210" s="10" t="str">
        <f>Basic2019!O210</f>
        <v>Ecoinvent</v>
      </c>
      <c r="I210" t="str">
        <f>IF(Basic2019!P210&gt;0,Basic2019!P210,"")</f>
        <v/>
      </c>
    </row>
    <row r="211" spans="1:9" ht="12.75" customHeight="1">
      <c r="A211" s="10" t="str">
        <f>Basic2019!A211</f>
        <v>Whitening agent, distyrybiphenyl EU</v>
      </c>
      <c r="B211" s="2">
        <f>Basic2019!J211</f>
        <v>41.469694564330517</v>
      </c>
      <c r="C211" s="5">
        <f>Basic2019!L211</f>
        <v>22.2</v>
      </c>
      <c r="D211" s="5">
        <f>Basic2019!M211</f>
        <v>3.6200000000000003E-2</v>
      </c>
      <c r="E211" s="5">
        <f>Basic2019!N211*1000</f>
        <v>2620</v>
      </c>
      <c r="F211">
        <f>Basic2019!D211</f>
        <v>11</v>
      </c>
      <c r="G211">
        <f>IF(Basic2019!E211&gt;0,Basic2019!E211,"")</f>
        <v>10</v>
      </c>
      <c r="H211" s="10" t="str">
        <f>Basic2019!O211</f>
        <v>Ecoinvent</v>
      </c>
      <c r="I211" t="str">
        <f>IF(Basic2019!P211&gt;0,Basic2019!P211,"")</f>
        <v/>
      </c>
    </row>
    <row r="212" spans="1:9" ht="12.75" customHeight="1">
      <c r="A212" s="10" t="str">
        <f>Basic2019!A212</f>
        <v>Block foam unspec.</v>
      </c>
      <c r="B212" s="2">
        <f>Basic2019!J212</f>
        <v>97.527622378583587</v>
      </c>
      <c r="C212" s="5">
        <f>Basic2019!L212</f>
        <v>5.48</v>
      </c>
      <c r="D212" s="5">
        <f>Basic2019!M212</f>
        <v>7.62E-3</v>
      </c>
      <c r="E212" s="5">
        <f>Basic2019!N212*1000</f>
        <v>120</v>
      </c>
      <c r="F212">
        <f>Basic2019!D212</f>
        <v>12</v>
      </c>
      <c r="G212">
        <f>IF(Basic2019!E212&gt;0,Basic2019!E212,"")</f>
        <v>10</v>
      </c>
      <c r="H212" s="10" t="str">
        <f>Basic2019!O212</f>
        <v>IDEMAT 2017</v>
      </c>
      <c r="I212" t="str">
        <f>IF(Basic2019!P212&gt;0,Basic2019!P212,"")</f>
        <v>for furniture</v>
      </c>
    </row>
    <row r="213" spans="1:9" ht="12.75" customHeight="1">
      <c r="A213" s="10" t="str">
        <f>Basic2019!A213</f>
        <v>Rubber, natural NL</v>
      </c>
      <c r="B213" s="2">
        <f>Basic2019!J213</f>
        <v>11.714569049532372</v>
      </c>
      <c r="C213" s="5">
        <f>Basic2019!L213</f>
        <v>2.7</v>
      </c>
      <c r="D213" s="5">
        <f>Basic2019!M213</f>
        <v>1.0200000000000001E-2</v>
      </c>
      <c r="E213" s="5">
        <f>Basic2019!N213*1000</f>
        <v>12.8</v>
      </c>
      <c r="F213">
        <f>Basic2019!D213</f>
        <v>12</v>
      </c>
      <c r="G213">
        <f>IF(Basic2019!E213&gt;0,Basic2019!E213,"")</f>
        <v>1</v>
      </c>
      <c r="H213" s="10" t="str">
        <f>Basic2019!O213</f>
        <v>IDEMAT 2017</v>
      </c>
      <c r="I213" t="str">
        <f>IF(Basic2019!P213&gt;0,Basic2019!P213,"")</f>
        <v>production mix: Malaysia, Thailand and Brasil. Included transportation to Rotterdam harbour</v>
      </c>
    </row>
    <row r="214" spans="1:9" ht="12.75" customHeight="1">
      <c r="A214" s="10" t="str">
        <f>Basic2019!A214</f>
        <v>Rubber, silicone UNSP.</v>
      </c>
      <c r="B214" s="2">
        <f>Basic2019!J214</f>
        <v>865.92882283926485</v>
      </c>
      <c r="C214" s="5">
        <f>Basic2019!L214</f>
        <v>3.4</v>
      </c>
      <c r="D214" s="5">
        <f>Basic2019!M214</f>
        <v>0.28599999999999998</v>
      </c>
      <c r="E214" s="5">
        <f>Basic2019!N214*1000</f>
        <v>119</v>
      </c>
      <c r="F214">
        <f>Basic2019!D214</f>
        <v>12</v>
      </c>
      <c r="G214">
        <f>IF(Basic2019!E214&gt;0,Basic2019!E214,"")</f>
        <v>4</v>
      </c>
      <c r="H214" s="10" t="str">
        <f>Basic2019!O214</f>
        <v>IDEMAT 2017</v>
      </c>
      <c r="I214" t="str">
        <f>IF(Basic2019!P214&gt;0,Basic2019!P214,"")</f>
        <v/>
      </c>
    </row>
    <row r="215" spans="1:9" ht="12.75" customHeight="1">
      <c r="A215" s="10" t="str">
        <f>Basic2019!A215</f>
        <v>Rubber, synthetic EU</v>
      </c>
      <c r="B215" s="2">
        <f>Basic2019!J215</f>
        <v>13.641243749999999</v>
      </c>
      <c r="C215" s="5">
        <f>Basic2019!L215</f>
        <v>2.73</v>
      </c>
      <c r="D215" s="5">
        <f>Basic2019!M215</f>
        <v>0.126</v>
      </c>
      <c r="E215" s="5">
        <f>Basic2019!N215*1000</f>
        <v>6630</v>
      </c>
      <c r="F215">
        <f>Basic2019!D215</f>
        <v>12</v>
      </c>
      <c r="G215">
        <f>IF(Basic2019!E215&gt;0,Basic2019!E215,"")</f>
        <v>10</v>
      </c>
      <c r="H215" s="10" t="str">
        <f>Basic2019!O215</f>
        <v>Ecoinvent</v>
      </c>
      <c r="I215" t="str">
        <f>IF(Basic2019!P215&gt;0,Basic2019!P215,"")</f>
        <v/>
      </c>
    </row>
    <row r="216" spans="1:9" ht="12.75" customHeight="1">
      <c r="A216" s="10" t="str">
        <f>Basic2019!A216</f>
        <v>Porcelain NL</v>
      </c>
      <c r="B216" s="2">
        <f>Basic2019!J216</f>
        <v>21.637826086956522</v>
      </c>
      <c r="C216" s="5">
        <f>Basic2019!L216</f>
        <v>0.375</v>
      </c>
      <c r="D216" s="5">
        <f>Basic2019!M216</f>
        <v>4.3100000000000001E-4</v>
      </c>
      <c r="E216" s="5">
        <f>Basic2019!N216*1000</f>
        <v>2.8600000000000003</v>
      </c>
      <c r="F216">
        <f>Basic2019!D216</f>
        <v>13</v>
      </c>
      <c r="G216">
        <f>IF(Basic2019!E216&gt;0,Basic2019!E216,"")</f>
        <v>4</v>
      </c>
      <c r="H216" s="10" t="str">
        <f>Basic2019!O216</f>
        <v>IDEMAT 2017</v>
      </c>
      <c r="I216" t="str">
        <f>IF(Basic2019!P216&gt;0,Basic2019!P216,"")</f>
        <v/>
      </c>
    </row>
    <row r="217" spans="1:9" ht="12.75" customHeight="1">
      <c r="A217" s="10" t="str">
        <f>Basic2019!A217</f>
        <v>Aluminium market share average EU</v>
      </c>
      <c r="B217" s="2">
        <f>Basic2019!J217</f>
        <v>13.7357041666667</v>
      </c>
      <c r="C217" s="5">
        <f>Basic2019!L217</f>
        <v>6.8017000000000003</v>
      </c>
      <c r="D217" s="5">
        <f>Basic2019!M217</f>
        <v>8.8602E-2</v>
      </c>
      <c r="E217" s="5">
        <f>Basic2019!N217*1000</f>
        <v>189.55900000000003</v>
      </c>
      <c r="F217">
        <f>Basic2019!D217</f>
        <v>14</v>
      </c>
      <c r="G217">
        <f>IF(Basic2019!E217&gt;0,Basic2019!E217,"")</f>
        <v>4</v>
      </c>
      <c r="H217" s="10" t="str">
        <f>Basic2019!O217</f>
        <v>IDEMAT 2017</v>
      </c>
      <c r="I217" t="str">
        <f>IF(Basic2019!P217&gt;0,Basic2019!P217,"")</f>
        <v/>
      </c>
    </row>
    <row r="218" spans="1:9" ht="12.75" customHeight="1">
      <c r="A218" s="10" t="str">
        <f>Basic2019!A218</f>
        <v>Aluminium, primary EU</v>
      </c>
      <c r="B218" s="2">
        <f>Basic2019!J218</f>
        <v>13.7357041666667</v>
      </c>
      <c r="C218" s="5">
        <f>Basic2019!L218</f>
        <v>9.61</v>
      </c>
      <c r="D218" s="5">
        <f>Basic2019!M218</f>
        <v>0.10199999999999999</v>
      </c>
      <c r="E218" s="5">
        <f>Basic2019!N218*1000</f>
        <v>268</v>
      </c>
      <c r="F218">
        <f>Basic2019!D218</f>
        <v>14</v>
      </c>
      <c r="G218">
        <f>IF(Basic2019!E218&gt;0,Basic2019!E218,"")</f>
        <v>4</v>
      </c>
      <c r="H218" s="10" t="str">
        <f>Basic2019!O218</f>
        <v>IDEMAT 2017</v>
      </c>
      <c r="I218" t="str">
        <f>IF(Basic2019!P218&gt;0,Basic2019!P218,"")</f>
        <v>trade mix is 66% primary 33% secondary</v>
      </c>
    </row>
    <row r="219" spans="1:9" ht="12.75" customHeight="1">
      <c r="A219" s="10" t="str">
        <f>Basic2019!A219</f>
        <v>Aluminium, secondary (recycled scrap) EU</v>
      </c>
      <c r="B219" s="2">
        <f>Basic2019!J219</f>
        <v>13.7357041666667</v>
      </c>
      <c r="C219" s="5">
        <f>Basic2019!L219</f>
        <v>1.1000000000000001</v>
      </c>
      <c r="D219" s="5">
        <f>Basic2019!M219</f>
        <v>6.1400000000000003E-2</v>
      </c>
      <c r="E219" s="5">
        <f>Basic2019!N219*1000</f>
        <v>30.3</v>
      </c>
      <c r="F219">
        <f>Basic2019!D219</f>
        <v>14</v>
      </c>
      <c r="G219">
        <f>IF(Basic2019!E219&gt;0,Basic2019!E219,"")</f>
        <v>4</v>
      </c>
      <c r="H219" s="10" t="str">
        <f>Basic2019!O219</f>
        <v>IDEMAT 2017</v>
      </c>
      <c r="I219" t="str">
        <f>IF(Basic2019!P219&gt;0,Basic2019!P219,"")</f>
        <v/>
      </c>
    </row>
    <row r="220" spans="1:9" ht="12.75" customHeight="1">
      <c r="A220" s="10" t="str">
        <f>Basic2019!A220</f>
        <v>Cast iron primary RER</v>
      </c>
      <c r="B220" s="2">
        <f>Basic2019!J220</f>
        <v>5.018333333333333E-3</v>
      </c>
      <c r="C220" s="5">
        <f>Basic2019!L220</f>
        <v>1.53</v>
      </c>
      <c r="D220" s="5">
        <f>Basic2019!M220</f>
        <v>4.0300000000000002E-2</v>
      </c>
      <c r="E220" s="5">
        <f>Basic2019!N220*1000</f>
        <v>2820</v>
      </c>
      <c r="F220">
        <f>Basic2019!D220</f>
        <v>14</v>
      </c>
      <c r="G220">
        <f>IF(Basic2019!E220&gt;0,Basic2019!E220,"")</f>
        <v>4</v>
      </c>
      <c r="H220" s="10" t="str">
        <f>Basic2019!O220</f>
        <v>Ecoinvent</v>
      </c>
      <c r="I220" t="str">
        <f>IF(Basic2019!P220&gt;0,Basic2019!P220,"")</f>
        <v/>
      </c>
    </row>
    <row r="221" spans="1:9" ht="12.75" customHeight="1">
      <c r="A221" s="10" t="str">
        <f>Basic2019!A221</f>
        <v>Chromium steel 18/8 primary RER</v>
      </c>
      <c r="B221" s="2">
        <f>Basic2019!J221</f>
        <v>5789.5841666666702</v>
      </c>
      <c r="C221" s="5">
        <f>Basic2019!L221</f>
        <v>4.62</v>
      </c>
      <c r="D221" s="5">
        <f>Basic2019!M221</f>
        <v>0.11600000000000001</v>
      </c>
      <c r="E221" s="5">
        <f>Basic2019!N221*1000</f>
        <v>114000</v>
      </c>
      <c r="F221">
        <f>Basic2019!D221</f>
        <v>14</v>
      </c>
      <c r="G221">
        <f>IF(Basic2019!E221&gt;0,Basic2019!E221,"")</f>
        <v>4</v>
      </c>
      <c r="H221" s="10" t="str">
        <f>Basic2019!O221</f>
        <v>Ecoinvent</v>
      </c>
      <c r="I221" t="str">
        <f>IF(Basic2019!P221&gt;0,Basic2019!P221,"")</f>
        <v/>
      </c>
    </row>
    <row r="222" spans="1:9" ht="12.75" customHeight="1">
      <c r="A222" s="10" t="str">
        <f>Basic2019!A222</f>
        <v>Cobalt primary EU</v>
      </c>
      <c r="B222" s="2">
        <f>Basic2019!J222</f>
        <v>76.380264026402628</v>
      </c>
      <c r="C222" s="5">
        <f>Basic2019!L222</f>
        <v>10.7</v>
      </c>
      <c r="D222" s="5">
        <f>Basic2019!M222</f>
        <v>0.52300000000000002</v>
      </c>
      <c r="E222" s="5">
        <f>Basic2019!N222*1000</f>
        <v>157</v>
      </c>
      <c r="F222">
        <f>Basic2019!D222</f>
        <v>14</v>
      </c>
      <c r="G222">
        <f>IF(Basic2019!E222&gt;0,Basic2019!E222,"")</f>
        <v>4</v>
      </c>
      <c r="H222" s="10" t="str">
        <f>Basic2019!O222</f>
        <v>IDEMAT 2017</v>
      </c>
      <c r="I222" t="str">
        <f>IF(Basic2019!P222&gt;0,Basic2019!P222,"")</f>
        <v/>
      </c>
    </row>
    <row r="223" spans="1:9" ht="12.75" customHeight="1">
      <c r="A223" s="10" t="str">
        <f>Basic2019!A223</f>
        <v>Copper market share average EU</v>
      </c>
      <c r="B223" s="2">
        <f>Basic2019!J223</f>
        <v>41.705524166666699</v>
      </c>
      <c r="C223" s="5">
        <f>Basic2019!L223</f>
        <v>2.5216000000000003</v>
      </c>
      <c r="D223" s="5">
        <f>Basic2019!M223</f>
        <v>0.32643999999999995</v>
      </c>
      <c r="E223" s="5">
        <f>Basic2019!N223*1000</f>
        <v>41.708000000000006</v>
      </c>
      <c r="F223">
        <f>Basic2019!D223</f>
        <v>14</v>
      </c>
      <c r="G223">
        <f>IF(Basic2019!E223&gt;0,Basic2019!E223,"")</f>
        <v>4</v>
      </c>
      <c r="H223" s="10" t="str">
        <f>Basic2019!O223</f>
        <v>IDEMAT 2017</v>
      </c>
      <c r="I223" t="str">
        <f>IF(Basic2019!P223&gt;0,Basic2019!P223,"")</f>
        <v/>
      </c>
    </row>
    <row r="224" spans="1:9" ht="12.75" customHeight="1">
      <c r="A224" s="10" t="str">
        <f>Basic2019!A224</f>
        <v>Copper, primary EU</v>
      </c>
      <c r="B224" s="2">
        <f>Basic2019!J224</f>
        <v>41.705524166666699</v>
      </c>
      <c r="C224" s="5">
        <f>Basic2019!L224</f>
        <v>3.23</v>
      </c>
      <c r="D224" s="5">
        <f>Basic2019!M224</f>
        <v>0.34799999999999998</v>
      </c>
      <c r="E224" s="5">
        <f>Basic2019!N224*1000</f>
        <v>55.7</v>
      </c>
      <c r="F224">
        <f>Basic2019!D224</f>
        <v>14</v>
      </c>
      <c r="G224">
        <f>IF(Basic2019!E224&gt;0,Basic2019!E224,"")</f>
        <v>4</v>
      </c>
      <c r="H224" s="10" t="str">
        <f>Basic2019!O224</f>
        <v>IDEMAT 2017</v>
      </c>
      <c r="I224" t="str">
        <f>IF(Basic2019!P224&gt;0,Basic2019!P224,"")</f>
        <v>56%-44%</v>
      </c>
    </row>
    <row r="225" spans="1:9" ht="12.75" customHeight="1">
      <c r="A225" s="10" t="str">
        <f>Basic2019!A225</f>
        <v>Copper, secondary EU</v>
      </c>
      <c r="B225" s="2">
        <f>Basic2019!J225</f>
        <v>41.705524166666699</v>
      </c>
      <c r="C225" s="5">
        <f>Basic2019!L225</f>
        <v>1.62</v>
      </c>
      <c r="D225" s="5">
        <f>Basic2019!M225</f>
        <v>0.29899999999999999</v>
      </c>
      <c r="E225" s="5">
        <f>Basic2019!N225*1000</f>
        <v>23.900000000000002</v>
      </c>
      <c r="F225">
        <f>Basic2019!D225</f>
        <v>14</v>
      </c>
      <c r="G225">
        <f>IF(Basic2019!E225&gt;0,Basic2019!E225,"")</f>
        <v>4</v>
      </c>
      <c r="H225" s="10" t="str">
        <f>Basic2019!O225</f>
        <v>IDEMAT 2017</v>
      </c>
      <c r="I225" t="str">
        <f>IF(Basic2019!P225&gt;0,Basic2019!P225,"")</f>
        <v/>
      </c>
    </row>
    <row r="226" spans="1:9" ht="12.75" customHeight="1">
      <c r="A226" s="10" t="str">
        <f>Basic2019!A226</f>
        <v>Gold market share average EU</v>
      </c>
      <c r="B226" s="2">
        <f>Basic2019!J226</f>
        <v>343181.28723600111</v>
      </c>
      <c r="C226" s="5">
        <f>Basic2019!L226</f>
        <v>6828</v>
      </c>
      <c r="D226" s="5">
        <f>Basic2019!M226</f>
        <v>118.9819</v>
      </c>
      <c r="E226" s="5">
        <f>Basic2019!N226*1000</f>
        <v>28530372.699999999</v>
      </c>
      <c r="F226">
        <f>Basic2019!D226</f>
        <v>14</v>
      </c>
      <c r="G226">
        <f>IF(Basic2019!E226&gt;0,Basic2019!E226,"")</f>
        <v>4</v>
      </c>
      <c r="H226" s="10" t="str">
        <f>Basic2019!O226</f>
        <v>IDEMAT 2017</v>
      </c>
      <c r="I226" t="str">
        <f>IF(Basic2019!P226&gt;0,Basic2019!P226,"")</f>
        <v/>
      </c>
    </row>
    <row r="227" spans="1:9" ht="12.75" customHeight="1">
      <c r="A227" s="10" t="str">
        <f>Basic2019!A227</f>
        <v>Gold primary RER</v>
      </c>
      <c r="B227" s="2">
        <f>Basic2019!J227</f>
        <v>343181.28723600111</v>
      </c>
      <c r="C227" s="5">
        <f>Basic2019!L227</f>
        <v>13400</v>
      </c>
      <c r="D227" s="5">
        <f>Basic2019!M227</f>
        <v>245</v>
      </c>
      <c r="E227" s="5">
        <f>Basic2019!N227*1000</f>
        <v>60700000</v>
      </c>
      <c r="F227">
        <f>Basic2019!D227</f>
        <v>14</v>
      </c>
      <c r="G227">
        <f>IF(Basic2019!E227&gt;0,Basic2019!E227,"")</f>
        <v>4</v>
      </c>
      <c r="H227" s="10" t="str">
        <f>Basic2019!O227</f>
        <v>Ecoinvent</v>
      </c>
      <c r="I227" t="str">
        <f>IF(Basic2019!P227&gt;0,Basic2019!P227,"")</f>
        <v>47%-53%</v>
      </c>
    </row>
    <row r="228" spans="1:9" ht="12.75" customHeight="1">
      <c r="A228" s="10" t="str">
        <f>Basic2019!A228</f>
        <v>Gold, secondary EU</v>
      </c>
      <c r="B228" s="2">
        <f>Basic2019!J228</f>
        <v>343181.28723600111</v>
      </c>
      <c r="C228" s="5">
        <f>Basic2019!L228</f>
        <v>1000</v>
      </c>
      <c r="D228" s="5">
        <f>Basic2019!M228</f>
        <v>7.23</v>
      </c>
      <c r="E228" s="5">
        <f>Basic2019!N228*1000</f>
        <v>2590</v>
      </c>
      <c r="F228">
        <f>Basic2019!D228</f>
        <v>14</v>
      </c>
      <c r="G228">
        <f>IF(Basic2019!E228&gt;0,Basic2019!E228,"")</f>
        <v>4</v>
      </c>
      <c r="H228" s="10" t="str">
        <f>Basic2019!O228</f>
        <v>IDEMAT 2017</v>
      </c>
      <c r="I228" t="str">
        <f>IF(Basic2019!P228&gt;0,Basic2019!P228,"")</f>
        <v/>
      </c>
    </row>
    <row r="229" spans="1:9" ht="12.75" customHeight="1">
      <c r="A229" s="10" t="str">
        <f>Basic2019!A229</f>
        <v>Lead market share average EU</v>
      </c>
      <c r="B229" s="2">
        <f>Basic2019!J229</f>
        <v>16.012184999999999</v>
      </c>
      <c r="C229" s="5">
        <f>Basic2019!L229</f>
        <v>1.0705</v>
      </c>
      <c r="D229" s="5">
        <f>Basic2019!M229</f>
        <v>5.4050000000000001E-2</v>
      </c>
      <c r="E229" s="5">
        <f>Basic2019!N229*1000</f>
        <v>20.175000000000001</v>
      </c>
      <c r="F229">
        <f>Basic2019!D229</f>
        <v>14</v>
      </c>
      <c r="G229">
        <f>IF(Basic2019!E229&gt;0,Basic2019!E229,"")</f>
        <v>4</v>
      </c>
      <c r="H229" s="10" t="str">
        <f>Basic2019!O229</f>
        <v>IDEMAT 2017</v>
      </c>
      <c r="I229" t="str">
        <f>IF(Basic2019!P229&gt;0,Basic2019!P229,"")</f>
        <v/>
      </c>
    </row>
    <row r="230" spans="1:9" ht="12.75" customHeight="1">
      <c r="A230" s="10" t="str">
        <f>Basic2019!A230</f>
        <v>Lead, primary EU</v>
      </c>
      <c r="B230" s="2">
        <f>Basic2019!J230</f>
        <v>16.012184999999999</v>
      </c>
      <c r="C230" s="5">
        <f>Basic2019!L230</f>
        <v>2.59</v>
      </c>
      <c r="D230" s="5">
        <f>Basic2019!M230</f>
        <v>0.158</v>
      </c>
      <c r="E230" s="5">
        <f>Basic2019!N230*1000</f>
        <v>27.3</v>
      </c>
      <c r="F230">
        <f>Basic2019!D230</f>
        <v>14</v>
      </c>
      <c r="G230">
        <f>IF(Basic2019!E230&gt;0,Basic2019!E230,"")</f>
        <v>4</v>
      </c>
      <c r="H230" s="10" t="str">
        <f>Basic2019!O230</f>
        <v>IDEMAT 2017</v>
      </c>
      <c r="I230" t="str">
        <f>IF(Basic2019!P230&gt;0,Basic2019!P230,"")</f>
        <v>25%-75%</v>
      </c>
    </row>
    <row r="231" spans="1:9" ht="12.75" customHeight="1">
      <c r="A231" s="10" t="str">
        <f>Basic2019!A231</f>
        <v>Lead, secondary EU</v>
      </c>
      <c r="B231" s="2">
        <f>Basic2019!J231</f>
        <v>16.012184999999999</v>
      </c>
      <c r="C231" s="5">
        <f>Basic2019!L231</f>
        <v>0.56399999999999995</v>
      </c>
      <c r="D231" s="5">
        <f>Basic2019!M231</f>
        <v>1.9400000000000001E-2</v>
      </c>
      <c r="E231" s="5">
        <f>Basic2019!N231*1000</f>
        <v>17.8</v>
      </c>
      <c r="F231">
        <f>Basic2019!D231</f>
        <v>14</v>
      </c>
      <c r="G231">
        <f>IF(Basic2019!E231&gt;0,Basic2019!E231,"")</f>
        <v>4</v>
      </c>
      <c r="H231" s="10" t="str">
        <f>Basic2019!O231</f>
        <v>IDEMAT 2017</v>
      </c>
      <c r="I231" t="str">
        <f>IF(Basic2019!P231&gt;0,Basic2019!P231,"")</f>
        <v/>
      </c>
    </row>
    <row r="232" spans="1:9" ht="12.75" customHeight="1">
      <c r="A232" s="10" t="str">
        <f>Basic2019!A232</f>
        <v>Nickel market share average</v>
      </c>
      <c r="B232" s="2">
        <f>Basic2019!J232</f>
        <v>82.290326666666701</v>
      </c>
      <c r="C232" s="5">
        <f>Basic2019!L232</f>
        <v>9.2736000000000001</v>
      </c>
      <c r="D232" s="5">
        <f>Basic2019!M232</f>
        <v>0.54777999999999993</v>
      </c>
      <c r="E232" s="5">
        <f>Basic2019!N232*1000</f>
        <v>100.67</v>
      </c>
      <c r="F232">
        <f>Basic2019!D232</f>
        <v>14</v>
      </c>
      <c r="G232">
        <f>IF(Basic2019!E232&gt;0,Basic2019!E232,"")</f>
        <v>4</v>
      </c>
      <c r="H232" s="10" t="str">
        <f>Basic2019!O232</f>
        <v>IDEMAT 2017</v>
      </c>
      <c r="I232" t="str">
        <f>IF(Basic2019!P232&gt;0,Basic2019!P232,"")</f>
        <v/>
      </c>
    </row>
    <row r="233" spans="1:9" ht="12.75" customHeight="1">
      <c r="A233" s="10" t="str">
        <f>Basic2019!A233</f>
        <v>Nickel, primary EU</v>
      </c>
      <c r="B233" s="2">
        <f>Basic2019!J233</f>
        <v>82.290326666666701</v>
      </c>
      <c r="C233" s="5">
        <f>Basic2019!L233</f>
        <v>12.9</v>
      </c>
      <c r="D233" s="5">
        <f>Basic2019!M233</f>
        <v>0.77800000000000002</v>
      </c>
      <c r="E233" s="5">
        <f>Basic2019!N233*1000</f>
        <v>137</v>
      </c>
      <c r="F233">
        <f>Basic2019!D233</f>
        <v>14</v>
      </c>
      <c r="G233">
        <f>IF(Basic2019!E233&gt;0,Basic2019!E233,"")</f>
        <v>4</v>
      </c>
      <c r="H233" s="10" t="str">
        <f>Basic2019!O233</f>
        <v>IDEMAT 2017</v>
      </c>
      <c r="I233" t="str">
        <f>IF(Basic2019!P233&gt;0,Basic2019!P233,"")</f>
        <v>70%-30%</v>
      </c>
    </row>
    <row r="234" spans="1:9" ht="12.75" customHeight="1">
      <c r="A234" s="10" t="str">
        <f>Basic2019!A234</f>
        <v>Nickel, secondary EU</v>
      </c>
      <c r="B234" s="2">
        <f>Basic2019!J234</f>
        <v>82.290326666666701</v>
      </c>
      <c r="C234" s="5">
        <f>Basic2019!L234</f>
        <v>0.81200000000000006</v>
      </c>
      <c r="D234" s="5">
        <f>Basic2019!M234</f>
        <v>1.06E-2</v>
      </c>
      <c r="E234" s="5">
        <f>Basic2019!N234*1000</f>
        <v>15.9</v>
      </c>
      <c r="F234">
        <f>Basic2019!D234</f>
        <v>14</v>
      </c>
      <c r="G234">
        <f>IF(Basic2019!E234&gt;0,Basic2019!E234,"")</f>
        <v>4</v>
      </c>
      <c r="H234" s="10" t="str">
        <f>Basic2019!O234</f>
        <v>IDEMAT 2017</v>
      </c>
      <c r="I234" t="str">
        <f>IF(Basic2019!P234&gt;0,Basic2019!P234,"")</f>
        <v/>
      </c>
    </row>
    <row r="235" spans="1:9" ht="12.75" customHeight="1">
      <c r="A235" s="10" t="str">
        <f>Basic2019!A235</f>
        <v>Silver market share average EU</v>
      </c>
      <c r="B235" s="2">
        <f>Basic2019!J235</f>
        <v>5867.2333333333299</v>
      </c>
      <c r="C235" s="5">
        <f>Basic2019!L235</f>
        <v>45.966000000000001</v>
      </c>
      <c r="D235" s="5">
        <f>Basic2019!M235</f>
        <v>0.73424</v>
      </c>
      <c r="E235" s="5">
        <f>Basic2019!N235*1000</f>
        <v>288703.03200000001</v>
      </c>
      <c r="F235">
        <f>Basic2019!D235</f>
        <v>14</v>
      </c>
      <c r="G235">
        <f>IF(Basic2019!E235&gt;0,Basic2019!E235,"")</f>
        <v>4</v>
      </c>
      <c r="H235" s="10" t="str">
        <f>Basic2019!O235</f>
        <v>IDEMAT 2017</v>
      </c>
      <c r="I235" t="str">
        <f>IF(Basic2019!P235&gt;0,Basic2019!P235,"")</f>
        <v/>
      </c>
    </row>
    <row r="236" spans="1:9" ht="12.75" customHeight="1">
      <c r="A236" s="10" t="str">
        <f>Basic2019!A236</f>
        <v>Silver, primary EU</v>
      </c>
      <c r="B236" s="2">
        <f>Basic2019!J236</f>
        <v>5867.2333333333299</v>
      </c>
      <c r="C236" s="5">
        <f>Basic2019!L236</f>
        <v>102</v>
      </c>
      <c r="D236" s="5">
        <f>Basic2019!M236</f>
        <v>1.88</v>
      </c>
      <c r="E236" s="5">
        <f>Basic2019!N236*1000</f>
        <v>849000</v>
      </c>
      <c r="F236">
        <f>Basic2019!D236</f>
        <v>14</v>
      </c>
      <c r="G236">
        <f>IF(Basic2019!E236&gt;0,Basic2019!E236,"")</f>
        <v>4</v>
      </c>
      <c r="H236" s="10" t="str">
        <f>Basic2019!O236</f>
        <v>Ecoinvent</v>
      </c>
      <c r="I236" t="str">
        <f>IF(Basic2019!P236&gt;0,Basic2019!P236,"")</f>
        <v>34%-66%</v>
      </c>
    </row>
    <row r="237" spans="1:9" ht="12.75" customHeight="1">
      <c r="A237" s="10" t="str">
        <f>Basic2019!A237</f>
        <v>Silver, secondary EU</v>
      </c>
      <c r="B237" s="2">
        <f>Basic2019!J237</f>
        <v>5867.2333333333299</v>
      </c>
      <c r="C237" s="5">
        <f>Basic2019!L237</f>
        <v>17.100000000000001</v>
      </c>
      <c r="D237" s="5">
        <f>Basic2019!M237</f>
        <v>0.14399999999999999</v>
      </c>
      <c r="E237" s="5">
        <f>Basic2019!N237*1000</f>
        <v>65.199999999999989</v>
      </c>
      <c r="F237">
        <f>Basic2019!D237</f>
        <v>14</v>
      </c>
      <c r="G237">
        <f>IF(Basic2019!E237&gt;0,Basic2019!E237,"")</f>
        <v>4</v>
      </c>
      <c r="H237" s="10" t="str">
        <f>Basic2019!O237</f>
        <v>IDEMAT 2017</v>
      </c>
      <c r="I237" t="str">
        <f>IF(Basic2019!P237&gt;0,Basic2019!P237,"")</f>
        <v/>
      </c>
    </row>
    <row r="238" spans="1:9" ht="12.75" customHeight="1">
      <c r="A238" s="10" t="str">
        <f>Basic2019!A238</f>
        <v>Stainless steel, X10Cr13 GLO</v>
      </c>
      <c r="B238" s="2">
        <f>Basic2019!J238</f>
        <v>5.7895841666666703</v>
      </c>
      <c r="C238" s="5">
        <f>Basic2019!L238</f>
        <v>5.82</v>
      </c>
      <c r="D238" s="5">
        <f>Basic2019!M238</f>
        <v>0.13500000000000001</v>
      </c>
      <c r="E238" s="5">
        <f>Basic2019!N238*1000</f>
        <v>33.799999999999997</v>
      </c>
      <c r="F238">
        <f>Basic2019!D238</f>
        <v>14</v>
      </c>
      <c r="G238">
        <f>IF(Basic2019!E238&gt;0,Basic2019!E238,"")</f>
        <v>4</v>
      </c>
      <c r="H238" s="10" t="str">
        <f>Basic2019!O238</f>
        <v>IDEMAT 2017</v>
      </c>
      <c r="I238" t="str">
        <f>IF(Basic2019!P238&gt;0,Basic2019!P238,"")</f>
        <v>used for cutlery, bolts and nuts</v>
      </c>
    </row>
    <row r="239" spans="1:9" ht="12.75" customHeight="1">
      <c r="A239" s="10" t="str">
        <f>Basic2019!A239</f>
        <v>Stainless steel, X5CrNi18 GLO</v>
      </c>
      <c r="B239" s="2">
        <f>Basic2019!J239</f>
        <v>5.7895841666666703</v>
      </c>
      <c r="C239" s="5">
        <f>Basic2019!L239</f>
        <v>6.24</v>
      </c>
      <c r="D239" s="5">
        <f>Basic2019!M239</f>
        <v>0.19600000000000001</v>
      </c>
      <c r="E239" s="5">
        <f>Basic2019!N239*1000</f>
        <v>45.1</v>
      </c>
      <c r="F239">
        <f>Basic2019!D239</f>
        <v>14</v>
      </c>
      <c r="G239">
        <f>IF(Basic2019!E239&gt;0,Basic2019!E239,"")</f>
        <v>4</v>
      </c>
      <c r="H239" s="10" t="str">
        <f>Basic2019!O239</f>
        <v>IDEMAT 2017</v>
      </c>
      <c r="I239" t="str">
        <f>IF(Basic2019!P239&gt;0,Basic2019!P239,"")</f>
        <v>used in the food industry</v>
      </c>
    </row>
    <row r="240" spans="1:9" ht="12.75" customHeight="1">
      <c r="A240" s="10" t="str">
        <f>Basic2019!A240</f>
        <v>Stainless steel, X6Cr17 GLO</v>
      </c>
      <c r="B240" s="2">
        <f>Basic2019!J240</f>
        <v>5.7895841666666703</v>
      </c>
      <c r="C240" s="5">
        <f>Basic2019!L240</f>
        <v>5.37</v>
      </c>
      <c r="D240" s="5">
        <f>Basic2019!M240</f>
        <v>0.14299999999999999</v>
      </c>
      <c r="E240" s="5">
        <f>Basic2019!N240*1000</f>
        <v>35.5</v>
      </c>
      <c r="F240">
        <f>Basic2019!D240</f>
        <v>14</v>
      </c>
      <c r="G240">
        <f>IF(Basic2019!E240&gt;0,Basic2019!E240,"")</f>
        <v>4</v>
      </c>
      <c r="H240" s="10" t="str">
        <f>Basic2019!O240</f>
        <v>IDEMAT 2017</v>
      </c>
      <c r="I240" t="str">
        <f>IF(Basic2019!P240&gt;0,Basic2019!P240,"")</f>
        <v>used for appliances</v>
      </c>
    </row>
    <row r="241" spans="1:9" ht="12.75" customHeight="1">
      <c r="A241" s="10" t="str">
        <f>Basic2019!A241</f>
        <v>Steel, primary RER</v>
      </c>
      <c r="B241" s="2">
        <f>Basic2019!J241</f>
        <v>5.7895841666666703</v>
      </c>
      <c r="C241" s="5">
        <f>Basic2019!L241</f>
        <v>1.94</v>
      </c>
      <c r="D241" s="5">
        <f>Basic2019!M241</f>
        <v>3.2800000000000003E-2</v>
      </c>
      <c r="E241" s="5">
        <f>Basic2019!N241*1000</f>
        <v>12.3</v>
      </c>
      <c r="F241">
        <f>Basic2019!D241</f>
        <v>14</v>
      </c>
      <c r="G241">
        <f>IF(Basic2019!E241&gt;0,Basic2019!E241,"")</f>
        <v>4</v>
      </c>
      <c r="H241" s="10" t="str">
        <f>Basic2019!O241</f>
        <v>IDEMAT 2017</v>
      </c>
      <c r="I241" t="str">
        <f>IF(Basic2019!P241&gt;0,Basic2019!P241,"")</f>
        <v>market mix average</v>
      </c>
    </row>
    <row r="242" spans="1:9" ht="12.75" customHeight="1">
      <c r="A242" s="10" t="str">
        <f>Basic2019!A242</f>
        <v>Steel for machining, 10SPb20 GLO</v>
      </c>
      <c r="B242" s="2">
        <f>Basic2019!J242</f>
        <v>5.7895841666666703</v>
      </c>
      <c r="C242" s="5">
        <f>Basic2019!L242</f>
        <v>1.98</v>
      </c>
      <c r="D242" s="5">
        <f>Basic2019!M242</f>
        <v>3.4200000000000001E-2</v>
      </c>
      <c r="E242" s="5">
        <f>Basic2019!N242*1000</f>
        <v>12.5</v>
      </c>
      <c r="F242">
        <f>Basic2019!D242</f>
        <v>14</v>
      </c>
      <c r="G242">
        <f>IF(Basic2019!E242&gt;0,Basic2019!E242,"")</f>
        <v>4</v>
      </c>
      <c r="H242" s="10" t="str">
        <f>Basic2019!O242</f>
        <v>IDEMAT 2017</v>
      </c>
      <c r="I242" t="str">
        <f>IF(Basic2019!P242&gt;0,Basic2019!P242,"")</f>
        <v>used in the automotion industry</v>
      </c>
    </row>
    <row r="243" spans="1:9" ht="12.75" customHeight="1">
      <c r="A243" s="10" t="str">
        <f>Basic2019!A243</f>
        <v>Steel, 38Si6 GLO</v>
      </c>
      <c r="B243" s="2">
        <f>Basic2019!J243</f>
        <v>5.7895841666666703</v>
      </c>
      <c r="C243" s="5">
        <f>Basic2019!L243</f>
        <v>2.14</v>
      </c>
      <c r="D243" s="5">
        <f>Basic2019!M243</f>
        <v>3.5700000000000003E-2</v>
      </c>
      <c r="E243" s="5">
        <f>Basic2019!N243*1000</f>
        <v>12.7</v>
      </c>
      <c r="F243">
        <f>Basic2019!D243</f>
        <v>14</v>
      </c>
      <c r="G243">
        <f>IF(Basic2019!E243&gt;0,Basic2019!E243,"")</f>
        <v>4</v>
      </c>
      <c r="H243" s="10" t="str">
        <f>Basic2019!O243</f>
        <v>IDEMAT 2017</v>
      </c>
      <c r="I243" t="str">
        <f>IF(Basic2019!P243&gt;0,Basic2019!P243,"")</f>
        <v>used for springs</v>
      </c>
    </row>
    <row r="244" spans="1:9" ht="12.75" customHeight="1">
      <c r="A244" s="10" t="str">
        <f>Basic2019!A244</f>
        <v>Tin, primary EU</v>
      </c>
      <c r="B244" s="2">
        <f>Basic2019!J244</f>
        <v>153.83259166666699</v>
      </c>
      <c r="C244" s="5">
        <f>Basic2019!L244</f>
        <v>22.1</v>
      </c>
      <c r="D244" s="5">
        <f>Basic2019!M244</f>
        <v>0.64300000000000002</v>
      </c>
      <c r="E244" s="5">
        <f>Basic2019!N244*1000</f>
        <v>287</v>
      </c>
      <c r="F244">
        <f>Basic2019!D244</f>
        <v>14</v>
      </c>
      <c r="G244">
        <f>IF(Basic2019!E244&gt;0,Basic2019!E244,"")</f>
        <v>4</v>
      </c>
      <c r="H244" s="10" t="str">
        <f>Basic2019!O244</f>
        <v>IDEMAT 2017</v>
      </c>
      <c r="I244" t="str">
        <f>IF(Basic2019!P244&gt;0,Basic2019!P244,"")</f>
        <v/>
      </c>
    </row>
    <row r="245" spans="1:9" ht="12.75" customHeight="1">
      <c r="A245" s="10" t="str">
        <f>Basic2019!A245</f>
        <v>Titanium market share average</v>
      </c>
      <c r="B245" s="2">
        <f>Basic2019!J245</f>
        <v>137.5</v>
      </c>
      <c r="C245" s="5">
        <f>Basic2019!L245</f>
        <v>29.587</v>
      </c>
      <c r="D245" s="5">
        <f>Basic2019!M245</f>
        <v>0.63298500000000002</v>
      </c>
      <c r="E245" s="5">
        <f>Basic2019!N245*1000</f>
        <v>229.95599999999999</v>
      </c>
      <c r="F245">
        <f>Basic2019!D245</f>
        <v>14</v>
      </c>
      <c r="G245">
        <f>IF(Basic2019!E245&gt;0,Basic2019!E245,"")</f>
        <v>4</v>
      </c>
      <c r="H245" s="10" t="str">
        <f>Basic2019!O245</f>
        <v>IDEMAT 2017</v>
      </c>
      <c r="I245" t="str">
        <f>IF(Basic2019!P245&gt;0,Basic2019!P245,"")</f>
        <v/>
      </c>
    </row>
    <row r="246" spans="1:9" ht="12.75" customHeight="1">
      <c r="A246" s="10" t="str">
        <f>Basic2019!A246</f>
        <v xml:space="preserve">Titanium, primary EU </v>
      </c>
      <c r="B246" s="2">
        <f>Basic2019!J246</f>
        <v>137.5</v>
      </c>
      <c r="C246" s="5">
        <f>Basic2019!L246</f>
        <v>32.6</v>
      </c>
      <c r="D246" s="5">
        <f>Basic2019!M246</f>
        <v>0.80100000000000005</v>
      </c>
      <c r="E246" s="5">
        <f>Basic2019!N246*1000</f>
        <v>295</v>
      </c>
      <c r="F246">
        <f>Basic2019!D246</f>
        <v>14</v>
      </c>
      <c r="G246">
        <f>IF(Basic2019!E246&gt;0,Basic2019!E246,"")</f>
        <v>4</v>
      </c>
      <c r="H246" s="10" t="str">
        <f>Basic2019!O246</f>
        <v>IDEMAT 2017</v>
      </c>
      <c r="I246" t="str">
        <f>IF(Basic2019!P246&gt;0,Basic2019!P246,"")</f>
        <v>77%-23%</v>
      </c>
    </row>
    <row r="247" spans="1:9" ht="12.75" customHeight="1">
      <c r="A247" s="10" t="str">
        <f>Basic2019!A247</f>
        <v>Titanium, secondary EU</v>
      </c>
      <c r="B247" s="2">
        <f>Basic2019!J247</f>
        <v>137.5</v>
      </c>
      <c r="C247" s="5">
        <f>Basic2019!L247</f>
        <v>19.5</v>
      </c>
      <c r="D247" s="5">
        <f>Basic2019!M247</f>
        <v>7.0499999999999993E-2</v>
      </c>
      <c r="E247" s="5">
        <f>Basic2019!N247*1000</f>
        <v>12.200000000000001</v>
      </c>
      <c r="F247">
        <f>Basic2019!D247</f>
        <v>14</v>
      </c>
      <c r="G247">
        <f>IF(Basic2019!E247&gt;0,Basic2019!E247,"")</f>
        <v>4</v>
      </c>
      <c r="H247" s="10" t="str">
        <f>Basic2019!O247</f>
        <v>IDEMAT 2017</v>
      </c>
      <c r="I247" t="str">
        <f>IF(Basic2019!P247&gt;0,Basic2019!P247,"")</f>
        <v/>
      </c>
    </row>
    <row r="248" spans="1:9" s="203" customFormat="1" ht="12.75" customHeight="1">
      <c r="A248" s="201" t="str">
        <f>Basic2019!A248</f>
        <v>ADSL modem with router GLO</v>
      </c>
      <c r="B248" s="202">
        <f>Basic2019!J248</f>
        <v>1575.8701988</v>
      </c>
      <c r="C248" s="203">
        <v>13.22</v>
      </c>
      <c r="D248" s="203">
        <v>0.22600000000000001</v>
      </c>
      <c r="E248" s="203">
        <v>79400</v>
      </c>
      <c r="F248" s="203">
        <f>Basic2019!D248</f>
        <v>16</v>
      </c>
      <c r="G248" s="203" t="str">
        <f>IF(Basic2019!E248&gt;0,Basic2019!E248,"")</f>
        <v/>
      </c>
      <c r="H248" s="201" t="str">
        <f>Basic2019!O248</f>
        <v>Ecoinvent</v>
      </c>
      <c r="I248" s="203" t="str">
        <f>IF(Basic2019!P248&gt;0,Basic2019!P248,"")</f>
        <v/>
      </c>
    </row>
    <row r="249" spans="1:9" s="203" customFormat="1" ht="12.75" customHeight="1">
      <c r="A249" s="201" t="str">
        <f>Basic2019!A249</f>
        <v>Flat screen LCD GLO</v>
      </c>
      <c r="B249" s="202">
        <f>Basic2019!J249</f>
        <v>332.17629066000001</v>
      </c>
      <c r="C249" s="204">
        <v>11.566666666666666</v>
      </c>
      <c r="D249" s="203">
        <v>0.53999999999999992</v>
      </c>
      <c r="E249" s="203">
        <v>48000</v>
      </c>
      <c r="F249" s="203">
        <f>Basic2019!D249</f>
        <v>16</v>
      </c>
      <c r="G249" s="203" t="str">
        <f>IF(Basic2019!E249&gt;0,Basic2019!E249,"")</f>
        <v/>
      </c>
      <c r="H249" s="201" t="str">
        <f>Basic2019!O249</f>
        <v>Ecoinvent</v>
      </c>
      <c r="I249" s="203" t="str">
        <f>IF(Basic2019!P249&gt;0,Basic2019!P249,"")</f>
        <v/>
      </c>
    </row>
    <row r="250" spans="1:9" s="203" customFormat="1" ht="12.75" customHeight="1">
      <c r="A250" s="201" t="str">
        <f>Basic2019!A250</f>
        <v>Laptop GLO</v>
      </c>
      <c r="B250" s="202">
        <f>Basic2019!J250</f>
        <v>2891.3349059000002</v>
      </c>
      <c r="C250" s="204">
        <v>69.841269841269849</v>
      </c>
      <c r="D250" s="204">
        <v>2.0349206349206352</v>
      </c>
      <c r="E250" s="204">
        <v>317142.85714285716</v>
      </c>
      <c r="F250" s="203">
        <f>Basic2019!D250</f>
        <v>16</v>
      </c>
      <c r="G250" s="203" t="str">
        <f>IF(Basic2019!E250&gt;0,Basic2019!E250,"")</f>
        <v/>
      </c>
      <c r="H250" s="201" t="str">
        <f>Basic2019!O250</f>
        <v>Ecoinvent</v>
      </c>
      <c r="I250" s="203" t="str">
        <f>IF(Basic2019!P250&gt;0,Basic2019!P250,"")</f>
        <v/>
      </c>
    </row>
    <row r="251" spans="1:9" s="203" customFormat="1" ht="12.75" customHeight="1">
      <c r="A251" s="201" t="str">
        <f>Basic2019!A251</f>
        <v>Printer, laser jet GLO</v>
      </c>
      <c r="B251" s="202">
        <f>Basic2019!J251</f>
        <v>135.29866426000001</v>
      </c>
      <c r="C251" s="204">
        <v>11.733333333333334</v>
      </c>
      <c r="D251" s="204">
        <v>0.63833333333333331</v>
      </c>
      <c r="E251" s="204">
        <v>55666.666666666664</v>
      </c>
      <c r="F251" s="203">
        <f>Basic2019!D251</f>
        <v>16</v>
      </c>
      <c r="G251" s="203" t="str">
        <f>IF(Basic2019!E251&gt;0,Basic2019!E251,"")</f>
        <v/>
      </c>
      <c r="H251" s="201" t="str">
        <f>Basic2019!O251</f>
        <v>Ecoinvent</v>
      </c>
      <c r="I251" s="203" t="str">
        <f>IF(Basic2019!P251&gt;0,Basic2019!P251,"")</f>
        <v/>
      </c>
    </row>
    <row r="252" spans="1:9" ht="12.75" customHeight="1">
      <c r="A252" s="10" t="str">
        <f>Basic2019!A252</f>
        <v>Water EU</v>
      </c>
      <c r="B252" s="2">
        <f>Basic2019!J252</f>
        <v>6.615427542297643E-2</v>
      </c>
      <c r="C252" s="5">
        <f>Basic2019!L252</f>
        <v>3.0800000000000001E-4</v>
      </c>
      <c r="D252" s="5">
        <f>Basic2019!M252</f>
        <v>3.9199999999999997E-5</v>
      </c>
      <c r="E252" s="5">
        <f>Basic2019!N252*1000</f>
        <v>1.01</v>
      </c>
      <c r="F252">
        <f>Basic2019!D252</f>
        <v>24</v>
      </c>
      <c r="G252" t="str">
        <f>IF(Basic2019!E252&gt;0,Basic2019!E252,"")</f>
        <v/>
      </c>
      <c r="H252" s="10" t="str">
        <f>Basic2019!O252</f>
        <v>Ecoinvent</v>
      </c>
      <c r="I252" t="str">
        <f>IF(Basic2019!P252&gt;0,Basic2019!P252,"")</f>
        <v>tap water, conventional treatment</v>
      </c>
    </row>
    <row r="253" spans="1:9" ht="12.75" customHeight="1">
      <c r="B253" s="2"/>
      <c r="C253" s="5"/>
      <c r="D253" s="5"/>
      <c r="E253" s="5"/>
      <c r="G253" s="7"/>
    </row>
    <row r="254" spans="1:9" ht="12.75" customHeight="1">
      <c r="B254" s="2"/>
      <c r="C254" s="5"/>
      <c r="D254" s="5"/>
      <c r="E254" s="5"/>
      <c r="G254" s="7"/>
    </row>
    <row r="255" spans="1:9" ht="12.75" customHeight="1">
      <c r="B255" s="2"/>
      <c r="C255" s="5"/>
      <c r="D255" s="5"/>
      <c r="E255" s="5"/>
      <c r="G255" s="7"/>
    </row>
    <row r="256" spans="1:9" ht="12.75" customHeight="1">
      <c r="B256" s="2"/>
      <c r="C256" s="5"/>
      <c r="D256" s="5"/>
      <c r="E256" s="5"/>
      <c r="G256" s="7"/>
    </row>
    <row r="257" spans="2:7" ht="12.75" customHeight="1">
      <c r="B257" s="2"/>
      <c r="C257" s="5"/>
      <c r="D257" s="5"/>
      <c r="E257" s="5"/>
      <c r="G257" s="7"/>
    </row>
    <row r="258" spans="2:7" ht="12.75" customHeight="1">
      <c r="B258" s="2"/>
      <c r="C258" s="5"/>
      <c r="D258" s="5"/>
      <c r="E258" s="5"/>
      <c r="G258" s="7"/>
    </row>
    <row r="259" spans="2:7" ht="12.75" customHeight="1">
      <c r="B259" s="2"/>
      <c r="C259" s="5"/>
      <c r="D259" s="5"/>
      <c r="E259" s="5"/>
      <c r="G259" s="7"/>
    </row>
    <row r="260" spans="2:7" ht="12.75" customHeight="1">
      <c r="B260" s="2"/>
      <c r="C260" s="5"/>
      <c r="D260" s="5"/>
      <c r="E260" s="5"/>
      <c r="G260" s="7"/>
    </row>
    <row r="261" spans="2:7" ht="12.75" customHeight="1">
      <c r="B261" s="2"/>
      <c r="C261" s="5"/>
      <c r="D261" s="5"/>
      <c r="E261" s="5"/>
      <c r="G261" s="7"/>
    </row>
    <row r="262" spans="2:7" ht="12.75" customHeight="1">
      <c r="B262" s="2"/>
      <c r="C262" s="5"/>
      <c r="D262" s="5"/>
      <c r="E262" s="5"/>
      <c r="G262" s="7"/>
    </row>
    <row r="263" spans="2:7" ht="12.75" customHeight="1">
      <c r="B263" s="2"/>
      <c r="C263" s="5"/>
      <c r="D263" s="5"/>
      <c r="E263" s="5"/>
      <c r="G263" s="7"/>
    </row>
    <row r="264" spans="2:7" ht="12.75" customHeight="1">
      <c r="B264" s="2"/>
      <c r="C264" s="5"/>
      <c r="D264" s="5"/>
      <c r="E264" s="5"/>
      <c r="G264" s="7"/>
    </row>
    <row r="265" spans="2:7" ht="12.75" customHeight="1">
      <c r="B265" s="2"/>
      <c r="C265" s="5"/>
      <c r="D265" s="5"/>
      <c r="E265" s="5"/>
      <c r="G265" s="7"/>
    </row>
    <row r="266" spans="2:7" ht="12.75" customHeight="1">
      <c r="B266" s="2"/>
      <c r="C266" s="5"/>
      <c r="D266" s="5"/>
      <c r="E266" s="5"/>
      <c r="G266" s="7"/>
    </row>
    <row r="267" spans="2:7" ht="12.75" customHeight="1">
      <c r="B267" s="2"/>
      <c r="C267" s="5"/>
      <c r="D267" s="5"/>
      <c r="E267" s="5"/>
      <c r="G267" s="7"/>
    </row>
    <row r="268" spans="2:7" ht="12.75" customHeight="1">
      <c r="B268" s="2"/>
      <c r="C268" s="5"/>
      <c r="D268" s="5"/>
      <c r="E268" s="5"/>
      <c r="G268" s="7"/>
    </row>
    <row r="269" spans="2:7" ht="12.75" customHeight="1">
      <c r="B269" s="2"/>
      <c r="C269" s="5"/>
      <c r="D269" s="5"/>
      <c r="E269" s="5"/>
      <c r="G269" s="7"/>
    </row>
    <row r="270" spans="2:7" ht="12.75" customHeight="1">
      <c r="B270" s="2"/>
      <c r="C270" s="5"/>
      <c r="D270" s="5"/>
      <c r="E270" s="5"/>
      <c r="G270" s="7"/>
    </row>
    <row r="271" spans="2:7" ht="12.75" customHeight="1">
      <c r="B271" s="2"/>
      <c r="C271" s="5"/>
      <c r="D271" s="5"/>
      <c r="E271" s="5"/>
      <c r="G271" s="7"/>
    </row>
    <row r="272" spans="2:7" ht="12.75" customHeight="1">
      <c r="B272" s="2"/>
      <c r="C272" s="5"/>
      <c r="D272" s="5"/>
      <c r="E272" s="5"/>
      <c r="G272" s="7"/>
    </row>
    <row r="273" spans="2:7" ht="12.75" customHeight="1">
      <c r="B273" s="2"/>
      <c r="C273" s="5"/>
      <c r="D273" s="5"/>
      <c r="E273" s="5"/>
      <c r="G273" s="7"/>
    </row>
    <row r="274" spans="2:7" ht="12.75" customHeight="1">
      <c r="B274" s="2"/>
      <c r="C274" s="5"/>
      <c r="D274" s="5"/>
      <c r="E274" s="5"/>
      <c r="G274" s="7"/>
    </row>
    <row r="275" spans="2:7" ht="12.75" customHeight="1">
      <c r="B275" s="2"/>
      <c r="C275" s="5"/>
      <c r="D275" s="5"/>
      <c r="E275" s="5"/>
      <c r="G275" s="7"/>
    </row>
    <row r="276" spans="2:7" ht="12.75" customHeight="1">
      <c r="B276" s="2"/>
      <c r="C276" s="5"/>
      <c r="D276" s="5"/>
      <c r="E276" s="5"/>
      <c r="G276" s="7"/>
    </row>
    <row r="277" spans="2:7" ht="12.75" customHeight="1">
      <c r="B277" s="2"/>
      <c r="C277" s="5"/>
      <c r="D277" s="5"/>
      <c r="E277" s="5"/>
      <c r="G277" s="7"/>
    </row>
    <row r="278" spans="2:7" ht="12.75" customHeight="1">
      <c r="B278" s="2"/>
      <c r="C278" s="5"/>
      <c r="D278" s="5"/>
      <c r="E278" s="5"/>
      <c r="G278" s="7"/>
    </row>
    <row r="279" spans="2:7" ht="12.75" customHeight="1">
      <c r="B279" s="2"/>
      <c r="C279" s="5"/>
      <c r="D279" s="5"/>
      <c r="E279" s="5"/>
      <c r="G279" s="7"/>
    </row>
    <row r="280" spans="2:7" ht="12.75" customHeight="1">
      <c r="B280" s="2"/>
      <c r="C280" s="5"/>
      <c r="D280" s="5"/>
      <c r="E280" s="5"/>
      <c r="G280" s="7"/>
    </row>
    <row r="281" spans="2:7" ht="12.75" customHeight="1">
      <c r="B281" s="2"/>
      <c r="C281" s="5"/>
      <c r="D281" s="5"/>
      <c r="E281" s="5"/>
      <c r="G281" s="7"/>
    </row>
    <row r="282" spans="2:7" ht="12.75" customHeight="1">
      <c r="B282" s="2"/>
      <c r="C282" s="5"/>
      <c r="D282" s="5"/>
      <c r="E282" s="5"/>
      <c r="G282" s="7"/>
    </row>
    <row r="283" spans="2:7" ht="12.75" customHeight="1">
      <c r="B283" s="2"/>
      <c r="C283" s="5"/>
      <c r="D283" s="5"/>
      <c r="E283" s="5"/>
      <c r="G283" s="7"/>
    </row>
    <row r="284" spans="2:7" ht="12.75" customHeight="1">
      <c r="B284" s="2"/>
      <c r="C284" s="5"/>
      <c r="D284" s="5"/>
      <c r="E284" s="5"/>
      <c r="G284" s="7"/>
    </row>
    <row r="285" spans="2:7" ht="12.75" customHeight="1">
      <c r="B285" s="2"/>
      <c r="C285" s="5"/>
      <c r="D285" s="5"/>
      <c r="E285" s="5"/>
      <c r="G285" s="7"/>
    </row>
    <row r="286" spans="2:7" ht="12.75" customHeight="1">
      <c r="B286" s="2"/>
      <c r="C286" s="5"/>
      <c r="D286" s="5"/>
      <c r="E286" s="5"/>
      <c r="G286" s="7"/>
    </row>
    <row r="287" spans="2:7" ht="12.75" customHeight="1">
      <c r="B287" s="2"/>
      <c r="C287" s="5"/>
      <c r="D287" s="5"/>
      <c r="E287" s="5"/>
      <c r="G287" s="7"/>
    </row>
    <row r="288" spans="2:7" ht="12.75" customHeight="1">
      <c r="B288" s="2"/>
      <c r="C288" s="5"/>
      <c r="D288" s="5"/>
      <c r="E288" s="5"/>
      <c r="G288" s="7"/>
    </row>
    <row r="289" spans="2:7" ht="12.75" customHeight="1">
      <c r="B289" s="2"/>
      <c r="C289" s="5"/>
      <c r="D289" s="5"/>
      <c r="E289" s="5"/>
      <c r="G289" s="7"/>
    </row>
    <row r="290" spans="2:7" ht="12.75" customHeight="1">
      <c r="B290" s="2"/>
      <c r="C290" s="5"/>
      <c r="D290" s="5"/>
      <c r="E290" s="5"/>
      <c r="G290" s="7"/>
    </row>
    <row r="291" spans="2:7" ht="12.75" customHeight="1">
      <c r="B291" s="2"/>
      <c r="C291" s="5"/>
      <c r="D291" s="5"/>
      <c r="E291" s="5"/>
      <c r="G291" s="7"/>
    </row>
    <row r="292" spans="2:7" ht="12.75" customHeight="1">
      <c r="B292" s="2"/>
      <c r="C292" s="5"/>
      <c r="D292" s="5"/>
      <c r="E292" s="5"/>
      <c r="G292" s="7"/>
    </row>
    <row r="293" spans="2:7" ht="12.75" customHeight="1">
      <c r="B293" s="2"/>
      <c r="C293" s="5"/>
      <c r="D293" s="5"/>
      <c r="E293" s="5"/>
      <c r="G293" s="7"/>
    </row>
    <row r="294" spans="2:7" ht="12.75" customHeight="1">
      <c r="B294" s="2"/>
      <c r="C294" s="5"/>
      <c r="D294" s="5"/>
      <c r="E294" s="5"/>
      <c r="G294" s="7"/>
    </row>
    <row r="295" spans="2:7" ht="12.75" customHeight="1">
      <c r="B295" s="2"/>
      <c r="C295" s="5"/>
      <c r="D295" s="5"/>
      <c r="E295" s="5"/>
      <c r="G295" s="7"/>
    </row>
    <row r="296" spans="2:7" ht="12.75" customHeight="1">
      <c r="B296" s="2"/>
      <c r="C296" s="5"/>
      <c r="D296" s="5"/>
      <c r="E296" s="5"/>
      <c r="G296" s="7"/>
    </row>
    <row r="297" spans="2:7" ht="12.75" customHeight="1">
      <c r="B297" s="2"/>
      <c r="C297" s="5"/>
      <c r="D297" s="5"/>
      <c r="E297" s="5"/>
      <c r="G297" s="7"/>
    </row>
    <row r="298" spans="2:7" ht="12.75" customHeight="1">
      <c r="B298" s="2"/>
      <c r="C298" s="5"/>
      <c r="D298" s="5"/>
      <c r="E298" s="5"/>
      <c r="G298" s="7"/>
    </row>
    <row r="299" spans="2:7" ht="12.75" customHeight="1">
      <c r="B299" s="2"/>
      <c r="C299" s="5"/>
      <c r="D299" s="5"/>
      <c r="E299" s="5"/>
      <c r="G299" s="7"/>
    </row>
    <row r="300" spans="2:7" ht="12.75" customHeight="1">
      <c r="B300" s="2"/>
      <c r="C300" s="5"/>
      <c r="D300" s="5"/>
      <c r="E300" s="5"/>
      <c r="G300" s="7"/>
    </row>
    <row r="301" spans="2:7" ht="12.75" customHeight="1">
      <c r="B301" s="2"/>
      <c r="C301" s="5"/>
      <c r="D301" s="5"/>
      <c r="E301" s="5"/>
      <c r="G301" s="7"/>
    </row>
    <row r="302" spans="2:7" ht="12.75" customHeight="1">
      <c r="B302" s="2"/>
      <c r="C302" s="5"/>
      <c r="D302" s="5"/>
      <c r="E302" s="5"/>
      <c r="G302" s="7"/>
    </row>
    <row r="303" spans="2:7" ht="12.75" customHeight="1">
      <c r="B303" s="2"/>
      <c r="C303" s="5"/>
      <c r="D303" s="5"/>
      <c r="E303" s="5"/>
      <c r="G303" s="7"/>
    </row>
    <row r="304" spans="2:7" ht="12.75" customHeight="1">
      <c r="B304" s="2"/>
      <c r="C304" s="5"/>
      <c r="D304" s="5"/>
      <c r="E304" s="5"/>
      <c r="G304" s="7"/>
    </row>
    <row r="305" spans="2:7" ht="12.75" customHeight="1">
      <c r="B305" s="2"/>
      <c r="C305" s="5"/>
      <c r="D305" s="5"/>
      <c r="E305" s="5"/>
      <c r="G305" s="7"/>
    </row>
    <row r="306" spans="2:7" ht="12.75" customHeight="1">
      <c r="B306" s="2"/>
      <c r="C306" s="5"/>
      <c r="D306" s="5"/>
      <c r="E306" s="5"/>
      <c r="G306" s="7"/>
    </row>
    <row r="307" spans="2:7" ht="12.75" customHeight="1">
      <c r="B307" s="2"/>
      <c r="C307" s="5"/>
      <c r="D307" s="5"/>
      <c r="E307" s="5"/>
      <c r="G307" s="7"/>
    </row>
    <row r="308" spans="2:7" ht="12.75" customHeight="1">
      <c r="B308" s="2"/>
      <c r="C308" s="5"/>
      <c r="D308" s="5"/>
      <c r="E308" s="5"/>
      <c r="G308" s="7"/>
    </row>
    <row r="309" spans="2:7" ht="12.75" customHeight="1">
      <c r="B309" s="2"/>
      <c r="C309" s="5"/>
      <c r="D309" s="5"/>
      <c r="E309" s="5"/>
      <c r="G309" s="7"/>
    </row>
    <row r="310" spans="2:7" ht="12.75" customHeight="1">
      <c r="B310" s="2"/>
      <c r="C310" s="5"/>
      <c r="D310" s="5"/>
      <c r="E310" s="5"/>
      <c r="G310" s="7"/>
    </row>
    <row r="311" spans="2:7" ht="12.75" customHeight="1">
      <c r="B311" s="2"/>
      <c r="C311" s="5"/>
      <c r="D311" s="5"/>
      <c r="E311" s="5"/>
      <c r="G311" s="7"/>
    </row>
    <row r="312" spans="2:7" ht="12.75" customHeight="1">
      <c r="B312" s="2"/>
      <c r="C312" s="5"/>
      <c r="D312" s="5"/>
      <c r="E312" s="5"/>
      <c r="G312" s="7"/>
    </row>
    <row r="313" spans="2:7" ht="12.75" customHeight="1">
      <c r="B313" s="2"/>
      <c r="C313" s="5"/>
      <c r="D313" s="5"/>
      <c r="E313" s="5"/>
      <c r="G313" s="7"/>
    </row>
    <row r="314" spans="2:7" ht="12.75" customHeight="1">
      <c r="B314" s="2"/>
      <c r="C314" s="5"/>
      <c r="D314" s="5"/>
      <c r="E314" s="5"/>
      <c r="G314" s="7"/>
    </row>
    <row r="315" spans="2:7" ht="12.75" customHeight="1">
      <c r="B315" s="2"/>
      <c r="C315" s="5"/>
      <c r="D315" s="5"/>
      <c r="E315" s="5"/>
      <c r="G315" s="7"/>
    </row>
    <row r="316" spans="2:7" ht="12.75" customHeight="1">
      <c r="B316" s="2"/>
      <c r="C316" s="5"/>
      <c r="D316" s="5"/>
      <c r="E316" s="5"/>
      <c r="G316" s="7"/>
    </row>
    <row r="317" spans="2:7" ht="12.75" customHeight="1">
      <c r="B317" s="2"/>
      <c r="C317" s="5"/>
      <c r="D317" s="5"/>
      <c r="E317" s="5"/>
      <c r="G317" s="7"/>
    </row>
    <row r="318" spans="2:7" ht="12.75" customHeight="1">
      <c r="B318" s="2"/>
      <c r="C318" s="5"/>
      <c r="D318" s="5"/>
      <c r="E318" s="5"/>
      <c r="G318" s="7"/>
    </row>
    <row r="319" spans="2:7" ht="12.75" customHeight="1">
      <c r="B319" s="2"/>
      <c r="C319" s="5"/>
      <c r="D319" s="5"/>
      <c r="E319" s="5"/>
      <c r="G319" s="7"/>
    </row>
    <row r="320" spans="2:7" ht="12.75" customHeight="1">
      <c r="B320" s="2"/>
      <c r="C320" s="5"/>
      <c r="D320" s="5"/>
      <c r="E320" s="5"/>
      <c r="G320" s="7"/>
    </row>
    <row r="321" spans="2:7" ht="12.75" customHeight="1">
      <c r="B321" s="2"/>
      <c r="C321" s="5"/>
      <c r="D321" s="5"/>
      <c r="E321" s="5"/>
      <c r="G321" s="7"/>
    </row>
    <row r="322" spans="2:7" ht="12.75" customHeight="1">
      <c r="B322" s="2"/>
      <c r="C322" s="5"/>
      <c r="D322" s="5"/>
      <c r="E322" s="5"/>
      <c r="G322" s="7"/>
    </row>
    <row r="323" spans="2:7" ht="12.75" customHeight="1">
      <c r="B323" s="2"/>
      <c r="C323" s="5"/>
      <c r="D323" s="5"/>
      <c r="E323" s="5"/>
      <c r="G323" s="7"/>
    </row>
    <row r="324" spans="2:7" ht="12.75" customHeight="1">
      <c r="B324" s="2"/>
      <c r="C324" s="5"/>
      <c r="D324" s="5"/>
      <c r="E324" s="5"/>
      <c r="G324" s="7"/>
    </row>
    <row r="325" spans="2:7" ht="12.75" customHeight="1">
      <c r="B325" s="2"/>
      <c r="C325" s="5"/>
      <c r="D325" s="5"/>
      <c r="E325" s="5"/>
      <c r="G325" s="7"/>
    </row>
    <row r="326" spans="2:7" ht="12.75" customHeight="1">
      <c r="B326" s="2"/>
      <c r="C326" s="5"/>
      <c r="D326" s="5"/>
      <c r="E326" s="5"/>
      <c r="G326" s="7"/>
    </row>
    <row r="327" spans="2:7" ht="12.75" customHeight="1">
      <c r="B327" s="2"/>
      <c r="C327" s="5"/>
      <c r="D327" s="5"/>
      <c r="E327" s="5"/>
      <c r="G327" s="7"/>
    </row>
    <row r="328" spans="2:7" ht="12.75" customHeight="1">
      <c r="B328" s="2"/>
      <c r="C328" s="5"/>
      <c r="D328" s="5"/>
      <c r="E328" s="5"/>
      <c r="G328" s="7"/>
    </row>
    <row r="329" spans="2:7" ht="12.75" customHeight="1">
      <c r="B329" s="2"/>
      <c r="C329" s="5"/>
      <c r="D329" s="5"/>
      <c r="E329" s="5"/>
      <c r="G329" s="7"/>
    </row>
    <row r="330" spans="2:7" ht="12.75" customHeight="1">
      <c r="B330" s="2"/>
      <c r="C330" s="5"/>
      <c r="D330" s="5"/>
      <c r="E330" s="5"/>
      <c r="G330" s="7"/>
    </row>
    <row r="331" spans="2:7" ht="12.75" customHeight="1">
      <c r="B331" s="2"/>
      <c r="C331" s="5"/>
      <c r="D331" s="5"/>
      <c r="E331" s="5"/>
      <c r="G331" s="7"/>
    </row>
    <row r="332" spans="2:7" ht="12.75" customHeight="1">
      <c r="B332" s="2"/>
      <c r="C332" s="5"/>
      <c r="D332" s="5"/>
      <c r="E332" s="5"/>
      <c r="G332" s="7"/>
    </row>
    <row r="333" spans="2:7" ht="12.75" customHeight="1">
      <c r="B333" s="2"/>
      <c r="C333" s="5"/>
      <c r="D333" s="5"/>
      <c r="E333" s="5"/>
      <c r="G333" s="7"/>
    </row>
    <row r="334" spans="2:7" ht="12.75" customHeight="1">
      <c r="B334" s="2"/>
      <c r="C334" s="5"/>
      <c r="D334" s="5"/>
      <c r="E334" s="5"/>
      <c r="G334" s="7"/>
    </row>
    <row r="335" spans="2:7" ht="12.75" customHeight="1">
      <c r="B335" s="2"/>
      <c r="C335" s="5"/>
      <c r="D335" s="5"/>
      <c r="E335" s="5"/>
      <c r="G335" s="7"/>
    </row>
    <row r="336" spans="2:7" ht="12.75" customHeight="1">
      <c r="B336" s="2"/>
      <c r="C336" s="5"/>
      <c r="D336" s="5"/>
      <c r="E336" s="5"/>
      <c r="G336" s="7"/>
    </row>
    <row r="337" spans="2:7" ht="12.75" customHeight="1">
      <c r="B337" s="2"/>
      <c r="C337" s="5"/>
      <c r="D337" s="5"/>
      <c r="E337" s="5"/>
      <c r="G337" s="7"/>
    </row>
    <row r="338" spans="2:7" ht="12.75" customHeight="1">
      <c r="B338" s="2"/>
      <c r="C338" s="5"/>
      <c r="D338" s="5"/>
      <c r="E338" s="5"/>
      <c r="G338" s="7"/>
    </row>
    <row r="339" spans="2:7" ht="12.75" customHeight="1">
      <c r="B339" s="2"/>
      <c r="C339" s="5"/>
      <c r="D339" s="5"/>
      <c r="E339" s="5"/>
      <c r="G339" s="7"/>
    </row>
    <row r="340" spans="2:7" ht="12.75" customHeight="1">
      <c r="B340" s="2"/>
      <c r="C340" s="5"/>
      <c r="D340" s="5"/>
      <c r="E340" s="5"/>
      <c r="G340" s="7"/>
    </row>
    <row r="341" spans="2:7" ht="12.75" customHeight="1">
      <c r="B341" s="2"/>
      <c r="C341" s="5"/>
      <c r="D341" s="5"/>
      <c r="E341" s="5"/>
      <c r="G341" s="7"/>
    </row>
    <row r="342" spans="2:7" ht="12.75" customHeight="1">
      <c r="B342" s="2"/>
      <c r="C342" s="5"/>
      <c r="D342" s="5"/>
      <c r="E342" s="5"/>
      <c r="G342" s="7"/>
    </row>
    <row r="343" spans="2:7" ht="12.75" customHeight="1">
      <c r="B343" s="2"/>
      <c r="C343" s="5"/>
      <c r="D343" s="5"/>
      <c r="E343" s="5"/>
      <c r="G343" s="7"/>
    </row>
    <row r="344" spans="2:7" ht="12.75" customHeight="1">
      <c r="B344" s="2"/>
      <c r="C344" s="5"/>
      <c r="D344" s="5"/>
      <c r="E344" s="5"/>
      <c r="G344" s="7"/>
    </row>
    <row r="345" spans="2:7" ht="12.75" customHeight="1">
      <c r="B345" s="2"/>
      <c r="C345" s="5"/>
      <c r="D345" s="5"/>
      <c r="E345" s="5"/>
      <c r="G345" s="7"/>
    </row>
    <row r="346" spans="2:7" ht="12.75" customHeight="1">
      <c r="B346" s="2"/>
      <c r="C346" s="5"/>
      <c r="D346" s="5"/>
      <c r="E346" s="5"/>
      <c r="G346" s="7"/>
    </row>
    <row r="347" spans="2:7" ht="12.75" customHeight="1">
      <c r="B347" s="2"/>
      <c r="C347" s="5"/>
      <c r="D347" s="5"/>
      <c r="E347" s="5"/>
      <c r="G347" s="7"/>
    </row>
    <row r="348" spans="2:7" ht="12.75" customHeight="1">
      <c r="B348" s="2"/>
      <c r="C348" s="5"/>
      <c r="D348" s="5"/>
      <c r="E348" s="5"/>
      <c r="G348" s="7"/>
    </row>
    <row r="349" spans="2:7" ht="12.75" customHeight="1">
      <c r="B349" s="2"/>
      <c r="C349" s="5"/>
      <c r="D349" s="5"/>
      <c r="E349" s="5"/>
      <c r="G349" s="7"/>
    </row>
    <row r="350" spans="2:7" ht="12.75" customHeight="1">
      <c r="B350" s="2"/>
      <c r="C350" s="5"/>
      <c r="D350" s="5"/>
      <c r="E350" s="5"/>
      <c r="G350" s="7"/>
    </row>
    <row r="351" spans="2:7" ht="12.75" customHeight="1">
      <c r="B351" s="2"/>
      <c r="C351" s="5"/>
      <c r="D351" s="5"/>
      <c r="E351" s="5"/>
      <c r="G351" s="7"/>
    </row>
    <row r="352" spans="2:7" ht="12.75" customHeight="1">
      <c r="B352" s="2"/>
      <c r="C352" s="5"/>
      <c r="D352" s="5"/>
      <c r="E352" s="5"/>
      <c r="G352" s="7"/>
    </row>
    <row r="353" spans="2:7" ht="12.75" customHeight="1">
      <c r="B353" s="2"/>
      <c r="C353" s="5"/>
      <c r="D353" s="5"/>
      <c r="E353" s="5"/>
      <c r="G353" s="7"/>
    </row>
    <row r="354" spans="2:7" ht="12.75" customHeight="1">
      <c r="B354" s="2"/>
      <c r="C354" s="5"/>
      <c r="D354" s="5"/>
      <c r="E354" s="5"/>
      <c r="G354" s="7"/>
    </row>
    <row r="355" spans="2:7" ht="12.75" customHeight="1">
      <c r="B355" s="2"/>
      <c r="C355" s="5"/>
      <c r="D355" s="5"/>
      <c r="E355" s="5"/>
      <c r="G355" s="7"/>
    </row>
    <row r="356" spans="2:7" ht="12.75" customHeight="1">
      <c r="B356" s="2"/>
      <c r="C356" s="5"/>
      <c r="D356" s="5"/>
      <c r="E356" s="5"/>
      <c r="G356" s="7"/>
    </row>
    <row r="357" spans="2:7" ht="12.75" customHeight="1">
      <c r="B357" s="2"/>
      <c r="C357" s="5"/>
      <c r="D357" s="5"/>
      <c r="E357" s="5"/>
      <c r="G357" s="7"/>
    </row>
    <row r="358" spans="2:7" ht="12.75" customHeight="1">
      <c r="B358" s="2"/>
      <c r="C358" s="5"/>
      <c r="D358" s="5"/>
      <c r="E358" s="5"/>
      <c r="G358" s="7"/>
    </row>
    <row r="359" spans="2:7" ht="12.75" customHeight="1">
      <c r="B359" s="2"/>
      <c r="C359" s="5"/>
      <c r="D359" s="5"/>
      <c r="E359" s="5"/>
      <c r="G359" s="7"/>
    </row>
    <row r="360" spans="2:7" ht="12.75" customHeight="1">
      <c r="B360" s="2"/>
      <c r="C360" s="5"/>
      <c r="D360" s="5"/>
      <c r="E360" s="5"/>
      <c r="G360" s="7"/>
    </row>
    <row r="361" spans="2:7" ht="12.75" customHeight="1">
      <c r="B361" s="2"/>
      <c r="C361" s="5"/>
      <c r="D361" s="5"/>
      <c r="E361" s="5"/>
      <c r="G361" s="7"/>
    </row>
    <row r="362" spans="2:7" ht="12.75" customHeight="1">
      <c r="B362" s="2"/>
      <c r="C362" s="5"/>
      <c r="D362" s="5"/>
      <c r="E362" s="5"/>
      <c r="G362" s="7"/>
    </row>
    <row r="363" spans="2:7" ht="12.75" customHeight="1">
      <c r="B363" s="2"/>
      <c r="C363" s="5"/>
      <c r="D363" s="5"/>
      <c r="E363" s="5"/>
      <c r="G363" s="7"/>
    </row>
    <row r="364" spans="2:7" ht="12.75" customHeight="1">
      <c r="B364" s="2"/>
      <c r="C364" s="5"/>
      <c r="D364" s="5"/>
      <c r="E364" s="5"/>
      <c r="G364" s="7"/>
    </row>
    <row r="365" spans="2:7" ht="12.75" customHeight="1">
      <c r="B365" s="2"/>
      <c r="C365" s="5"/>
      <c r="D365" s="5"/>
      <c r="E365" s="5"/>
      <c r="G365" s="7"/>
    </row>
    <row r="366" spans="2:7" ht="12.75" customHeight="1">
      <c r="B366" s="2"/>
      <c r="C366" s="5"/>
      <c r="D366" s="5"/>
      <c r="E366" s="5"/>
      <c r="G366" s="7"/>
    </row>
    <row r="367" spans="2:7" ht="12.75" customHeight="1">
      <c r="B367" s="2"/>
      <c r="C367" s="5"/>
      <c r="D367" s="5"/>
      <c r="E367" s="5"/>
      <c r="G367" s="7"/>
    </row>
    <row r="368" spans="2:7" ht="12.75" customHeight="1">
      <c r="B368" s="2"/>
      <c r="C368" s="5"/>
      <c r="D368" s="5"/>
      <c r="E368" s="5"/>
      <c r="G368" s="7"/>
    </row>
    <row r="369" spans="2:7" ht="12.75" customHeight="1">
      <c r="B369" s="2"/>
      <c r="C369" s="5"/>
      <c r="D369" s="5"/>
      <c r="E369" s="5"/>
      <c r="G369" s="7"/>
    </row>
    <row r="370" spans="2:7" ht="12.75" customHeight="1">
      <c r="B370" s="2"/>
      <c r="C370" s="5"/>
      <c r="D370" s="5"/>
      <c r="E370" s="5"/>
      <c r="G370" s="7"/>
    </row>
    <row r="371" spans="2:7" ht="12.75" customHeight="1">
      <c r="B371" s="2"/>
      <c r="C371" s="5"/>
      <c r="D371" s="5"/>
      <c r="E371" s="5"/>
      <c r="G371" s="7"/>
    </row>
    <row r="372" spans="2:7" ht="12.75" customHeight="1">
      <c r="B372" s="2"/>
      <c r="C372" s="5"/>
      <c r="D372" s="5"/>
      <c r="E372" s="5"/>
      <c r="G372" s="7"/>
    </row>
    <row r="373" spans="2:7" ht="12.75" customHeight="1">
      <c r="B373" s="2"/>
      <c r="C373" s="5"/>
      <c r="D373" s="5"/>
      <c r="E373" s="5"/>
      <c r="G373" s="7"/>
    </row>
    <row r="374" spans="2:7" ht="12.75" customHeight="1">
      <c r="B374" s="2"/>
      <c r="C374" s="5"/>
      <c r="D374" s="5"/>
      <c r="E374" s="5"/>
      <c r="G374" s="7"/>
    </row>
    <row r="375" spans="2:7" ht="12.75" customHeight="1">
      <c r="B375" s="2"/>
      <c r="C375" s="5"/>
      <c r="D375" s="5"/>
      <c r="E375" s="5"/>
      <c r="G375" s="7"/>
    </row>
    <row r="376" spans="2:7" ht="12.75" customHeight="1">
      <c r="B376" s="2"/>
      <c r="C376" s="5"/>
      <c r="D376" s="5"/>
      <c r="E376" s="5"/>
      <c r="G376" s="7"/>
    </row>
    <row r="377" spans="2:7" ht="12.75" customHeight="1">
      <c r="B377" s="2"/>
      <c r="C377" s="5"/>
      <c r="D377" s="5"/>
      <c r="E377" s="5"/>
      <c r="G377" s="7"/>
    </row>
    <row r="378" spans="2:7" ht="12.75" customHeight="1">
      <c r="B378" s="2"/>
      <c r="C378" s="5"/>
      <c r="D378" s="5"/>
      <c r="E378" s="5"/>
      <c r="G378" s="7"/>
    </row>
    <row r="379" spans="2:7" ht="12.75" customHeight="1">
      <c r="B379" s="2"/>
      <c r="C379" s="5"/>
      <c r="D379" s="5"/>
      <c r="E379" s="5"/>
      <c r="G379" s="7"/>
    </row>
    <row r="380" spans="2:7" ht="12.75" customHeight="1">
      <c r="B380" s="2"/>
      <c r="C380" s="5"/>
      <c r="D380" s="5"/>
      <c r="E380" s="5"/>
      <c r="G380" s="7"/>
    </row>
    <row r="381" spans="2:7" ht="12.75" customHeight="1">
      <c r="B381" s="2"/>
      <c r="C381" s="5"/>
      <c r="D381" s="5"/>
      <c r="E381" s="5"/>
      <c r="G381" s="7"/>
    </row>
    <row r="382" spans="2:7" ht="12.75" customHeight="1">
      <c r="B382" s="2"/>
      <c r="C382" s="5"/>
      <c r="D382" s="5"/>
      <c r="E382" s="5"/>
      <c r="G382" s="7"/>
    </row>
    <row r="383" spans="2:7" ht="12.75" customHeight="1">
      <c r="B383" s="2"/>
      <c r="C383" s="5"/>
      <c r="D383" s="5"/>
      <c r="E383" s="5"/>
      <c r="G383" s="7"/>
    </row>
    <row r="384" spans="2:7" ht="12.75" customHeight="1">
      <c r="B384" s="2"/>
      <c r="C384" s="5"/>
      <c r="D384" s="5"/>
      <c r="E384" s="5"/>
      <c r="G384" s="7"/>
    </row>
    <row r="385" spans="2:7" ht="12.75" customHeight="1">
      <c r="B385" s="2"/>
      <c r="C385" s="5"/>
      <c r="D385" s="5"/>
      <c r="E385" s="5"/>
      <c r="G385" s="7"/>
    </row>
    <row r="386" spans="2:7" ht="12.75" customHeight="1">
      <c r="B386" s="2"/>
      <c r="C386" s="5"/>
      <c r="D386" s="5"/>
      <c r="E386" s="5"/>
      <c r="G386" s="7"/>
    </row>
    <row r="387" spans="2:7" ht="12.75" customHeight="1">
      <c r="B387" s="2"/>
      <c r="C387" s="5"/>
      <c r="D387" s="5"/>
      <c r="E387" s="5"/>
      <c r="G387" s="7"/>
    </row>
    <row r="388" spans="2:7" ht="12.75" customHeight="1">
      <c r="B388" s="2"/>
      <c r="C388" s="5"/>
      <c r="D388" s="5"/>
      <c r="E388" s="5"/>
      <c r="G388" s="7"/>
    </row>
    <row r="389" spans="2:7" ht="12.75" customHeight="1">
      <c r="B389" s="2"/>
      <c r="C389" s="5"/>
      <c r="D389" s="5"/>
      <c r="E389" s="5"/>
      <c r="G389" s="7"/>
    </row>
    <row r="390" spans="2:7" ht="12.75" customHeight="1">
      <c r="B390" s="2"/>
      <c r="C390" s="5"/>
      <c r="D390" s="5"/>
      <c r="E390" s="5"/>
      <c r="G390" s="7"/>
    </row>
    <row r="391" spans="2:7" ht="12.75" customHeight="1">
      <c r="B391" s="2"/>
      <c r="C391" s="5"/>
      <c r="D391" s="5"/>
      <c r="E391" s="5"/>
      <c r="G391" s="7"/>
    </row>
    <row r="392" spans="2:7" ht="12.75" customHeight="1">
      <c r="B392" s="2"/>
      <c r="C392" s="5"/>
      <c r="D392" s="5"/>
      <c r="E392" s="5"/>
      <c r="G392" s="7"/>
    </row>
    <row r="393" spans="2:7" ht="12.75" customHeight="1">
      <c r="B393" s="2"/>
      <c r="C393" s="5"/>
      <c r="D393" s="5"/>
      <c r="E393" s="5"/>
      <c r="G393" s="7"/>
    </row>
    <row r="394" spans="2:7" ht="12.75" customHeight="1">
      <c r="B394" s="2"/>
      <c r="C394" s="5"/>
      <c r="D394" s="5"/>
      <c r="E394" s="5"/>
      <c r="G394" s="7"/>
    </row>
    <row r="395" spans="2:7" ht="12.75" customHeight="1">
      <c r="B395" s="2"/>
      <c r="C395" s="5"/>
      <c r="D395" s="5"/>
      <c r="E395" s="5"/>
      <c r="G395" s="7"/>
    </row>
    <row r="396" spans="2:7" ht="12.75" customHeight="1">
      <c r="B396" s="2"/>
      <c r="C396" s="5"/>
      <c r="D396" s="5"/>
      <c r="E396" s="5"/>
      <c r="G396" s="7"/>
    </row>
    <row r="397" spans="2:7" ht="12.75" customHeight="1">
      <c r="B397" s="2"/>
      <c r="C397" s="5"/>
      <c r="D397" s="5"/>
      <c r="E397" s="5"/>
      <c r="G397" s="7"/>
    </row>
    <row r="398" spans="2:7" ht="12.75" customHeight="1">
      <c r="B398" s="2"/>
      <c r="C398" s="5"/>
      <c r="D398" s="5"/>
      <c r="E398" s="5"/>
      <c r="G398" s="7"/>
    </row>
    <row r="399" spans="2:7" ht="12.75" customHeight="1">
      <c r="B399" s="2"/>
      <c r="C399" s="5"/>
      <c r="D399" s="5"/>
      <c r="E399" s="5"/>
      <c r="G399" s="7"/>
    </row>
    <row r="400" spans="2:7" ht="12.75" customHeight="1">
      <c r="B400" s="2"/>
      <c r="C400" s="5"/>
      <c r="D400" s="5"/>
      <c r="E400" s="5"/>
      <c r="G400" s="7"/>
    </row>
    <row r="401" spans="2:7" ht="12.75" customHeight="1">
      <c r="B401" s="2"/>
      <c r="C401" s="5"/>
      <c r="D401" s="5"/>
      <c r="E401" s="5"/>
      <c r="G401" s="7"/>
    </row>
    <row r="402" spans="2:7" ht="12.75" customHeight="1">
      <c r="B402" s="2"/>
      <c r="C402" s="5"/>
      <c r="D402" s="5"/>
      <c r="E402" s="5"/>
      <c r="G402" s="7"/>
    </row>
    <row r="403" spans="2:7" ht="12.75" customHeight="1">
      <c r="B403" s="2"/>
      <c r="C403" s="5"/>
      <c r="D403" s="5"/>
      <c r="E403" s="5"/>
      <c r="G403" s="7"/>
    </row>
    <row r="404" spans="2:7" ht="12.75" customHeight="1">
      <c r="B404" s="2"/>
      <c r="C404" s="5"/>
      <c r="D404" s="5"/>
      <c r="E404" s="5"/>
      <c r="G404" s="7"/>
    </row>
    <row r="405" spans="2:7" ht="12.75" customHeight="1">
      <c r="B405" s="2"/>
      <c r="C405" s="5"/>
      <c r="D405" s="5"/>
      <c r="E405" s="5"/>
      <c r="G405" s="7"/>
    </row>
    <row r="406" spans="2:7" ht="12.75" customHeight="1">
      <c r="B406" s="2"/>
      <c r="C406" s="5"/>
      <c r="D406" s="5"/>
      <c r="E406" s="5"/>
      <c r="G406" s="7"/>
    </row>
    <row r="407" spans="2:7" ht="12.75" customHeight="1">
      <c r="B407" s="2"/>
      <c r="C407" s="5"/>
      <c r="D407" s="5"/>
      <c r="E407" s="5"/>
      <c r="G407" s="7"/>
    </row>
    <row r="408" spans="2:7" ht="12.75" customHeight="1">
      <c r="B408" s="2"/>
      <c r="C408" s="5"/>
      <c r="D408" s="5"/>
      <c r="E408" s="5"/>
      <c r="G408" s="7"/>
    </row>
    <row r="409" spans="2:7" ht="12.75" customHeight="1">
      <c r="B409" s="2"/>
      <c r="C409" s="5"/>
      <c r="D409" s="5"/>
      <c r="E409" s="5"/>
      <c r="G409" s="7"/>
    </row>
    <row r="410" spans="2:7" ht="12.75" customHeight="1">
      <c r="B410" s="2"/>
      <c r="C410" s="5"/>
      <c r="D410" s="5"/>
      <c r="E410" s="5"/>
      <c r="G410" s="7"/>
    </row>
    <row r="411" spans="2:7" ht="12.75" customHeight="1">
      <c r="B411" s="2"/>
      <c r="C411" s="5"/>
      <c r="D411" s="5"/>
      <c r="E411" s="5"/>
      <c r="G411" s="7"/>
    </row>
    <row r="412" spans="2:7" ht="12.75" customHeight="1">
      <c r="B412" s="2"/>
      <c r="C412" s="5"/>
      <c r="D412" s="5"/>
      <c r="E412" s="5"/>
      <c r="G412" s="7"/>
    </row>
    <row r="413" spans="2:7" ht="12.75" customHeight="1">
      <c r="B413" s="2"/>
      <c r="C413" s="5"/>
      <c r="D413" s="5"/>
      <c r="E413" s="5"/>
      <c r="G413" s="7"/>
    </row>
    <row r="414" spans="2:7" ht="12.75" customHeight="1">
      <c r="B414" s="2"/>
      <c r="C414" s="5"/>
      <c r="D414" s="5"/>
      <c r="E414" s="5"/>
      <c r="G414" s="7"/>
    </row>
    <row r="415" spans="2:7" ht="12.75" customHeight="1">
      <c r="B415" s="2"/>
      <c r="C415" s="5"/>
      <c r="D415" s="5"/>
      <c r="E415" s="5"/>
      <c r="G415" s="7"/>
    </row>
    <row r="416" spans="2:7" ht="12.75" customHeight="1">
      <c r="B416" s="2"/>
      <c r="C416" s="5"/>
      <c r="D416" s="5"/>
      <c r="E416" s="5"/>
      <c r="G416" s="7"/>
    </row>
    <row r="417" spans="2:7" ht="12.75" customHeight="1">
      <c r="B417" s="2"/>
      <c r="C417" s="5"/>
      <c r="D417" s="5"/>
      <c r="E417" s="5"/>
      <c r="G417" s="7"/>
    </row>
    <row r="418" spans="2:7" ht="12.75" customHeight="1">
      <c r="B418" s="2"/>
      <c r="C418" s="5"/>
      <c r="D418" s="5"/>
      <c r="E418" s="5"/>
      <c r="G418" s="7"/>
    </row>
    <row r="419" spans="2:7" ht="12.75" customHeight="1">
      <c r="B419" s="2"/>
      <c r="C419" s="5"/>
      <c r="D419" s="5"/>
      <c r="E419" s="5"/>
      <c r="G419" s="7"/>
    </row>
    <row r="420" spans="2:7" ht="12.75" customHeight="1">
      <c r="B420" s="2"/>
      <c r="C420" s="5"/>
      <c r="D420" s="5"/>
      <c r="E420" s="5"/>
      <c r="G420" s="7"/>
    </row>
    <row r="421" spans="2:7" ht="12.75" customHeight="1">
      <c r="B421" s="2"/>
      <c r="C421" s="5"/>
      <c r="D421" s="5"/>
      <c r="E421" s="5"/>
      <c r="G421" s="7"/>
    </row>
    <row r="422" spans="2:7" ht="12.75" customHeight="1">
      <c r="B422" s="2"/>
      <c r="C422" s="5"/>
      <c r="D422" s="5"/>
      <c r="E422" s="5"/>
      <c r="G422" s="7"/>
    </row>
    <row r="423" spans="2:7" ht="12.75" customHeight="1">
      <c r="B423" s="2"/>
      <c r="C423" s="5"/>
      <c r="D423" s="5"/>
      <c r="E423" s="5"/>
      <c r="G423" s="7"/>
    </row>
    <row r="424" spans="2:7" ht="12.75" customHeight="1">
      <c r="B424" s="2"/>
      <c r="C424" s="5"/>
      <c r="D424" s="5"/>
      <c r="E424" s="5"/>
      <c r="G424" s="7"/>
    </row>
    <row r="425" spans="2:7" ht="12.75" customHeight="1">
      <c r="B425" s="2"/>
      <c r="C425" s="5"/>
      <c r="D425" s="5"/>
      <c r="E425" s="5"/>
      <c r="G425" s="7"/>
    </row>
    <row r="426" spans="2:7" ht="12.75" customHeight="1">
      <c r="B426" s="2"/>
      <c r="C426" s="5"/>
      <c r="D426" s="5"/>
      <c r="E426" s="5"/>
      <c r="G426" s="7"/>
    </row>
    <row r="427" spans="2:7" ht="12.75" customHeight="1">
      <c r="B427" s="2"/>
      <c r="C427" s="5"/>
      <c r="D427" s="5"/>
      <c r="E427" s="5"/>
      <c r="G427" s="7"/>
    </row>
    <row r="428" spans="2:7" ht="12.75" customHeight="1">
      <c r="B428" s="2"/>
      <c r="C428" s="5"/>
      <c r="D428" s="5"/>
      <c r="E428" s="5"/>
      <c r="G428" s="7"/>
    </row>
    <row r="429" spans="2:7" ht="12.75" customHeight="1">
      <c r="B429" s="2"/>
      <c r="C429" s="5"/>
      <c r="D429" s="5"/>
      <c r="E429" s="5"/>
      <c r="G429" s="7"/>
    </row>
    <row r="430" spans="2:7" ht="12.75" customHeight="1">
      <c r="B430" s="2"/>
      <c r="C430" s="5"/>
      <c r="D430" s="5"/>
      <c r="E430" s="5"/>
      <c r="G430" s="7"/>
    </row>
    <row r="431" spans="2:7" ht="12.75" customHeight="1">
      <c r="B431" s="2"/>
      <c r="C431" s="5"/>
      <c r="D431" s="5"/>
      <c r="E431" s="5"/>
      <c r="G431" s="7"/>
    </row>
    <row r="432" spans="2:7" ht="12.75" customHeight="1">
      <c r="B432" s="2"/>
      <c r="C432" s="5"/>
      <c r="D432" s="5"/>
      <c r="E432" s="5"/>
      <c r="G432" s="7"/>
    </row>
    <row r="433" spans="2:7" ht="12.75" customHeight="1">
      <c r="B433" s="2"/>
      <c r="C433" s="5"/>
      <c r="D433" s="5"/>
      <c r="E433" s="5"/>
      <c r="G433" s="7"/>
    </row>
    <row r="434" spans="2:7" ht="12.75" customHeight="1">
      <c r="B434" s="2"/>
      <c r="C434" s="5"/>
      <c r="D434" s="5"/>
      <c r="E434" s="5"/>
      <c r="G434" s="7"/>
    </row>
    <row r="435" spans="2:7" ht="12.75" customHeight="1">
      <c r="B435" s="2"/>
      <c r="C435" s="5"/>
      <c r="D435" s="5"/>
      <c r="E435" s="5"/>
      <c r="G435" s="7"/>
    </row>
    <row r="436" spans="2:7" ht="12.75" customHeight="1">
      <c r="B436" s="2"/>
      <c r="C436" s="5"/>
      <c r="D436" s="5"/>
      <c r="E436" s="5"/>
      <c r="G436" s="7"/>
    </row>
    <row r="437" spans="2:7" ht="12.75" customHeight="1">
      <c r="B437" s="2"/>
      <c r="C437" s="5"/>
      <c r="D437" s="5"/>
      <c r="E437" s="5"/>
      <c r="G437" s="7"/>
    </row>
    <row r="438" spans="2:7" ht="12.75" customHeight="1">
      <c r="B438" s="2"/>
      <c r="C438" s="5"/>
      <c r="D438" s="5"/>
      <c r="E438" s="5"/>
      <c r="G438" s="7"/>
    </row>
    <row r="439" spans="2:7" ht="12.75" customHeight="1">
      <c r="B439" s="2"/>
      <c r="C439" s="5"/>
      <c r="D439" s="5"/>
      <c r="E439" s="5"/>
      <c r="G439" s="7"/>
    </row>
    <row r="440" spans="2:7" ht="12.75" customHeight="1">
      <c r="B440" s="2"/>
      <c r="C440" s="5"/>
      <c r="D440" s="5"/>
      <c r="E440" s="5"/>
      <c r="G440" s="7"/>
    </row>
    <row r="441" spans="2:7" ht="12.75" customHeight="1">
      <c r="B441" s="2"/>
      <c r="C441" s="5"/>
      <c r="D441" s="5"/>
      <c r="E441" s="5"/>
      <c r="G441" s="7"/>
    </row>
    <row r="442" spans="2:7" ht="12.75" customHeight="1">
      <c r="B442" s="2"/>
      <c r="C442" s="5"/>
      <c r="D442" s="5"/>
      <c r="E442" s="5"/>
      <c r="G442" s="7"/>
    </row>
    <row r="443" spans="2:7" ht="12.75" customHeight="1">
      <c r="B443" s="2"/>
      <c r="C443" s="5"/>
      <c r="D443" s="5"/>
      <c r="E443" s="5"/>
      <c r="G443" s="7"/>
    </row>
    <row r="444" spans="2:7" ht="12.75" customHeight="1">
      <c r="B444" s="2"/>
      <c r="C444" s="5"/>
      <c r="D444" s="5"/>
      <c r="E444" s="5"/>
      <c r="G444" s="7"/>
    </row>
    <row r="445" spans="2:7" ht="12.75" customHeight="1">
      <c r="B445" s="2"/>
      <c r="C445" s="5"/>
      <c r="D445" s="5"/>
      <c r="E445" s="5"/>
      <c r="G445" s="7"/>
    </row>
    <row r="446" spans="2:7" ht="12.75" customHeight="1">
      <c r="B446" s="2"/>
      <c r="C446" s="5"/>
      <c r="D446" s="5"/>
      <c r="E446" s="5"/>
      <c r="G446" s="7"/>
    </row>
    <row r="447" spans="2:7" ht="12.75" customHeight="1">
      <c r="B447" s="2"/>
      <c r="C447" s="5"/>
      <c r="D447" s="5"/>
      <c r="E447" s="5"/>
      <c r="G447" s="7"/>
    </row>
    <row r="448" spans="2:7" ht="12.75" customHeight="1">
      <c r="B448" s="2"/>
      <c r="C448" s="5"/>
      <c r="D448" s="5"/>
      <c r="E448" s="5"/>
      <c r="G448" s="7"/>
    </row>
    <row r="449" spans="2:7" ht="12.75" customHeight="1">
      <c r="B449" s="2"/>
      <c r="C449" s="5"/>
      <c r="D449" s="5"/>
      <c r="E449" s="5"/>
      <c r="G449" s="7"/>
    </row>
    <row r="450" spans="2:7" ht="12.75" customHeight="1">
      <c r="B450" s="2"/>
      <c r="C450" s="5"/>
      <c r="D450" s="5"/>
      <c r="E450" s="5"/>
      <c r="G450" s="7"/>
    </row>
    <row r="451" spans="2:7" ht="12.75" customHeight="1">
      <c r="B451" s="2"/>
      <c r="C451" s="5"/>
      <c r="D451" s="5"/>
      <c r="E451" s="5"/>
      <c r="G451" s="7"/>
    </row>
    <row r="452" spans="2:7" ht="12.75" customHeight="1">
      <c r="B452" s="2"/>
      <c r="C452" s="5"/>
      <c r="D452" s="5"/>
      <c r="E452" s="5"/>
      <c r="G452" s="7"/>
    </row>
    <row r="453" spans="2:7" ht="12.75" customHeight="1">
      <c r="B453" s="2"/>
      <c r="C453" s="5"/>
      <c r="D453" s="5"/>
      <c r="E453" s="5"/>
      <c r="G453" s="7"/>
    </row>
    <row r="454" spans="2:7" ht="12.75" customHeight="1">
      <c r="B454" s="2"/>
      <c r="C454" s="5"/>
      <c r="D454" s="5"/>
      <c r="E454" s="5"/>
      <c r="G454" s="7"/>
    </row>
    <row r="455" spans="2:7" ht="12.75" customHeight="1">
      <c r="B455" s="2"/>
      <c r="C455" s="5"/>
      <c r="D455" s="5"/>
      <c r="E455" s="5"/>
      <c r="G455" s="7"/>
    </row>
    <row r="456" spans="2:7" ht="12.75" customHeight="1">
      <c r="B456" s="2"/>
      <c r="C456" s="5"/>
      <c r="D456" s="5"/>
      <c r="E456" s="5"/>
      <c r="G456" s="7"/>
    </row>
    <row r="457" spans="2:7" ht="12.75" customHeight="1">
      <c r="B457" s="2"/>
      <c r="C457" s="5"/>
      <c r="D457" s="5"/>
      <c r="E457" s="5"/>
      <c r="G457" s="7"/>
    </row>
    <row r="458" spans="2:7" ht="12.75" customHeight="1">
      <c r="B458" s="2"/>
      <c r="C458" s="5"/>
      <c r="D458" s="5"/>
      <c r="E458" s="5"/>
      <c r="G458" s="7"/>
    </row>
    <row r="459" spans="2:7" ht="12.75" customHeight="1">
      <c r="B459" s="2"/>
      <c r="C459" s="5"/>
      <c r="D459" s="5"/>
      <c r="E459" s="5"/>
      <c r="G459" s="7"/>
    </row>
    <row r="460" spans="2:7" ht="12.75" customHeight="1">
      <c r="B460" s="2"/>
      <c r="C460" s="5"/>
      <c r="D460" s="5"/>
      <c r="E460" s="5"/>
      <c r="G460" s="7"/>
    </row>
    <row r="461" spans="2:7" ht="12.75" customHeight="1">
      <c r="B461" s="2"/>
      <c r="C461" s="5"/>
      <c r="D461" s="5"/>
      <c r="E461" s="5"/>
      <c r="G461" s="7"/>
    </row>
    <row r="462" spans="2:7" ht="12.75" customHeight="1">
      <c r="B462" s="2"/>
      <c r="C462" s="5"/>
      <c r="D462" s="5"/>
      <c r="E462" s="5"/>
      <c r="G462" s="7"/>
    </row>
    <row r="463" spans="2:7" ht="12.75" customHeight="1">
      <c r="B463" s="2"/>
      <c r="C463" s="5"/>
      <c r="D463" s="5"/>
      <c r="E463" s="5"/>
      <c r="G463" s="7"/>
    </row>
    <row r="464" spans="2:7" ht="12.75" customHeight="1">
      <c r="B464" s="2"/>
      <c r="C464" s="5"/>
      <c r="D464" s="5"/>
      <c r="E464" s="5"/>
      <c r="G464" s="7"/>
    </row>
    <row r="465" spans="2:7" ht="12.75" customHeight="1">
      <c r="B465" s="2"/>
      <c r="C465" s="5"/>
      <c r="D465" s="5"/>
      <c r="E465" s="5"/>
      <c r="G465" s="7"/>
    </row>
    <row r="466" spans="2:7" ht="12.75" customHeight="1">
      <c r="B466" s="2"/>
      <c r="C466" s="5"/>
      <c r="D466" s="5"/>
      <c r="E466" s="5"/>
      <c r="G466" s="7"/>
    </row>
    <row r="467" spans="2:7" ht="12.75" customHeight="1">
      <c r="B467" s="2"/>
      <c r="C467" s="5"/>
      <c r="D467" s="5"/>
      <c r="E467" s="5"/>
      <c r="G467" s="7"/>
    </row>
    <row r="468" spans="2:7" ht="12.75" customHeight="1">
      <c r="B468" s="2"/>
      <c r="C468" s="5"/>
      <c r="D468" s="5"/>
      <c r="E468" s="5"/>
      <c r="G468" s="7"/>
    </row>
    <row r="469" spans="2:7" ht="12.75" customHeight="1">
      <c r="B469" s="2"/>
      <c r="C469" s="5"/>
      <c r="D469" s="5"/>
      <c r="E469" s="5"/>
      <c r="G469" s="7"/>
    </row>
    <row r="470" spans="2:7" ht="12.75" customHeight="1">
      <c r="B470" s="2"/>
      <c r="C470" s="5"/>
      <c r="D470" s="5"/>
      <c r="E470" s="5"/>
      <c r="G470" s="7"/>
    </row>
    <row r="471" spans="2:7" ht="12.75" customHeight="1">
      <c r="B471" s="2"/>
      <c r="C471" s="5"/>
      <c r="D471" s="5"/>
      <c r="E471" s="5"/>
      <c r="G471" s="7"/>
    </row>
    <row r="472" spans="2:7" ht="12.75" customHeight="1">
      <c r="B472" s="2"/>
      <c r="C472" s="5"/>
      <c r="D472" s="5"/>
      <c r="E472" s="5"/>
      <c r="G472" s="7"/>
    </row>
    <row r="473" spans="2:7" ht="12.75" customHeight="1">
      <c r="B473" s="2"/>
      <c r="C473" s="5"/>
      <c r="D473" s="5"/>
      <c r="E473" s="5"/>
      <c r="G473" s="7"/>
    </row>
    <row r="474" spans="2:7" ht="12.75" customHeight="1">
      <c r="B474" s="2"/>
      <c r="C474" s="5"/>
      <c r="D474" s="5"/>
      <c r="E474" s="5"/>
      <c r="G474" s="7"/>
    </row>
    <row r="475" spans="2:7" ht="12.75" customHeight="1">
      <c r="B475" s="2"/>
      <c r="C475" s="5"/>
      <c r="D475" s="5"/>
      <c r="E475" s="5"/>
      <c r="G475" s="7"/>
    </row>
    <row r="476" spans="2:7" ht="12.75" customHeight="1">
      <c r="B476" s="2"/>
      <c r="C476" s="5"/>
      <c r="D476" s="5"/>
      <c r="E476" s="5"/>
      <c r="G476" s="7"/>
    </row>
    <row r="477" spans="2:7" ht="12.75" customHeight="1">
      <c r="B477" s="2"/>
      <c r="C477" s="5"/>
      <c r="D477" s="5"/>
      <c r="E477" s="5"/>
      <c r="G477" s="7"/>
    </row>
    <row r="478" spans="2:7" ht="12.75" customHeight="1">
      <c r="B478" s="2"/>
      <c r="C478" s="5"/>
      <c r="D478" s="5"/>
      <c r="E478" s="5"/>
      <c r="G478" s="7"/>
    </row>
    <row r="479" spans="2:7" ht="12.75" customHeight="1">
      <c r="B479" s="2"/>
      <c r="C479" s="5"/>
      <c r="D479" s="5"/>
      <c r="E479" s="5"/>
      <c r="G479" s="7"/>
    </row>
    <row r="480" spans="2:7" ht="12.75" customHeight="1">
      <c r="B480" s="2"/>
      <c r="C480" s="5"/>
      <c r="D480" s="5"/>
      <c r="E480" s="5"/>
      <c r="G480" s="7"/>
    </row>
    <row r="481" spans="2:7" ht="12.75" customHeight="1">
      <c r="B481" s="2"/>
      <c r="C481" s="5"/>
      <c r="D481" s="5"/>
      <c r="E481" s="5"/>
      <c r="G481" s="7"/>
    </row>
    <row r="482" spans="2:7" ht="12.75" customHeight="1">
      <c r="B482" s="2"/>
      <c r="C482" s="5"/>
      <c r="D482" s="5"/>
      <c r="E482" s="5"/>
      <c r="G482" s="7"/>
    </row>
    <row r="483" spans="2:7" ht="12.75" customHeight="1">
      <c r="B483" s="2"/>
      <c r="C483" s="5"/>
      <c r="D483" s="5"/>
      <c r="E483" s="5"/>
      <c r="G483" s="7"/>
    </row>
    <row r="484" spans="2:7" ht="12.75" customHeight="1">
      <c r="B484" s="2"/>
      <c r="C484" s="5"/>
      <c r="D484" s="5"/>
      <c r="E484" s="5"/>
      <c r="G484" s="7"/>
    </row>
    <row r="485" spans="2:7" ht="12.75" customHeight="1">
      <c r="B485" s="2"/>
      <c r="C485" s="5"/>
      <c r="D485" s="5"/>
      <c r="E485" s="5"/>
      <c r="G485" s="7"/>
    </row>
    <row r="486" spans="2:7" ht="12.75" customHeight="1">
      <c r="B486" s="2"/>
      <c r="C486" s="5"/>
      <c r="D486" s="5"/>
      <c r="E486" s="5"/>
      <c r="G486" s="7"/>
    </row>
    <row r="487" spans="2:7" ht="12.75" customHeight="1">
      <c r="B487" s="2"/>
      <c r="C487" s="5"/>
      <c r="D487" s="5"/>
      <c r="E487" s="5"/>
      <c r="G487" s="7"/>
    </row>
    <row r="488" spans="2:7" ht="12.75" customHeight="1">
      <c r="B488" s="2"/>
      <c r="C488" s="5"/>
      <c r="D488" s="5"/>
      <c r="E488" s="5"/>
      <c r="G488" s="7"/>
    </row>
    <row r="489" spans="2:7" ht="12.75" customHeight="1">
      <c r="B489" s="2"/>
      <c r="C489" s="5"/>
      <c r="D489" s="5"/>
      <c r="E489" s="5"/>
      <c r="G489" s="7"/>
    </row>
    <row r="490" spans="2:7" ht="12.75" customHeight="1">
      <c r="B490" s="2"/>
      <c r="C490" s="5"/>
      <c r="D490" s="5"/>
      <c r="E490" s="5"/>
      <c r="G490" s="7"/>
    </row>
    <row r="491" spans="2:7" ht="12.75" customHeight="1">
      <c r="B491" s="2"/>
      <c r="C491" s="5"/>
      <c r="D491" s="5"/>
      <c r="E491" s="5"/>
      <c r="G491" s="7"/>
    </row>
    <row r="492" spans="2:7" ht="12.75" customHeight="1">
      <c r="B492" s="2"/>
      <c r="C492" s="5"/>
      <c r="D492" s="5"/>
      <c r="E492" s="5"/>
      <c r="G492" s="7"/>
    </row>
    <row r="493" spans="2:7" ht="12.75" customHeight="1">
      <c r="B493" s="2"/>
      <c r="C493" s="5"/>
      <c r="D493" s="5"/>
      <c r="E493" s="5"/>
      <c r="G493" s="7"/>
    </row>
    <row r="494" spans="2:7" ht="12.75" customHeight="1">
      <c r="B494" s="2"/>
      <c r="C494" s="5"/>
      <c r="D494" s="5"/>
      <c r="E494" s="5"/>
      <c r="G494" s="7"/>
    </row>
    <row r="495" spans="2:7" ht="12.75" customHeight="1">
      <c r="B495" s="2"/>
      <c r="C495" s="5"/>
      <c r="D495" s="5"/>
      <c r="E495" s="5"/>
      <c r="G495" s="7"/>
    </row>
    <row r="496" spans="2:7" ht="12.75" customHeight="1">
      <c r="B496" s="2"/>
      <c r="C496" s="5"/>
      <c r="D496" s="5"/>
      <c r="E496" s="5"/>
      <c r="G496" s="7"/>
    </row>
    <row r="497" spans="2:7" ht="12.75" customHeight="1">
      <c r="B497" s="2"/>
      <c r="C497" s="5"/>
      <c r="D497" s="5"/>
      <c r="E497" s="5"/>
      <c r="G497" s="7"/>
    </row>
    <row r="498" spans="2:7" ht="12.75" customHeight="1">
      <c r="B498" s="2"/>
      <c r="C498" s="5"/>
      <c r="D498" s="5"/>
      <c r="E498" s="5"/>
      <c r="G498" s="7"/>
    </row>
    <row r="499" spans="2:7" ht="12.75" customHeight="1">
      <c r="B499" s="2"/>
      <c r="C499" s="5"/>
      <c r="D499" s="5"/>
      <c r="E499" s="5"/>
      <c r="G499" s="7"/>
    </row>
    <row r="500" spans="2:7" ht="12.75" customHeight="1">
      <c r="B500" s="2"/>
      <c r="C500" s="5"/>
      <c r="D500" s="5"/>
      <c r="E500" s="5"/>
      <c r="G500" s="7"/>
    </row>
    <row r="501" spans="2:7" ht="12.75" customHeight="1">
      <c r="B501" s="2"/>
      <c r="C501" s="5"/>
      <c r="D501" s="5"/>
      <c r="E501" s="5"/>
      <c r="G501" s="7"/>
    </row>
    <row r="502" spans="2:7" ht="12.75" customHeight="1">
      <c r="B502" s="2"/>
      <c r="C502" s="5"/>
      <c r="D502" s="5"/>
      <c r="E502" s="5"/>
      <c r="G502" s="7"/>
    </row>
    <row r="503" spans="2:7" ht="12.75" customHeight="1">
      <c r="B503" s="2"/>
      <c r="C503" s="5"/>
      <c r="D503" s="5"/>
      <c r="E503" s="5"/>
      <c r="G503" s="7"/>
    </row>
    <row r="504" spans="2:7" ht="12.75" customHeight="1">
      <c r="B504" s="2"/>
      <c r="C504" s="5"/>
      <c r="D504" s="5"/>
      <c r="E504" s="5"/>
      <c r="G504" s="7"/>
    </row>
    <row r="505" spans="2:7" ht="12.75" customHeight="1">
      <c r="B505" s="2"/>
      <c r="C505" s="5"/>
      <c r="D505" s="5"/>
      <c r="E505" s="5"/>
      <c r="G505" s="7"/>
    </row>
    <row r="506" spans="2:7" ht="12.75" customHeight="1">
      <c r="B506" s="2"/>
      <c r="C506" s="5"/>
      <c r="D506" s="5"/>
      <c r="E506" s="5"/>
      <c r="G506" s="7"/>
    </row>
    <row r="507" spans="2:7" ht="12.75" customHeight="1">
      <c r="B507" s="2"/>
      <c r="C507" s="5"/>
      <c r="D507" s="5"/>
      <c r="E507" s="5"/>
      <c r="G507" s="7"/>
    </row>
    <row r="508" spans="2:7" ht="12.75" customHeight="1">
      <c r="B508" s="2"/>
      <c r="C508" s="5"/>
      <c r="D508" s="5"/>
      <c r="E508" s="5"/>
      <c r="G508" s="7"/>
    </row>
    <row r="509" spans="2:7" ht="12.75" customHeight="1">
      <c r="B509" s="2"/>
      <c r="C509" s="5"/>
      <c r="D509" s="5"/>
      <c r="E509" s="5"/>
      <c r="G509" s="7"/>
    </row>
    <row r="510" spans="2:7" ht="12.75" customHeight="1">
      <c r="B510" s="2"/>
      <c r="C510" s="5"/>
      <c r="D510" s="5"/>
      <c r="E510" s="5"/>
      <c r="G510" s="7"/>
    </row>
    <row r="511" spans="2:7" ht="12.75" customHeight="1">
      <c r="B511" s="2"/>
      <c r="C511" s="5"/>
      <c r="D511" s="5"/>
      <c r="E511" s="5"/>
      <c r="G511" s="7"/>
    </row>
    <row r="512" spans="2:7" ht="12.75" customHeight="1">
      <c r="B512" s="2"/>
      <c r="C512" s="5"/>
      <c r="D512" s="5"/>
      <c r="E512" s="5"/>
      <c r="G512" s="7"/>
    </row>
    <row r="513" spans="2:7" ht="12.75" customHeight="1">
      <c r="B513" s="2"/>
      <c r="C513" s="5"/>
      <c r="D513" s="5"/>
      <c r="E513" s="5"/>
      <c r="G513" s="7"/>
    </row>
    <row r="514" spans="2:7" ht="12.75" customHeight="1">
      <c r="B514" s="2"/>
      <c r="C514" s="5"/>
      <c r="D514" s="5"/>
      <c r="E514" s="5"/>
      <c r="G514" s="7"/>
    </row>
    <row r="515" spans="2:7" ht="12.75" customHeight="1">
      <c r="B515" s="2"/>
      <c r="C515" s="5"/>
      <c r="D515" s="5"/>
      <c r="E515" s="5"/>
      <c r="G515" s="7"/>
    </row>
    <row r="516" spans="2:7" ht="12.75" customHeight="1">
      <c r="B516" s="2"/>
      <c r="C516" s="5"/>
      <c r="D516" s="5"/>
      <c r="E516" s="5"/>
      <c r="G516" s="7"/>
    </row>
    <row r="517" spans="2:7" ht="12.75" customHeight="1">
      <c r="B517" s="2"/>
      <c r="C517" s="5"/>
      <c r="D517" s="5"/>
      <c r="E517" s="5"/>
      <c r="G517" s="7"/>
    </row>
    <row r="518" spans="2:7" ht="12.75" customHeight="1">
      <c r="B518" s="2"/>
      <c r="C518" s="5"/>
      <c r="D518" s="5"/>
      <c r="E518" s="5"/>
      <c r="G518" s="7"/>
    </row>
    <row r="519" spans="2:7" ht="12.75" customHeight="1">
      <c r="B519" s="2"/>
      <c r="C519" s="5"/>
      <c r="D519" s="5"/>
      <c r="E519" s="5"/>
      <c r="G519" s="7"/>
    </row>
    <row r="520" spans="2:7" ht="12.75" customHeight="1">
      <c r="B520" s="2"/>
      <c r="C520" s="5"/>
      <c r="D520" s="5"/>
      <c r="E520" s="5"/>
      <c r="G520" s="7"/>
    </row>
    <row r="521" spans="2:7" ht="12.75" customHeight="1">
      <c r="B521" s="2"/>
      <c r="C521" s="5"/>
      <c r="D521" s="5"/>
      <c r="E521" s="5"/>
      <c r="G521" s="7"/>
    </row>
    <row r="522" spans="2:7" ht="12.75" customHeight="1">
      <c r="B522" s="2"/>
      <c r="C522" s="5"/>
      <c r="D522" s="5"/>
      <c r="E522" s="5"/>
      <c r="G522" s="7"/>
    </row>
    <row r="523" spans="2:7" ht="12.75" customHeight="1">
      <c r="B523" s="2"/>
      <c r="C523" s="5"/>
      <c r="D523" s="5"/>
      <c r="E523" s="5"/>
      <c r="G523" s="7"/>
    </row>
    <row r="524" spans="2:7" ht="12.75" customHeight="1">
      <c r="B524" s="2"/>
      <c r="C524" s="5"/>
      <c r="D524" s="5"/>
      <c r="E524" s="5"/>
      <c r="G524" s="7"/>
    </row>
    <row r="525" spans="2:7" ht="12.75" customHeight="1">
      <c r="B525" s="2"/>
      <c r="C525" s="5"/>
      <c r="D525" s="5"/>
      <c r="E525" s="5"/>
      <c r="G525" s="7"/>
    </row>
    <row r="526" spans="2:7" ht="12.75" customHeight="1">
      <c r="B526" s="2"/>
      <c r="C526" s="5"/>
      <c r="D526" s="5"/>
      <c r="E526" s="5"/>
      <c r="G526" s="7"/>
    </row>
    <row r="527" spans="2:7" ht="12.75" customHeight="1">
      <c r="B527" s="2"/>
      <c r="C527" s="5"/>
      <c r="D527" s="5"/>
      <c r="E527" s="5"/>
      <c r="G527" s="7"/>
    </row>
    <row r="528" spans="2:7" ht="12.75" customHeight="1">
      <c r="B528" s="2"/>
      <c r="C528" s="5"/>
      <c r="D528" s="5"/>
      <c r="E528" s="5"/>
      <c r="G528" s="7"/>
    </row>
    <row r="529" spans="2:7" ht="12.75" customHeight="1">
      <c r="B529" s="2"/>
      <c r="C529" s="5"/>
      <c r="D529" s="5"/>
      <c r="E529" s="5"/>
      <c r="G529" s="7"/>
    </row>
    <row r="530" spans="2:7" ht="12.75" customHeight="1">
      <c r="B530" s="2"/>
      <c r="C530" s="5"/>
      <c r="D530" s="5"/>
      <c r="E530" s="5"/>
      <c r="G530" s="7"/>
    </row>
    <row r="531" spans="2:7" ht="12.75" customHeight="1">
      <c r="B531" s="2"/>
      <c r="C531" s="5"/>
      <c r="D531" s="5"/>
      <c r="E531" s="5"/>
      <c r="G531" s="7"/>
    </row>
    <row r="532" spans="2:7" ht="12.75" customHeight="1">
      <c r="B532" s="2"/>
      <c r="C532" s="5"/>
      <c r="D532" s="5"/>
      <c r="E532" s="5"/>
      <c r="G532" s="7"/>
    </row>
    <row r="533" spans="2:7" ht="12.75" customHeight="1">
      <c r="B533" s="2"/>
      <c r="C533" s="5"/>
      <c r="D533" s="5"/>
      <c r="E533" s="5"/>
      <c r="G533" s="7"/>
    </row>
    <row r="534" spans="2:7" ht="12.75" customHeight="1">
      <c r="B534" s="2"/>
      <c r="C534" s="5"/>
      <c r="D534" s="5"/>
      <c r="E534" s="5"/>
      <c r="G534" s="7"/>
    </row>
    <row r="535" spans="2:7" ht="12.75" customHeight="1">
      <c r="B535" s="2"/>
      <c r="C535" s="5"/>
      <c r="D535" s="5"/>
      <c r="E535" s="5"/>
      <c r="G535" s="7"/>
    </row>
    <row r="536" spans="2:7" ht="12.75" customHeight="1">
      <c r="B536" s="2"/>
      <c r="C536" s="5"/>
      <c r="D536" s="5"/>
      <c r="E536" s="5"/>
      <c r="G536" s="7"/>
    </row>
    <row r="537" spans="2:7" ht="12.75" customHeight="1">
      <c r="B537" s="2"/>
      <c r="C537" s="5"/>
      <c r="D537" s="5"/>
      <c r="E537" s="5"/>
      <c r="G537" s="7"/>
    </row>
    <row r="538" spans="2:7" ht="12.75" customHeight="1">
      <c r="B538" s="2"/>
      <c r="C538" s="5"/>
      <c r="D538" s="5"/>
      <c r="E538" s="5"/>
      <c r="G538" s="7"/>
    </row>
    <row r="539" spans="2:7" ht="12.75" customHeight="1">
      <c r="B539" s="2"/>
      <c r="C539" s="5"/>
      <c r="D539" s="5"/>
      <c r="E539" s="5"/>
      <c r="G539" s="7"/>
    </row>
    <row r="540" spans="2:7" ht="12.75" customHeight="1">
      <c r="B540" s="2"/>
      <c r="C540" s="5"/>
      <c r="D540" s="5"/>
      <c r="E540" s="5"/>
      <c r="G540" s="7"/>
    </row>
    <row r="541" spans="2:7" ht="12.75" customHeight="1">
      <c r="B541" s="2"/>
      <c r="C541" s="5"/>
      <c r="D541" s="5"/>
      <c r="E541" s="5"/>
      <c r="G541" s="7"/>
    </row>
    <row r="542" spans="2:7" ht="12.75" customHeight="1">
      <c r="B542" s="2"/>
      <c r="C542" s="5"/>
      <c r="D542" s="5"/>
      <c r="E542" s="5"/>
      <c r="G542" s="7"/>
    </row>
    <row r="543" spans="2:7" ht="12.75" customHeight="1">
      <c r="B543" s="2"/>
      <c r="C543" s="5"/>
      <c r="D543" s="5"/>
      <c r="E543" s="5"/>
      <c r="G543" s="7"/>
    </row>
    <row r="544" spans="2:7" ht="12.75" customHeight="1">
      <c r="B544" s="2"/>
      <c r="C544" s="5"/>
      <c r="D544" s="5"/>
      <c r="E544" s="5"/>
      <c r="G544" s="7"/>
    </row>
    <row r="545" spans="2:7" ht="12.75" customHeight="1">
      <c r="B545" s="2"/>
      <c r="C545" s="5"/>
      <c r="D545" s="5"/>
      <c r="E545" s="5"/>
      <c r="G545" s="7"/>
    </row>
    <row r="546" spans="2:7" ht="12.75" customHeight="1">
      <c r="B546" s="2"/>
      <c r="C546" s="5"/>
      <c r="D546" s="5"/>
      <c r="E546" s="5"/>
      <c r="G546" s="7"/>
    </row>
    <row r="547" spans="2:7" ht="12.75" customHeight="1">
      <c r="B547" s="2"/>
      <c r="C547" s="5"/>
      <c r="D547" s="5"/>
      <c r="E547" s="5"/>
      <c r="G547" s="7"/>
    </row>
    <row r="548" spans="2:7" ht="12.75" customHeight="1">
      <c r="B548" s="2"/>
      <c r="C548" s="5"/>
      <c r="D548" s="5"/>
      <c r="E548" s="5"/>
      <c r="G548" s="7"/>
    </row>
    <row r="549" spans="2:7" ht="12.75" customHeight="1">
      <c r="B549" s="2"/>
      <c r="C549" s="5"/>
      <c r="D549" s="5"/>
      <c r="E549" s="5"/>
      <c r="G549" s="7"/>
    </row>
    <row r="550" spans="2:7" ht="12.75" customHeight="1">
      <c r="B550" s="2"/>
      <c r="C550" s="5"/>
      <c r="D550" s="5"/>
      <c r="E550" s="5"/>
      <c r="G550" s="7"/>
    </row>
    <row r="551" spans="2:7" ht="12.75" customHeight="1">
      <c r="B551" s="2"/>
      <c r="C551" s="5"/>
      <c r="D551" s="5"/>
      <c r="E551" s="5"/>
      <c r="G551" s="7"/>
    </row>
    <row r="552" spans="2:7" ht="12.75" customHeight="1">
      <c r="B552" s="2"/>
      <c r="C552" s="5"/>
      <c r="D552" s="5"/>
      <c r="E552" s="5"/>
      <c r="G552" s="7"/>
    </row>
    <row r="553" spans="2:7" ht="12.75" customHeight="1">
      <c r="B553" s="2"/>
      <c r="C553" s="5"/>
      <c r="D553" s="5"/>
      <c r="E553" s="5"/>
      <c r="G553" s="7"/>
    </row>
    <row r="554" spans="2:7" ht="12.75" customHeight="1">
      <c r="B554" s="2"/>
      <c r="C554" s="5"/>
      <c r="D554" s="5"/>
      <c r="E554" s="5"/>
      <c r="G554" s="7"/>
    </row>
    <row r="555" spans="2:7" ht="12.75" customHeight="1">
      <c r="B555" s="2"/>
      <c r="C555" s="5"/>
      <c r="D555" s="5"/>
      <c r="E555" s="5"/>
      <c r="G555" s="7"/>
    </row>
    <row r="556" spans="2:7" ht="12.75" customHeight="1">
      <c r="B556" s="2"/>
      <c r="C556" s="5"/>
      <c r="D556" s="5"/>
      <c r="E556" s="5"/>
      <c r="G556" s="7"/>
    </row>
    <row r="557" spans="2:7" ht="12.75" customHeight="1">
      <c r="B557" s="2"/>
      <c r="C557" s="5"/>
      <c r="D557" s="5"/>
      <c r="E557" s="5"/>
      <c r="G557" s="7"/>
    </row>
    <row r="558" spans="2:7" ht="12.75" customHeight="1">
      <c r="B558" s="2"/>
      <c r="C558" s="5"/>
      <c r="D558" s="5"/>
      <c r="E558" s="5"/>
      <c r="G558" s="7"/>
    </row>
    <row r="559" spans="2:7" ht="12.75" customHeight="1">
      <c r="B559" s="2"/>
      <c r="C559" s="5"/>
      <c r="D559" s="5"/>
      <c r="E559" s="5"/>
      <c r="G559" s="7"/>
    </row>
    <row r="560" spans="2:7" ht="12.75" customHeight="1">
      <c r="B560" s="2"/>
      <c r="C560" s="5"/>
      <c r="D560" s="5"/>
      <c r="E560" s="5"/>
      <c r="G560" s="7"/>
    </row>
    <row r="561" spans="2:7" ht="12.75" customHeight="1">
      <c r="B561" s="2"/>
      <c r="C561" s="5"/>
      <c r="D561" s="5"/>
      <c r="E561" s="5"/>
      <c r="G561" s="7"/>
    </row>
    <row r="562" spans="2:7" ht="12.75" customHeight="1">
      <c r="B562" s="2"/>
      <c r="C562" s="5"/>
      <c r="D562" s="5"/>
      <c r="E562" s="5"/>
      <c r="G562" s="7"/>
    </row>
    <row r="563" spans="2:7" ht="12.75" customHeight="1">
      <c r="B563" s="2"/>
      <c r="C563" s="5"/>
      <c r="D563" s="5"/>
      <c r="E563" s="5"/>
      <c r="G563" s="7"/>
    </row>
    <row r="564" spans="2:7" ht="12.75" customHeight="1">
      <c r="B564" s="2"/>
      <c r="C564" s="5"/>
      <c r="D564" s="5"/>
      <c r="E564" s="5"/>
      <c r="G564" s="7"/>
    </row>
    <row r="565" spans="2:7" ht="12.75" customHeight="1">
      <c r="B565" s="2"/>
      <c r="C565" s="5"/>
      <c r="D565" s="5"/>
      <c r="E565" s="5"/>
      <c r="G565" s="7"/>
    </row>
    <row r="566" spans="2:7" ht="12.75" customHeight="1">
      <c r="B566" s="2"/>
      <c r="C566" s="5"/>
      <c r="D566" s="5"/>
      <c r="E566" s="5"/>
      <c r="G566" s="7"/>
    </row>
    <row r="567" spans="2:7" ht="12.75" customHeight="1">
      <c r="B567" s="2"/>
      <c r="C567" s="5"/>
      <c r="D567" s="5"/>
      <c r="E567" s="5"/>
      <c r="G567" s="7"/>
    </row>
    <row r="568" spans="2:7" ht="12.75" customHeight="1">
      <c r="B568" s="2"/>
      <c r="C568" s="5"/>
      <c r="D568" s="5"/>
      <c r="E568" s="5"/>
      <c r="G568" s="7"/>
    </row>
    <row r="569" spans="2:7" ht="12.75" customHeight="1">
      <c r="B569" s="2"/>
      <c r="C569" s="5"/>
      <c r="D569" s="5"/>
      <c r="E569" s="5"/>
      <c r="G569" s="7"/>
    </row>
    <row r="570" spans="2:7" ht="12.75" customHeight="1">
      <c r="B570" s="2"/>
      <c r="C570" s="5"/>
      <c r="D570" s="5"/>
      <c r="E570" s="5"/>
      <c r="G570" s="7"/>
    </row>
    <row r="571" spans="2:7" ht="12.75" customHeight="1">
      <c r="B571" s="2"/>
      <c r="C571" s="5"/>
      <c r="D571" s="5"/>
      <c r="E571" s="5"/>
      <c r="G571" s="7"/>
    </row>
    <row r="572" spans="2:7" ht="12.75" customHeight="1">
      <c r="B572" s="2"/>
      <c r="C572" s="5"/>
      <c r="D572" s="5"/>
      <c r="E572" s="5"/>
      <c r="G572" s="7"/>
    </row>
    <row r="573" spans="2:7" ht="12.75" customHeight="1">
      <c r="B573" s="2"/>
      <c r="C573" s="5"/>
      <c r="D573" s="5"/>
      <c r="E573" s="5"/>
      <c r="G573" s="7"/>
    </row>
    <row r="574" spans="2:7" ht="12.75" customHeight="1">
      <c r="B574" s="2"/>
      <c r="C574" s="5"/>
      <c r="D574" s="5"/>
      <c r="E574" s="5"/>
      <c r="G574" s="7"/>
    </row>
    <row r="575" spans="2:7" ht="12.75" customHeight="1">
      <c r="B575" s="2"/>
      <c r="C575" s="5"/>
      <c r="D575" s="5"/>
      <c r="E575" s="5"/>
      <c r="G575" s="7"/>
    </row>
    <row r="576" spans="2:7" ht="12.75" customHeight="1">
      <c r="B576" s="2"/>
      <c r="C576" s="5"/>
      <c r="D576" s="5"/>
      <c r="E576" s="5"/>
      <c r="G576" s="7"/>
    </row>
    <row r="577" spans="2:7" ht="12.75" customHeight="1">
      <c r="B577" s="2"/>
      <c r="C577" s="5"/>
      <c r="D577" s="5"/>
      <c r="E577" s="5"/>
      <c r="G577" s="7"/>
    </row>
    <row r="578" spans="2:7" ht="12.75" customHeight="1">
      <c r="B578" s="2"/>
      <c r="C578" s="5"/>
      <c r="D578" s="5"/>
      <c r="E578" s="5"/>
      <c r="G578" s="7"/>
    </row>
    <row r="579" spans="2:7" ht="12.75" customHeight="1">
      <c r="B579" s="2"/>
      <c r="C579" s="5"/>
      <c r="D579" s="5"/>
      <c r="E579" s="5"/>
      <c r="G579" s="7"/>
    </row>
    <row r="580" spans="2:7" ht="12.75" customHeight="1">
      <c r="B580" s="2"/>
      <c r="C580" s="5"/>
      <c r="D580" s="5"/>
      <c r="E580" s="5"/>
      <c r="G580" s="7"/>
    </row>
    <row r="581" spans="2:7" ht="12.75" customHeight="1">
      <c r="B581" s="2"/>
      <c r="C581" s="5"/>
      <c r="D581" s="5"/>
      <c r="E581" s="5"/>
      <c r="G581" s="7"/>
    </row>
    <row r="582" spans="2:7" ht="12.75" customHeight="1">
      <c r="B582" s="2"/>
      <c r="C582" s="5"/>
      <c r="D582" s="5"/>
      <c r="E582" s="5"/>
      <c r="G582" s="7"/>
    </row>
    <row r="583" spans="2:7" ht="12.75" customHeight="1">
      <c r="B583" s="2"/>
      <c r="C583" s="5"/>
      <c r="D583" s="5"/>
      <c r="E583" s="5"/>
      <c r="G583" s="7"/>
    </row>
    <row r="584" spans="2:7" ht="12.75" customHeight="1">
      <c r="B584" s="2"/>
      <c r="C584" s="5"/>
      <c r="D584" s="5"/>
      <c r="E584" s="5"/>
      <c r="G584" s="7"/>
    </row>
    <row r="585" spans="2:7" ht="12.75" customHeight="1">
      <c r="B585" s="2"/>
      <c r="C585" s="5"/>
      <c r="D585" s="5"/>
      <c r="E585" s="5"/>
      <c r="G585" s="7"/>
    </row>
    <row r="586" spans="2:7" ht="12.75" customHeight="1">
      <c r="B586" s="2"/>
      <c r="C586" s="5"/>
      <c r="D586" s="5"/>
      <c r="E586" s="5"/>
      <c r="G586" s="7"/>
    </row>
    <row r="587" spans="2:7" ht="12.75" customHeight="1">
      <c r="B587" s="2"/>
      <c r="C587" s="5"/>
      <c r="D587" s="5"/>
      <c r="E587" s="5"/>
      <c r="G587" s="7"/>
    </row>
    <row r="588" spans="2:7" ht="12.75" customHeight="1">
      <c r="B588" s="2"/>
      <c r="C588" s="5"/>
      <c r="D588" s="5"/>
      <c r="E588" s="5"/>
      <c r="G588" s="7"/>
    </row>
    <row r="589" spans="2:7" ht="12.75" customHeight="1">
      <c r="B589" s="2"/>
      <c r="C589" s="5"/>
      <c r="D589" s="5"/>
      <c r="E589" s="5"/>
      <c r="G589" s="7"/>
    </row>
    <row r="590" spans="2:7" ht="12.75" customHeight="1">
      <c r="B590" s="2"/>
      <c r="C590" s="5"/>
      <c r="D590" s="5"/>
      <c r="E590" s="5"/>
      <c r="G590" s="7"/>
    </row>
    <row r="591" spans="2:7" ht="12.75" customHeight="1">
      <c r="B591" s="2"/>
      <c r="C591" s="5"/>
      <c r="D591" s="5"/>
      <c r="E591" s="5"/>
      <c r="G591" s="7"/>
    </row>
    <row r="592" spans="2:7" ht="12.75" customHeight="1">
      <c r="B592" s="2"/>
      <c r="C592" s="5"/>
      <c r="D592" s="5"/>
      <c r="E592" s="5"/>
      <c r="G592" s="7"/>
    </row>
    <row r="593" spans="2:7" ht="12.75" customHeight="1">
      <c r="B593" s="2"/>
      <c r="C593" s="5"/>
      <c r="D593" s="5"/>
      <c r="E593" s="5"/>
      <c r="G593" s="7"/>
    </row>
    <row r="594" spans="2:7" ht="12.75" customHeight="1">
      <c r="B594" s="2"/>
      <c r="C594" s="5"/>
      <c r="D594" s="5"/>
      <c r="E594" s="5"/>
      <c r="G594" s="7"/>
    </row>
    <row r="595" spans="2:7" ht="12.75" customHeight="1">
      <c r="B595" s="2"/>
      <c r="C595" s="5"/>
      <c r="D595" s="5"/>
      <c r="E595" s="5"/>
      <c r="G595" s="7"/>
    </row>
    <row r="596" spans="2:7" ht="12.75" customHeight="1">
      <c r="B596" s="2"/>
      <c r="C596" s="5"/>
      <c r="D596" s="5"/>
      <c r="E596" s="5"/>
      <c r="G596" s="7"/>
    </row>
    <row r="597" spans="2:7" ht="12.75" customHeight="1">
      <c r="B597" s="2"/>
      <c r="C597" s="5"/>
      <c r="D597" s="5"/>
      <c r="E597" s="5"/>
      <c r="G597" s="7"/>
    </row>
    <row r="598" spans="2:7" ht="12.75" customHeight="1">
      <c r="B598" s="2"/>
      <c r="C598" s="5"/>
      <c r="D598" s="5"/>
      <c r="E598" s="5"/>
      <c r="G598" s="7"/>
    </row>
    <row r="599" spans="2:7" ht="12.75" customHeight="1">
      <c r="B599" s="2"/>
      <c r="C599" s="5"/>
      <c r="D599" s="5"/>
      <c r="E599" s="5"/>
      <c r="G599" s="7"/>
    </row>
    <row r="600" spans="2:7" ht="12.75" customHeight="1">
      <c r="B600" s="2"/>
      <c r="C600" s="5"/>
      <c r="D600" s="5"/>
      <c r="E600" s="5"/>
      <c r="G600" s="7"/>
    </row>
    <row r="601" spans="2:7" ht="12.75" customHeight="1">
      <c r="B601" s="2"/>
      <c r="C601" s="5"/>
      <c r="D601" s="5"/>
      <c r="E601" s="5"/>
      <c r="G601" s="7"/>
    </row>
    <row r="602" spans="2:7" ht="12.75" customHeight="1">
      <c r="B602" s="2"/>
      <c r="C602" s="5"/>
      <c r="D602" s="5"/>
      <c r="E602" s="5"/>
      <c r="G602" s="7"/>
    </row>
    <row r="603" spans="2:7" ht="12.75" customHeight="1">
      <c r="B603" s="2"/>
      <c r="C603" s="5"/>
      <c r="D603" s="5"/>
      <c r="E603" s="5"/>
      <c r="G603" s="7"/>
    </row>
    <row r="604" spans="2:7" ht="12.75" customHeight="1">
      <c r="B604" s="2"/>
      <c r="C604" s="5"/>
      <c r="D604" s="5"/>
      <c r="E604" s="5"/>
      <c r="G604" s="7"/>
    </row>
    <row r="605" spans="2:7" ht="12.75" customHeight="1">
      <c r="B605" s="2"/>
      <c r="C605" s="5"/>
      <c r="D605" s="5"/>
      <c r="E605" s="5"/>
      <c r="G605" s="7"/>
    </row>
    <row r="606" spans="2:7" ht="12.75" customHeight="1">
      <c r="B606" s="2"/>
      <c r="C606" s="5"/>
      <c r="D606" s="5"/>
      <c r="E606" s="5"/>
      <c r="G606" s="7"/>
    </row>
    <row r="607" spans="2:7" ht="12.75" customHeight="1">
      <c r="B607" s="2"/>
      <c r="C607" s="5"/>
      <c r="D607" s="5"/>
      <c r="E607" s="5"/>
      <c r="G607" s="7"/>
    </row>
    <row r="608" spans="2:7" ht="12.75" customHeight="1">
      <c r="B608" s="2"/>
      <c r="C608" s="5"/>
      <c r="D608" s="5"/>
      <c r="E608" s="5"/>
      <c r="G608" s="7"/>
    </row>
    <row r="609" spans="2:7" ht="12.75" customHeight="1">
      <c r="B609" s="2"/>
      <c r="C609" s="5"/>
      <c r="D609" s="5"/>
      <c r="E609" s="5"/>
      <c r="G609" s="7"/>
    </row>
    <row r="610" spans="2:7" ht="12.75" customHeight="1">
      <c r="B610" s="2"/>
      <c r="C610" s="5"/>
      <c r="D610" s="5"/>
      <c r="E610" s="5"/>
      <c r="G610" s="7"/>
    </row>
    <row r="611" spans="2:7" ht="12.75" customHeight="1">
      <c r="B611" s="2"/>
      <c r="C611" s="5"/>
      <c r="D611" s="5"/>
      <c r="E611" s="5"/>
      <c r="G611" s="7"/>
    </row>
    <row r="612" spans="2:7" ht="12.75" customHeight="1">
      <c r="B612" s="2"/>
      <c r="C612" s="5"/>
      <c r="D612" s="5"/>
      <c r="E612" s="5"/>
      <c r="G612" s="7"/>
    </row>
    <row r="613" spans="2:7" ht="12.75" customHeight="1">
      <c r="B613" s="2"/>
      <c r="C613" s="5"/>
      <c r="D613" s="5"/>
      <c r="E613" s="5"/>
      <c r="G613" s="7"/>
    </row>
    <row r="614" spans="2:7" ht="12.75" customHeight="1">
      <c r="B614" s="2"/>
      <c r="C614" s="5"/>
      <c r="D614" s="5"/>
      <c r="E614" s="5"/>
      <c r="G614" s="7"/>
    </row>
    <row r="615" spans="2:7" ht="12.75" customHeight="1">
      <c r="B615" s="2"/>
      <c r="C615" s="5"/>
      <c r="D615" s="5"/>
      <c r="E615" s="5"/>
      <c r="G615" s="7"/>
    </row>
    <row r="616" spans="2:7" ht="12.75" customHeight="1">
      <c r="B616" s="2"/>
      <c r="C616" s="5"/>
      <c r="D616" s="5"/>
      <c r="E616" s="5"/>
      <c r="G616" s="7"/>
    </row>
    <row r="617" spans="2:7" ht="12.75" customHeight="1">
      <c r="B617" s="2"/>
      <c r="C617" s="5"/>
      <c r="D617" s="5"/>
      <c r="E617" s="5"/>
      <c r="G617" s="7"/>
    </row>
    <row r="618" spans="2:7" ht="12.75" customHeight="1">
      <c r="B618" s="2"/>
      <c r="C618" s="5"/>
      <c r="D618" s="5"/>
      <c r="E618" s="5"/>
      <c r="G618" s="7"/>
    </row>
    <row r="619" spans="2:7" ht="12.75" customHeight="1">
      <c r="B619" s="2"/>
      <c r="C619" s="5"/>
      <c r="D619" s="5"/>
      <c r="E619" s="5"/>
      <c r="G619" s="7"/>
    </row>
    <row r="620" spans="2:7" ht="12.75" customHeight="1">
      <c r="B620" s="2"/>
      <c r="C620" s="5"/>
      <c r="D620" s="5"/>
      <c r="E620" s="5"/>
      <c r="G620" s="7"/>
    </row>
    <row r="621" spans="2:7" ht="12.75" customHeight="1">
      <c r="B621" s="2"/>
      <c r="C621" s="5"/>
      <c r="D621" s="5"/>
      <c r="E621" s="5"/>
      <c r="G621" s="7"/>
    </row>
    <row r="622" spans="2:7" ht="12.75" customHeight="1">
      <c r="B622" s="2"/>
      <c r="C622" s="5"/>
      <c r="D622" s="5"/>
      <c r="E622" s="5"/>
      <c r="G622" s="7"/>
    </row>
    <row r="623" spans="2:7" ht="12.75" customHeight="1">
      <c r="B623" s="2"/>
      <c r="C623" s="5"/>
      <c r="D623" s="5"/>
      <c r="E623" s="5"/>
      <c r="G623" s="7"/>
    </row>
    <row r="624" spans="2:7" ht="12.75" customHeight="1">
      <c r="B624" s="2"/>
      <c r="C624" s="5"/>
      <c r="D624" s="5"/>
      <c r="E624" s="5"/>
      <c r="G624" s="7"/>
    </row>
    <row r="625" spans="2:7" ht="12.75" customHeight="1">
      <c r="B625" s="2"/>
      <c r="C625" s="5"/>
      <c r="D625" s="5"/>
      <c r="E625" s="5"/>
      <c r="G625" s="7"/>
    </row>
    <row r="626" spans="2:7" ht="12.75" customHeight="1">
      <c r="B626" s="2"/>
      <c r="C626" s="5"/>
      <c r="D626" s="5"/>
      <c r="E626" s="5"/>
      <c r="G626" s="7"/>
    </row>
    <row r="627" spans="2:7" ht="12.75" customHeight="1">
      <c r="B627" s="2"/>
      <c r="C627" s="5"/>
      <c r="D627" s="5"/>
      <c r="E627" s="5"/>
      <c r="G627" s="7"/>
    </row>
    <row r="628" spans="2:7" ht="12.75" customHeight="1">
      <c r="B628" s="2"/>
      <c r="C628" s="5"/>
      <c r="D628" s="5"/>
      <c r="E628" s="5"/>
      <c r="G628" s="7"/>
    </row>
    <row r="629" spans="2:7" ht="12.75" customHeight="1">
      <c r="B629" s="2"/>
      <c r="C629" s="5"/>
      <c r="D629" s="5"/>
      <c r="E629" s="5"/>
      <c r="G629" s="7"/>
    </row>
    <row r="630" spans="2:7" ht="12.75" customHeight="1">
      <c r="B630" s="2"/>
      <c r="C630" s="5"/>
      <c r="D630" s="5"/>
      <c r="E630" s="5"/>
      <c r="G630" s="7"/>
    </row>
    <row r="631" spans="2:7" ht="12.75" customHeight="1">
      <c r="B631" s="2"/>
      <c r="C631" s="5"/>
      <c r="D631" s="5"/>
      <c r="E631" s="5"/>
      <c r="G631" s="7"/>
    </row>
    <row r="632" spans="2:7" ht="12.75" customHeight="1">
      <c r="B632" s="2"/>
      <c r="C632" s="5"/>
      <c r="D632" s="5"/>
      <c r="E632" s="5"/>
      <c r="G632" s="7"/>
    </row>
    <row r="633" spans="2:7" ht="12.75" customHeight="1">
      <c r="B633" s="2"/>
      <c r="C633" s="5"/>
      <c r="D633" s="5"/>
      <c r="E633" s="5"/>
      <c r="G633" s="7"/>
    </row>
    <row r="634" spans="2:7" ht="12.75" customHeight="1">
      <c r="B634" s="2"/>
      <c r="C634" s="5"/>
      <c r="D634" s="5"/>
      <c r="E634" s="5"/>
      <c r="G634" s="7"/>
    </row>
    <row r="635" spans="2:7" ht="12.75" customHeight="1">
      <c r="B635" s="2"/>
      <c r="C635" s="5"/>
      <c r="D635" s="5"/>
      <c r="E635" s="5"/>
      <c r="G635" s="7"/>
    </row>
    <row r="636" spans="2:7" ht="12.75" customHeight="1">
      <c r="B636" s="2"/>
      <c r="C636" s="5"/>
      <c r="D636" s="5"/>
      <c r="E636" s="5"/>
      <c r="G636" s="7"/>
    </row>
    <row r="637" spans="2:7" ht="12.75" customHeight="1">
      <c r="B637" s="2"/>
      <c r="C637" s="5"/>
      <c r="D637" s="5"/>
      <c r="E637" s="5"/>
      <c r="G637" s="7"/>
    </row>
    <row r="638" spans="2:7" ht="12.75" customHeight="1">
      <c r="B638" s="2"/>
      <c r="C638" s="5"/>
      <c r="D638" s="5"/>
      <c r="E638" s="5"/>
      <c r="G638" s="7"/>
    </row>
    <row r="639" spans="2:7" ht="12.75" customHeight="1">
      <c r="B639" s="2"/>
      <c r="C639" s="5"/>
      <c r="D639" s="5"/>
      <c r="E639" s="5"/>
      <c r="G639" s="7"/>
    </row>
    <row r="640" spans="2:7" ht="12.75" customHeight="1">
      <c r="B640" s="2"/>
      <c r="C640" s="5"/>
      <c r="D640" s="5"/>
      <c r="E640" s="5"/>
      <c r="G640" s="7"/>
    </row>
    <row r="641" spans="2:7" ht="12.75" customHeight="1">
      <c r="B641" s="2"/>
      <c r="C641" s="5"/>
      <c r="D641" s="5"/>
      <c r="E641" s="5"/>
      <c r="G641" s="7"/>
    </row>
    <row r="642" spans="2:7" ht="12.75" customHeight="1">
      <c r="B642" s="2"/>
      <c r="C642" s="5"/>
      <c r="D642" s="5"/>
      <c r="E642" s="5"/>
      <c r="G642" s="7"/>
    </row>
    <row r="643" spans="2:7" ht="12.75" customHeight="1">
      <c r="B643" s="2"/>
      <c r="C643" s="5"/>
      <c r="D643" s="5"/>
      <c r="E643" s="5"/>
      <c r="G643" s="7"/>
    </row>
    <row r="644" spans="2:7" ht="12.75" customHeight="1">
      <c r="B644" s="2"/>
      <c r="C644" s="5"/>
      <c r="D644" s="5"/>
      <c r="E644" s="5"/>
      <c r="G644" s="7"/>
    </row>
    <row r="645" spans="2:7" ht="12.75" customHeight="1">
      <c r="B645" s="2"/>
      <c r="C645" s="5"/>
      <c r="D645" s="5"/>
      <c r="E645" s="5"/>
      <c r="G645" s="7"/>
    </row>
    <row r="646" spans="2:7" ht="12.75" customHeight="1">
      <c r="B646" s="2"/>
      <c r="C646" s="5"/>
      <c r="D646" s="5"/>
      <c r="E646" s="5"/>
      <c r="G646" s="7"/>
    </row>
    <row r="647" spans="2:7" ht="12.75" customHeight="1">
      <c r="B647" s="2"/>
      <c r="C647" s="5"/>
      <c r="D647" s="5"/>
      <c r="E647" s="5"/>
      <c r="G647" s="7"/>
    </row>
    <row r="648" spans="2:7" ht="12.75" customHeight="1">
      <c r="B648" s="2"/>
      <c r="C648" s="5"/>
      <c r="D648" s="5"/>
      <c r="E648" s="5"/>
      <c r="G648" s="7"/>
    </row>
    <row r="649" spans="2:7" ht="12.75" customHeight="1">
      <c r="B649" s="2"/>
      <c r="C649" s="5"/>
      <c r="D649" s="5"/>
      <c r="E649" s="5"/>
      <c r="G649" s="7"/>
    </row>
    <row r="650" spans="2:7" ht="12.75" customHeight="1">
      <c r="B650" s="2"/>
      <c r="C650" s="5"/>
      <c r="D650" s="5"/>
      <c r="E650" s="5"/>
      <c r="G650" s="7"/>
    </row>
    <row r="651" spans="2:7" ht="12.75" customHeight="1">
      <c r="B651" s="2"/>
      <c r="C651" s="5"/>
      <c r="D651" s="5"/>
      <c r="E651" s="5"/>
      <c r="G651" s="7"/>
    </row>
    <row r="652" spans="2:7" ht="12.75" customHeight="1">
      <c r="B652" s="2"/>
      <c r="C652" s="5"/>
      <c r="D652" s="5"/>
      <c r="E652" s="5"/>
      <c r="G652" s="7"/>
    </row>
    <row r="653" spans="2:7" ht="12.75" customHeight="1">
      <c r="B653" s="2"/>
      <c r="C653" s="5"/>
      <c r="D653" s="5"/>
      <c r="E653" s="5"/>
      <c r="G653" s="7"/>
    </row>
    <row r="654" spans="2:7" ht="12.75" customHeight="1">
      <c r="B654" s="2"/>
      <c r="C654" s="5"/>
      <c r="D654" s="5"/>
      <c r="E654" s="5"/>
      <c r="G654" s="7"/>
    </row>
    <row r="655" spans="2:7" ht="12.75" customHeight="1">
      <c r="B655" s="2"/>
      <c r="C655" s="5"/>
      <c r="D655" s="5"/>
      <c r="E655" s="5"/>
      <c r="G655" s="7"/>
    </row>
    <row r="656" spans="2:7" ht="12.75" customHeight="1">
      <c r="B656" s="2"/>
      <c r="C656" s="5"/>
      <c r="D656" s="5"/>
      <c r="E656" s="5"/>
      <c r="G656" s="7"/>
    </row>
    <row r="657" spans="2:7" ht="12.75" customHeight="1">
      <c r="B657" s="2"/>
      <c r="C657" s="5"/>
      <c r="D657" s="5"/>
      <c r="E657" s="5"/>
      <c r="G657" s="7"/>
    </row>
    <row r="658" spans="2:7" ht="12.75" customHeight="1">
      <c r="B658" s="2"/>
      <c r="C658" s="5"/>
      <c r="D658" s="5"/>
      <c r="E658" s="5"/>
      <c r="G658" s="7"/>
    </row>
    <row r="659" spans="2:7" ht="12.75" customHeight="1">
      <c r="B659" s="2"/>
      <c r="C659" s="5"/>
      <c r="D659" s="5"/>
      <c r="E659" s="5"/>
      <c r="G659" s="7"/>
    </row>
    <row r="660" spans="2:7" ht="12.75" customHeight="1">
      <c r="B660" s="2"/>
      <c r="C660" s="5"/>
      <c r="D660" s="5"/>
      <c r="E660" s="5"/>
      <c r="G660" s="7"/>
    </row>
    <row r="661" spans="2:7" ht="12.75" customHeight="1">
      <c r="B661" s="2"/>
      <c r="C661" s="5"/>
      <c r="D661" s="5"/>
      <c r="E661" s="5"/>
      <c r="G661" s="7"/>
    </row>
    <row r="662" spans="2:7" ht="12.75" customHeight="1">
      <c r="B662" s="2"/>
      <c r="C662" s="5"/>
      <c r="D662" s="5"/>
      <c r="E662" s="5"/>
      <c r="G662" s="7"/>
    </row>
    <row r="663" spans="2:7" ht="12.75" customHeight="1">
      <c r="B663" s="2"/>
      <c r="C663" s="5"/>
      <c r="D663" s="5"/>
      <c r="E663" s="5"/>
      <c r="G663" s="7"/>
    </row>
    <row r="664" spans="2:7" ht="12.75" customHeight="1">
      <c r="B664" s="2"/>
      <c r="C664" s="5"/>
      <c r="D664" s="5"/>
      <c r="E664" s="5"/>
      <c r="G664" s="7"/>
    </row>
    <row r="665" spans="2:7" ht="12.75" customHeight="1">
      <c r="B665" s="2"/>
      <c r="C665" s="5"/>
      <c r="D665" s="5"/>
      <c r="E665" s="5"/>
      <c r="G665" s="7"/>
    </row>
    <row r="666" spans="2:7" ht="12.75" customHeight="1">
      <c r="B666" s="2"/>
      <c r="C666" s="5"/>
      <c r="D666" s="5"/>
      <c r="E666" s="5"/>
      <c r="G666" s="7"/>
    </row>
    <row r="667" spans="2:7" ht="12.75" customHeight="1">
      <c r="B667" s="2"/>
      <c r="C667" s="5"/>
      <c r="D667" s="5"/>
      <c r="E667" s="5"/>
      <c r="G667" s="7"/>
    </row>
    <row r="668" spans="2:7" ht="12.75" customHeight="1">
      <c r="B668" s="2"/>
      <c r="C668" s="5"/>
      <c r="D668" s="5"/>
      <c r="E668" s="5"/>
      <c r="G668" s="7"/>
    </row>
    <row r="669" spans="2:7" ht="12.75" customHeight="1">
      <c r="B669" s="2"/>
      <c r="C669" s="5"/>
      <c r="D669" s="5"/>
      <c r="E669" s="5"/>
      <c r="G669" s="7"/>
    </row>
    <row r="670" spans="2:7" ht="12.75" customHeight="1">
      <c r="B670" s="2"/>
      <c r="C670" s="5"/>
      <c r="D670" s="5"/>
      <c r="E670" s="5"/>
      <c r="G670" s="7"/>
    </row>
    <row r="671" spans="2:7" ht="12.75" customHeight="1">
      <c r="B671" s="2"/>
      <c r="C671" s="5"/>
      <c r="D671" s="5"/>
      <c r="E671" s="5"/>
      <c r="G671" s="7"/>
    </row>
    <row r="672" spans="2:7" ht="12.75" customHeight="1">
      <c r="B672" s="2"/>
      <c r="C672" s="5"/>
      <c r="D672" s="5"/>
      <c r="E672" s="5"/>
      <c r="G672" s="7"/>
    </row>
    <row r="673" spans="2:7" ht="12.75" customHeight="1">
      <c r="B673" s="2"/>
      <c r="C673" s="5"/>
      <c r="D673" s="5"/>
      <c r="E673" s="5"/>
      <c r="G673" s="7"/>
    </row>
    <row r="674" spans="2:7" ht="12.75" customHeight="1">
      <c r="B674" s="2"/>
      <c r="C674" s="5"/>
      <c r="D674" s="5"/>
      <c r="E674" s="5"/>
      <c r="G674" s="7"/>
    </row>
    <row r="675" spans="2:7" ht="12.75" customHeight="1">
      <c r="B675" s="2"/>
      <c r="C675" s="5"/>
      <c r="D675" s="5"/>
      <c r="E675" s="5"/>
      <c r="G675" s="7"/>
    </row>
    <row r="676" spans="2:7" ht="12.75" customHeight="1">
      <c r="B676" s="2"/>
      <c r="C676" s="5"/>
      <c r="D676" s="5"/>
      <c r="E676" s="5"/>
      <c r="G676" s="7"/>
    </row>
    <row r="677" spans="2:7" ht="12.75" customHeight="1">
      <c r="B677" s="2"/>
      <c r="C677" s="5"/>
      <c r="D677" s="5"/>
      <c r="E677" s="5"/>
      <c r="G677" s="7"/>
    </row>
    <row r="678" spans="2:7" ht="12.75" customHeight="1">
      <c r="B678" s="2"/>
      <c r="C678" s="5"/>
      <c r="D678" s="5"/>
      <c r="E678" s="5"/>
      <c r="G678" s="7"/>
    </row>
    <row r="679" spans="2:7" ht="12.75" customHeight="1">
      <c r="B679" s="2"/>
      <c r="C679" s="5"/>
      <c r="D679" s="5"/>
      <c r="E679" s="5"/>
      <c r="G679" s="7"/>
    </row>
    <row r="680" spans="2:7" ht="12.75" customHeight="1">
      <c r="B680" s="2"/>
      <c r="C680" s="5"/>
      <c r="D680" s="5"/>
      <c r="E680" s="5"/>
      <c r="G680" s="7"/>
    </row>
    <row r="681" spans="2:7" ht="12.75" customHeight="1">
      <c r="B681" s="2"/>
      <c r="C681" s="5"/>
      <c r="D681" s="5"/>
      <c r="E681" s="5"/>
      <c r="G681" s="7"/>
    </row>
    <row r="682" spans="2:7" ht="12.75" customHeight="1">
      <c r="B682" s="2"/>
      <c r="C682" s="5"/>
      <c r="D682" s="5"/>
      <c r="E682" s="5"/>
      <c r="G682" s="7"/>
    </row>
    <row r="683" spans="2:7" ht="12.75" customHeight="1">
      <c r="B683" s="2"/>
      <c r="C683" s="5"/>
      <c r="D683" s="5"/>
      <c r="E683" s="5"/>
      <c r="G683" s="7"/>
    </row>
    <row r="684" spans="2:7" ht="12.75" customHeight="1">
      <c r="B684" s="2"/>
      <c r="C684" s="5"/>
      <c r="D684" s="5"/>
      <c r="E684" s="5"/>
      <c r="G684" s="7"/>
    </row>
    <row r="685" spans="2:7" ht="12.75" customHeight="1">
      <c r="B685" s="2"/>
      <c r="C685" s="5"/>
      <c r="D685" s="5"/>
      <c r="E685" s="5"/>
      <c r="G685" s="7"/>
    </row>
    <row r="686" spans="2:7" ht="12.75" customHeight="1">
      <c r="B686" s="2"/>
      <c r="C686" s="5"/>
      <c r="D686" s="5"/>
      <c r="E686" s="5"/>
      <c r="G686" s="7"/>
    </row>
    <row r="687" spans="2:7" ht="12.75" customHeight="1">
      <c r="B687" s="2"/>
      <c r="C687" s="5"/>
      <c r="D687" s="5"/>
      <c r="E687" s="5"/>
      <c r="G687" s="7"/>
    </row>
    <row r="688" spans="2:7" ht="12.75" customHeight="1">
      <c r="B688" s="2"/>
      <c r="C688" s="5"/>
      <c r="D688" s="5"/>
      <c r="E688" s="5"/>
      <c r="G688" s="7"/>
    </row>
    <row r="689" spans="2:7" ht="12.75" customHeight="1">
      <c r="B689" s="2"/>
      <c r="C689" s="5"/>
      <c r="D689" s="5"/>
      <c r="E689" s="5"/>
      <c r="G689" s="7"/>
    </row>
    <row r="690" spans="2:7" ht="12.75" customHeight="1">
      <c r="B690" s="2"/>
      <c r="C690" s="5"/>
      <c r="D690" s="5"/>
      <c r="E690" s="5"/>
      <c r="G690" s="7"/>
    </row>
    <row r="691" spans="2:7" ht="12.75" customHeight="1">
      <c r="B691" s="2"/>
      <c r="C691" s="5"/>
      <c r="D691" s="5"/>
      <c r="E691" s="5"/>
      <c r="G691" s="7"/>
    </row>
    <row r="692" spans="2:7" ht="12.75" customHeight="1">
      <c r="B692" s="2"/>
      <c r="C692" s="5"/>
      <c r="D692" s="5"/>
      <c r="E692" s="5"/>
      <c r="G692" s="7"/>
    </row>
    <row r="693" spans="2:7" ht="12.75" customHeight="1">
      <c r="B693" s="2"/>
      <c r="C693" s="5"/>
      <c r="D693" s="5"/>
      <c r="E693" s="5"/>
      <c r="G693" s="7"/>
    </row>
    <row r="694" spans="2:7" ht="12.75" customHeight="1">
      <c r="B694" s="2"/>
      <c r="C694" s="5"/>
      <c r="D694" s="5"/>
      <c r="E694" s="5"/>
      <c r="G694" s="7"/>
    </row>
    <row r="695" spans="2:7" ht="12.75" customHeight="1">
      <c r="B695" s="2"/>
      <c r="C695" s="5"/>
      <c r="D695" s="5"/>
      <c r="E695" s="5"/>
      <c r="G695" s="7"/>
    </row>
    <row r="696" spans="2:7" ht="12.75" customHeight="1">
      <c r="B696" s="2"/>
      <c r="C696" s="5"/>
      <c r="D696" s="5"/>
      <c r="E696" s="5"/>
      <c r="G696" s="7"/>
    </row>
    <row r="697" spans="2:7" ht="12.75" customHeight="1">
      <c r="B697" s="2"/>
      <c r="C697" s="5"/>
      <c r="D697" s="5"/>
      <c r="E697" s="5"/>
      <c r="G697" s="7"/>
    </row>
    <row r="698" spans="2:7" ht="12.75" customHeight="1">
      <c r="B698" s="2"/>
      <c r="C698" s="5"/>
      <c r="D698" s="5"/>
      <c r="E698" s="5"/>
      <c r="G698" s="7"/>
    </row>
    <row r="699" spans="2:7" ht="12.75" customHeight="1">
      <c r="B699" s="2"/>
      <c r="C699" s="5"/>
      <c r="D699" s="5"/>
      <c r="E699" s="5"/>
      <c r="G699" s="7"/>
    </row>
    <row r="700" spans="2:7" ht="12.75" customHeight="1">
      <c r="B700" s="2"/>
      <c r="C700" s="5"/>
      <c r="D700" s="5"/>
      <c r="E700" s="5"/>
      <c r="G700" s="7"/>
    </row>
    <row r="701" spans="2:7" ht="12.75" customHeight="1">
      <c r="B701" s="2"/>
      <c r="C701" s="5"/>
      <c r="D701" s="5"/>
      <c r="E701" s="5"/>
      <c r="G701" s="7"/>
    </row>
    <row r="702" spans="2:7" ht="12.75" customHeight="1">
      <c r="B702" s="2"/>
      <c r="C702" s="5"/>
      <c r="D702" s="5"/>
      <c r="E702" s="5"/>
      <c r="G702" s="7"/>
    </row>
    <row r="703" spans="2:7" ht="12.75" customHeight="1">
      <c r="B703" s="2"/>
      <c r="C703" s="5"/>
      <c r="D703" s="5"/>
      <c r="E703" s="5"/>
      <c r="G703" s="7"/>
    </row>
    <row r="704" spans="2:7" ht="12.75" customHeight="1">
      <c r="B704" s="2"/>
      <c r="C704" s="5"/>
      <c r="D704" s="5"/>
      <c r="E704" s="5"/>
      <c r="G704" s="7"/>
    </row>
    <row r="705" spans="2:7" ht="12.75" customHeight="1">
      <c r="B705" s="2"/>
      <c r="C705" s="5"/>
      <c r="D705" s="5"/>
      <c r="E705" s="5"/>
      <c r="G705" s="7"/>
    </row>
    <row r="706" spans="2:7" ht="12.75" customHeight="1">
      <c r="B706" s="2"/>
      <c r="C706" s="5"/>
      <c r="D706" s="5"/>
      <c r="E706" s="5"/>
      <c r="G706" s="7"/>
    </row>
    <row r="707" spans="2:7" ht="12.75" customHeight="1">
      <c r="B707" s="2"/>
      <c r="C707" s="5"/>
      <c r="D707" s="5"/>
      <c r="E707" s="5"/>
      <c r="G707" s="7"/>
    </row>
    <row r="708" spans="2:7" ht="12.75" customHeight="1">
      <c r="B708" s="2"/>
      <c r="C708" s="5"/>
      <c r="D708" s="5"/>
      <c r="E708" s="5"/>
      <c r="G708" s="7"/>
    </row>
    <row r="709" spans="2:7" ht="12.75" customHeight="1">
      <c r="B709" s="2"/>
      <c r="C709" s="5"/>
      <c r="D709" s="5"/>
      <c r="E709" s="5"/>
      <c r="G709" s="7"/>
    </row>
    <row r="710" spans="2:7" ht="12.75" customHeight="1">
      <c r="B710" s="2"/>
      <c r="C710" s="5"/>
      <c r="D710" s="5"/>
      <c r="E710" s="5"/>
      <c r="G710" s="7"/>
    </row>
    <row r="711" spans="2:7" ht="12.75" customHeight="1">
      <c r="B711" s="2"/>
      <c r="C711" s="5"/>
      <c r="D711" s="5"/>
      <c r="E711" s="5"/>
      <c r="G711" s="7"/>
    </row>
    <row r="712" spans="2:7" ht="12.75" customHeight="1">
      <c r="B712" s="2"/>
      <c r="C712" s="5"/>
      <c r="D712" s="5"/>
      <c r="E712" s="5"/>
      <c r="G712" s="7"/>
    </row>
    <row r="713" spans="2:7" ht="12.75" customHeight="1">
      <c r="B713" s="2"/>
      <c r="C713" s="5"/>
      <c r="D713" s="5"/>
      <c r="E713" s="5"/>
      <c r="G713" s="7"/>
    </row>
    <row r="714" spans="2:7" ht="12.75" customHeight="1">
      <c r="B714" s="2"/>
      <c r="C714" s="5"/>
      <c r="D714" s="5"/>
      <c r="E714" s="5"/>
      <c r="G714" s="7"/>
    </row>
    <row r="715" spans="2:7" ht="12.75" customHeight="1">
      <c r="B715" s="2"/>
      <c r="C715" s="5"/>
      <c r="D715" s="5"/>
      <c r="E715" s="5"/>
      <c r="G715" s="7"/>
    </row>
    <row r="716" spans="2:7" ht="12.75" customHeight="1">
      <c r="B716" s="2"/>
      <c r="C716" s="5"/>
      <c r="D716" s="5"/>
      <c r="E716" s="5"/>
      <c r="G716" s="7"/>
    </row>
    <row r="717" spans="2:7" ht="12.75" customHeight="1">
      <c r="B717" s="2"/>
      <c r="C717" s="5"/>
      <c r="D717" s="5"/>
      <c r="E717" s="5"/>
      <c r="G717" s="7"/>
    </row>
    <row r="718" spans="2:7" ht="12.75" customHeight="1">
      <c r="B718" s="2"/>
      <c r="C718" s="5"/>
      <c r="D718" s="5"/>
      <c r="E718" s="5"/>
      <c r="G718" s="7"/>
    </row>
    <row r="719" spans="2:7" ht="12.75" customHeight="1">
      <c r="B719" s="2"/>
      <c r="C719" s="5"/>
      <c r="D719" s="5"/>
      <c r="E719" s="5"/>
      <c r="G719" s="7"/>
    </row>
    <row r="720" spans="2:7" ht="12.75" customHeight="1">
      <c r="B720" s="2"/>
      <c r="C720" s="5"/>
      <c r="D720" s="5"/>
      <c r="E720" s="5"/>
      <c r="G720" s="7"/>
    </row>
    <row r="721" spans="2:7" ht="12.75" customHeight="1">
      <c r="B721" s="2"/>
      <c r="C721" s="5"/>
      <c r="D721" s="5"/>
      <c r="E721" s="5"/>
      <c r="G721" s="7"/>
    </row>
    <row r="722" spans="2:7" ht="12.75" customHeight="1">
      <c r="B722" s="2"/>
      <c r="C722" s="5"/>
      <c r="D722" s="5"/>
      <c r="E722" s="5"/>
      <c r="G722" s="7"/>
    </row>
    <row r="723" spans="2:7" ht="12.75" customHeight="1">
      <c r="B723" s="2"/>
      <c r="C723" s="5"/>
      <c r="D723" s="5"/>
      <c r="E723" s="5"/>
      <c r="G723" s="7"/>
    </row>
    <row r="724" spans="2:7" ht="12.75" customHeight="1">
      <c r="B724" s="2"/>
      <c r="C724" s="5"/>
      <c r="D724" s="5"/>
      <c r="E724" s="5"/>
      <c r="G724" s="7"/>
    </row>
    <row r="725" spans="2:7" ht="12.75" customHeight="1">
      <c r="B725" s="2"/>
      <c r="C725" s="5"/>
      <c r="D725" s="5"/>
      <c r="E725" s="5"/>
      <c r="G725" s="7"/>
    </row>
    <row r="726" spans="2:7" ht="12.75" customHeight="1">
      <c r="B726" s="2"/>
      <c r="C726" s="5"/>
      <c r="D726" s="5"/>
      <c r="E726" s="5"/>
      <c r="G726" s="7"/>
    </row>
    <row r="727" spans="2:7" ht="12.75" customHeight="1">
      <c r="B727" s="2"/>
      <c r="C727" s="5"/>
      <c r="D727" s="5"/>
      <c r="E727" s="5"/>
      <c r="G727" s="7"/>
    </row>
    <row r="728" spans="2:7" ht="12.75" customHeight="1">
      <c r="B728" s="2"/>
      <c r="C728" s="5"/>
      <c r="D728" s="5"/>
      <c r="E728" s="5"/>
      <c r="G728" s="7"/>
    </row>
    <row r="729" spans="2:7" ht="12.75" customHeight="1">
      <c r="B729" s="2"/>
      <c r="C729" s="5"/>
      <c r="D729" s="5"/>
      <c r="E729" s="5"/>
      <c r="G729" s="7"/>
    </row>
    <row r="730" spans="2:7" ht="12.75" customHeight="1">
      <c r="B730" s="2"/>
      <c r="C730" s="5"/>
      <c r="D730" s="5"/>
      <c r="E730" s="5"/>
      <c r="G730" s="7"/>
    </row>
    <row r="731" spans="2:7" ht="12.75" customHeight="1">
      <c r="B731" s="2"/>
      <c r="C731" s="5"/>
      <c r="D731" s="5"/>
      <c r="E731" s="5"/>
      <c r="G731" s="7"/>
    </row>
    <row r="732" spans="2:7" ht="12.75" customHeight="1">
      <c r="B732" s="2"/>
      <c r="C732" s="5"/>
      <c r="D732" s="5"/>
      <c r="E732" s="5"/>
      <c r="G732" s="7"/>
    </row>
    <row r="733" spans="2:7" ht="12.75" customHeight="1">
      <c r="B733" s="2"/>
      <c r="C733" s="5"/>
      <c r="D733" s="5"/>
      <c r="E733" s="5"/>
      <c r="G733" s="7"/>
    </row>
    <row r="734" spans="2:7" ht="12.75" customHeight="1">
      <c r="B734" s="2"/>
      <c r="C734" s="5"/>
      <c r="D734" s="5"/>
      <c r="E734" s="5"/>
      <c r="G734" s="7"/>
    </row>
    <row r="735" spans="2:7" ht="12.75" customHeight="1">
      <c r="B735" s="2"/>
      <c r="C735" s="5"/>
      <c r="D735" s="5"/>
      <c r="E735" s="5"/>
      <c r="G735" s="7"/>
    </row>
    <row r="736" spans="2:7" ht="12.75" customHeight="1">
      <c r="B736" s="2"/>
      <c r="C736" s="5"/>
      <c r="D736" s="5"/>
      <c r="E736" s="5"/>
      <c r="G736" s="7"/>
    </row>
    <row r="737" spans="2:7" ht="12.75" customHeight="1">
      <c r="B737" s="2"/>
      <c r="C737" s="5"/>
      <c r="D737" s="5"/>
      <c r="E737" s="5"/>
      <c r="G737" s="7"/>
    </row>
    <row r="738" spans="2:7" ht="12.75" customHeight="1">
      <c r="B738" s="2"/>
      <c r="C738" s="5"/>
      <c r="D738" s="5"/>
      <c r="E738" s="5"/>
      <c r="G738" s="7"/>
    </row>
    <row r="739" spans="2:7" ht="12.75" customHeight="1">
      <c r="B739" s="2"/>
      <c r="C739" s="5"/>
      <c r="D739" s="5"/>
      <c r="E739" s="5"/>
      <c r="G739" s="7"/>
    </row>
    <row r="740" spans="2:7" ht="12.75" customHeight="1">
      <c r="B740" s="2"/>
      <c r="C740" s="5"/>
      <c r="D740" s="5"/>
      <c r="E740" s="5"/>
      <c r="G740" s="7"/>
    </row>
    <row r="741" spans="2:7" ht="12.75" customHeight="1">
      <c r="B741" s="2"/>
      <c r="C741" s="5"/>
      <c r="D741" s="5"/>
      <c r="E741" s="5"/>
      <c r="G741" s="7"/>
    </row>
    <row r="742" spans="2:7" ht="12.75" customHeight="1">
      <c r="B742" s="2"/>
      <c r="C742" s="5"/>
      <c r="D742" s="5"/>
      <c r="E742" s="5"/>
      <c r="G742" s="7"/>
    </row>
    <row r="743" spans="2:7" ht="12.75" customHeight="1">
      <c r="B743" s="2"/>
      <c r="C743" s="5"/>
      <c r="D743" s="5"/>
      <c r="E743" s="5"/>
      <c r="G743" s="7"/>
    </row>
    <row r="744" spans="2:7" ht="12.75" customHeight="1">
      <c r="B744" s="2"/>
      <c r="C744" s="5"/>
      <c r="D744" s="5"/>
      <c r="E744" s="5"/>
      <c r="G744" s="7"/>
    </row>
    <row r="745" spans="2:7" ht="12.75" customHeight="1">
      <c r="B745" s="2"/>
      <c r="C745" s="5"/>
      <c r="D745" s="5"/>
      <c r="E745" s="5"/>
      <c r="G745" s="7"/>
    </row>
    <row r="746" spans="2:7" ht="12.75" customHeight="1">
      <c r="B746" s="2"/>
      <c r="C746" s="5"/>
      <c r="D746" s="5"/>
      <c r="E746" s="5"/>
      <c r="G746" s="7"/>
    </row>
    <row r="747" spans="2:7" ht="12.75" customHeight="1">
      <c r="B747" s="2"/>
      <c r="C747" s="5"/>
      <c r="D747" s="5"/>
      <c r="E747" s="5"/>
      <c r="G747" s="7"/>
    </row>
    <row r="748" spans="2:7" ht="12.75" customHeight="1">
      <c r="B748" s="2"/>
      <c r="C748" s="5"/>
      <c r="D748" s="5"/>
      <c r="E748" s="5"/>
      <c r="G748" s="7"/>
    </row>
    <row r="749" spans="2:7" ht="12.75" customHeight="1">
      <c r="B749" s="2"/>
      <c r="C749" s="5"/>
      <c r="D749" s="5"/>
      <c r="E749" s="5"/>
      <c r="G749" s="7"/>
    </row>
    <row r="750" spans="2:7" ht="12.75" customHeight="1">
      <c r="B750" s="2"/>
      <c r="C750" s="5"/>
      <c r="D750" s="5"/>
      <c r="E750" s="5"/>
      <c r="G750" s="7"/>
    </row>
    <row r="751" spans="2:7" ht="12.75" customHeight="1">
      <c r="B751" s="2"/>
      <c r="C751" s="5"/>
      <c r="D751" s="5"/>
      <c r="E751" s="5"/>
      <c r="G751" s="7"/>
    </row>
    <row r="752" spans="2:7" ht="12.75" customHeight="1">
      <c r="B752" s="2"/>
      <c r="C752" s="5"/>
      <c r="D752" s="5"/>
      <c r="E752" s="5"/>
      <c r="G752" s="7"/>
    </row>
    <row r="753" spans="2:7" ht="12.75" customHeight="1">
      <c r="B753" s="2"/>
      <c r="C753" s="5"/>
      <c r="D753" s="5"/>
      <c r="E753" s="5"/>
      <c r="G753" s="7"/>
    </row>
    <row r="754" spans="2:7" ht="12.75" customHeight="1">
      <c r="B754" s="2"/>
      <c r="C754" s="5"/>
      <c r="D754" s="5"/>
      <c r="E754" s="5"/>
      <c r="G754" s="7"/>
    </row>
    <row r="755" spans="2:7" ht="12.75" customHeight="1">
      <c r="B755" s="2"/>
      <c r="C755" s="5"/>
      <c r="D755" s="5"/>
      <c r="E755" s="5"/>
      <c r="G755" s="7"/>
    </row>
    <row r="756" spans="2:7" ht="12.75" customHeight="1">
      <c r="B756" s="2"/>
      <c r="C756" s="5"/>
      <c r="D756" s="5"/>
      <c r="E756" s="5"/>
      <c r="G756" s="7"/>
    </row>
    <row r="757" spans="2:7" ht="12.75" customHeight="1">
      <c r="B757" s="2"/>
      <c r="C757" s="5"/>
      <c r="D757" s="5"/>
      <c r="E757" s="5"/>
      <c r="G757" s="7"/>
    </row>
    <row r="758" spans="2:7" ht="12.75" customHeight="1">
      <c r="B758" s="2"/>
      <c r="C758" s="5"/>
      <c r="D758" s="5"/>
      <c r="E758" s="5"/>
      <c r="G758" s="7"/>
    </row>
    <row r="759" spans="2:7" ht="12.75" customHeight="1">
      <c r="B759" s="2"/>
      <c r="C759" s="5"/>
      <c r="D759" s="5"/>
      <c r="E759" s="5"/>
      <c r="G759" s="7"/>
    </row>
    <row r="760" spans="2:7" ht="12.75" customHeight="1">
      <c r="B760" s="2"/>
      <c r="C760" s="5"/>
      <c r="D760" s="5"/>
      <c r="E760" s="5"/>
      <c r="G760" s="7"/>
    </row>
    <row r="761" spans="2:7" ht="12.75" customHeight="1">
      <c r="B761" s="2"/>
      <c r="C761" s="5"/>
      <c r="D761" s="5"/>
      <c r="E761" s="5"/>
      <c r="G761" s="7"/>
    </row>
    <row r="762" spans="2:7" ht="12.75" customHeight="1">
      <c r="B762" s="2"/>
      <c r="C762" s="5"/>
      <c r="D762" s="5"/>
      <c r="E762" s="5"/>
      <c r="G762" s="7"/>
    </row>
    <row r="763" spans="2:7" ht="12.75" customHeight="1">
      <c r="B763" s="2"/>
      <c r="C763" s="5"/>
      <c r="D763" s="5"/>
      <c r="E763" s="5"/>
      <c r="G763" s="7"/>
    </row>
    <row r="764" spans="2:7" ht="12.75" customHeight="1">
      <c r="B764" s="2"/>
      <c r="C764" s="5"/>
      <c r="D764" s="5"/>
      <c r="E764" s="5"/>
      <c r="G764" s="7"/>
    </row>
    <row r="765" spans="2:7" ht="12.75" customHeight="1">
      <c r="B765" s="2"/>
      <c r="C765" s="5"/>
      <c r="D765" s="5"/>
      <c r="E765" s="5"/>
      <c r="G765" s="7"/>
    </row>
    <row r="766" spans="2:7" ht="12.75" customHeight="1">
      <c r="B766" s="2"/>
      <c r="C766" s="5"/>
      <c r="D766" s="5"/>
      <c r="E766" s="5"/>
      <c r="G766" s="7"/>
    </row>
    <row r="767" spans="2:7" ht="12.75" customHeight="1">
      <c r="B767" s="2"/>
      <c r="C767" s="5"/>
      <c r="D767" s="5"/>
      <c r="E767" s="5"/>
      <c r="G767" s="7"/>
    </row>
    <row r="768" spans="2:7" ht="12.75" customHeight="1">
      <c r="B768" s="2"/>
      <c r="C768" s="5"/>
      <c r="D768" s="5"/>
      <c r="E768" s="5"/>
      <c r="G768" s="7"/>
    </row>
    <row r="769" spans="2:7" ht="12.75" customHeight="1">
      <c r="B769" s="2"/>
      <c r="C769" s="5"/>
      <c r="D769" s="5"/>
      <c r="E769" s="5"/>
      <c r="G769" s="7"/>
    </row>
    <row r="770" spans="2:7" ht="12.75" customHeight="1">
      <c r="B770" s="2"/>
      <c r="C770" s="5"/>
      <c r="D770" s="5"/>
      <c r="E770" s="5"/>
      <c r="G770" s="7"/>
    </row>
    <row r="771" spans="2:7" ht="12.75" customHeight="1">
      <c r="B771" s="2"/>
      <c r="C771" s="5"/>
      <c r="D771" s="5"/>
      <c r="E771" s="5"/>
      <c r="G771" s="7"/>
    </row>
    <row r="772" spans="2:7" ht="12.75" customHeight="1">
      <c r="B772" s="2"/>
      <c r="C772" s="5"/>
      <c r="D772" s="5"/>
      <c r="E772" s="5"/>
      <c r="G772" s="7"/>
    </row>
    <row r="773" spans="2:7" ht="12.75" customHeight="1">
      <c r="B773" s="2"/>
      <c r="C773" s="5"/>
      <c r="D773" s="5"/>
      <c r="E773" s="5"/>
      <c r="G773" s="7"/>
    </row>
    <row r="774" spans="2:7" ht="12.75" customHeight="1">
      <c r="B774" s="2"/>
      <c r="C774" s="5"/>
      <c r="D774" s="5"/>
      <c r="E774" s="5"/>
      <c r="G774" s="7"/>
    </row>
    <row r="775" spans="2:7" ht="12.75" customHeight="1">
      <c r="B775" s="2"/>
      <c r="C775" s="5"/>
      <c r="D775" s="5"/>
      <c r="E775" s="5"/>
      <c r="G775" s="7"/>
    </row>
    <row r="776" spans="2:7" ht="12.75" customHeight="1">
      <c r="B776" s="2"/>
      <c r="C776" s="5"/>
      <c r="D776" s="5"/>
      <c r="E776" s="5"/>
      <c r="G776" s="7"/>
    </row>
    <row r="777" spans="2:7" ht="12.75" customHeight="1">
      <c r="B777" s="2"/>
      <c r="C777" s="5"/>
      <c r="D777" s="5"/>
      <c r="E777" s="5"/>
      <c r="G777" s="7"/>
    </row>
    <row r="778" spans="2:7" ht="12.75" customHeight="1">
      <c r="B778" s="2"/>
      <c r="C778" s="5"/>
      <c r="D778" s="5"/>
      <c r="E778" s="5"/>
      <c r="G778" s="7"/>
    </row>
    <row r="779" spans="2:7" ht="12.75" customHeight="1">
      <c r="B779" s="2"/>
      <c r="C779" s="5"/>
      <c r="D779" s="5"/>
      <c r="E779" s="5"/>
      <c r="G779" s="7"/>
    </row>
    <row r="780" spans="2:7" ht="12.75" customHeight="1">
      <c r="B780" s="2"/>
      <c r="C780" s="5"/>
      <c r="D780" s="5"/>
      <c r="E780" s="5"/>
      <c r="G780" s="7"/>
    </row>
    <row r="781" spans="2:7" ht="12.75" customHeight="1">
      <c r="B781" s="2"/>
      <c r="C781" s="5"/>
      <c r="D781" s="5"/>
      <c r="E781" s="5"/>
      <c r="G781" s="7"/>
    </row>
    <row r="782" spans="2:7" ht="12.75" customHeight="1">
      <c r="B782" s="2"/>
      <c r="C782" s="5"/>
      <c r="D782" s="5"/>
      <c r="E782" s="5"/>
      <c r="G782" s="7"/>
    </row>
    <row r="783" spans="2:7" ht="12.75" customHeight="1">
      <c r="B783" s="2"/>
      <c r="C783" s="5"/>
      <c r="D783" s="5"/>
      <c r="E783" s="5"/>
      <c r="G783" s="7"/>
    </row>
    <row r="784" spans="2:7" ht="12.75" customHeight="1">
      <c r="B784" s="2"/>
      <c r="C784" s="5"/>
      <c r="D784" s="5"/>
      <c r="E784" s="5"/>
      <c r="G784" s="7"/>
    </row>
    <row r="785" spans="2:7" ht="12.75" customHeight="1">
      <c r="B785" s="2"/>
      <c r="C785" s="5"/>
      <c r="D785" s="5"/>
      <c r="E785" s="5"/>
      <c r="G785" s="7"/>
    </row>
    <row r="786" spans="2:7" ht="12.75" customHeight="1">
      <c r="B786" s="2"/>
      <c r="C786" s="5"/>
      <c r="D786" s="5"/>
      <c r="E786" s="5"/>
      <c r="G786" s="7"/>
    </row>
    <row r="787" spans="2:7" ht="12.75" customHeight="1">
      <c r="B787" s="2"/>
      <c r="C787" s="5"/>
      <c r="D787" s="5"/>
      <c r="E787" s="5"/>
      <c r="G787" s="7"/>
    </row>
    <row r="788" spans="2:7" ht="12.75" customHeight="1">
      <c r="B788" s="2"/>
      <c r="C788" s="5"/>
      <c r="D788" s="5"/>
      <c r="E788" s="5"/>
      <c r="G788" s="7"/>
    </row>
    <row r="789" spans="2:7" ht="12.75" customHeight="1">
      <c r="B789" s="2"/>
      <c r="C789" s="5"/>
      <c r="D789" s="5"/>
      <c r="E789" s="5"/>
      <c r="G789" s="7"/>
    </row>
    <row r="790" spans="2:7" ht="12.75" customHeight="1">
      <c r="B790" s="2"/>
      <c r="C790" s="5"/>
      <c r="D790" s="5"/>
      <c r="E790" s="5"/>
      <c r="G790" s="7"/>
    </row>
    <row r="791" spans="2:7" ht="12.75" customHeight="1">
      <c r="B791" s="2"/>
      <c r="C791" s="5"/>
      <c r="D791" s="5"/>
      <c r="E791" s="5"/>
      <c r="G791" s="7"/>
    </row>
    <row r="792" spans="2:7" ht="12.75" customHeight="1">
      <c r="B792" s="2"/>
      <c r="C792" s="5"/>
      <c r="D792" s="5"/>
      <c r="E792" s="5"/>
      <c r="G792" s="7"/>
    </row>
    <row r="793" spans="2:7" ht="12.75" customHeight="1">
      <c r="B793" s="2"/>
      <c r="C793" s="5"/>
      <c r="D793" s="5"/>
      <c r="E793" s="5"/>
      <c r="G793" s="7"/>
    </row>
    <row r="794" spans="2:7" ht="12.75" customHeight="1">
      <c r="B794" s="2"/>
      <c r="C794" s="5"/>
      <c r="D794" s="5"/>
      <c r="E794" s="5"/>
      <c r="G794" s="7"/>
    </row>
    <row r="795" spans="2:7" ht="12.75" customHeight="1">
      <c r="B795" s="2"/>
      <c r="C795" s="5"/>
      <c r="D795" s="5"/>
      <c r="E795" s="5"/>
      <c r="G795" s="7"/>
    </row>
    <row r="796" spans="2:7" ht="12.75" customHeight="1">
      <c r="B796" s="2"/>
      <c r="C796" s="5"/>
      <c r="D796" s="5"/>
      <c r="E796" s="5"/>
      <c r="G796" s="7"/>
    </row>
    <row r="797" spans="2:7" ht="12.75" customHeight="1">
      <c r="B797" s="2"/>
      <c r="C797" s="5"/>
      <c r="D797" s="5"/>
      <c r="E797" s="5"/>
      <c r="G797" s="7"/>
    </row>
    <row r="798" spans="2:7" ht="12.75" customHeight="1">
      <c r="B798" s="2"/>
      <c r="C798" s="5"/>
      <c r="D798" s="5"/>
      <c r="E798" s="5"/>
      <c r="G798" s="7"/>
    </row>
    <row r="799" spans="2:7" ht="12.75" customHeight="1">
      <c r="B799" s="2"/>
      <c r="C799" s="5"/>
      <c r="D799" s="5"/>
      <c r="E799" s="5"/>
      <c r="G799" s="7"/>
    </row>
    <row r="800" spans="2:7" ht="12.75" customHeight="1">
      <c r="B800" s="2"/>
      <c r="C800" s="5"/>
      <c r="D800" s="5"/>
      <c r="E800" s="5"/>
      <c r="G800" s="7"/>
    </row>
    <row r="801" spans="2:7" ht="12.75" customHeight="1">
      <c r="B801" s="2"/>
      <c r="C801" s="5"/>
      <c r="D801" s="5"/>
      <c r="E801" s="5"/>
      <c r="G801" s="7"/>
    </row>
    <row r="802" spans="2:7" ht="12.75" customHeight="1">
      <c r="B802" s="2"/>
      <c r="C802" s="5"/>
      <c r="D802" s="5"/>
      <c r="E802" s="5"/>
      <c r="G802" s="7"/>
    </row>
    <row r="803" spans="2:7" ht="12.75" customHeight="1">
      <c r="B803" s="2"/>
      <c r="C803" s="5"/>
      <c r="D803" s="5"/>
      <c r="E803" s="5"/>
      <c r="G803" s="7"/>
    </row>
    <row r="804" spans="2:7" ht="12.75" customHeight="1">
      <c r="B804" s="2"/>
      <c r="C804" s="5"/>
      <c r="D804" s="5"/>
      <c r="E804" s="5"/>
      <c r="G804" s="7"/>
    </row>
    <row r="805" spans="2:7" ht="12.75" customHeight="1">
      <c r="B805" s="2"/>
      <c r="C805" s="5"/>
      <c r="D805" s="5"/>
      <c r="E805" s="5"/>
      <c r="G805" s="7"/>
    </row>
    <row r="806" spans="2:7" ht="12.75" customHeight="1">
      <c r="B806" s="2"/>
      <c r="C806" s="5"/>
      <c r="D806" s="5"/>
      <c r="E806" s="5"/>
      <c r="G806" s="7"/>
    </row>
    <row r="807" spans="2:7" ht="12.75" customHeight="1">
      <c r="B807" s="2"/>
      <c r="C807" s="5"/>
      <c r="D807" s="5"/>
      <c r="E807" s="5"/>
      <c r="G807" s="7"/>
    </row>
    <row r="808" spans="2:7" ht="12.75" customHeight="1">
      <c r="B808" s="2"/>
      <c r="C808" s="5"/>
      <c r="D808" s="5"/>
      <c r="E808" s="5"/>
      <c r="G808" s="7"/>
    </row>
    <row r="809" spans="2:7" ht="12.75" customHeight="1">
      <c r="B809" s="2"/>
      <c r="C809" s="5"/>
      <c r="D809" s="5"/>
      <c r="E809" s="5"/>
      <c r="G809" s="7"/>
    </row>
    <row r="810" spans="2:7" ht="12.75" customHeight="1">
      <c r="B810" s="2"/>
      <c r="C810" s="5"/>
      <c r="D810" s="5"/>
      <c r="E810" s="5"/>
      <c r="G810" s="7"/>
    </row>
    <row r="811" spans="2:7" ht="12.75" customHeight="1">
      <c r="B811" s="2"/>
      <c r="C811" s="5"/>
      <c r="D811" s="5"/>
      <c r="E811" s="5"/>
      <c r="G811" s="7"/>
    </row>
    <row r="812" spans="2:7" ht="12.75" customHeight="1">
      <c r="B812" s="2"/>
      <c r="C812" s="5"/>
      <c r="D812" s="5"/>
      <c r="E812" s="5"/>
      <c r="G812" s="7"/>
    </row>
    <row r="813" spans="2:7" ht="12.75" customHeight="1">
      <c r="B813" s="2"/>
      <c r="C813" s="5"/>
      <c r="D813" s="5"/>
      <c r="E813" s="5"/>
      <c r="G813" s="7"/>
    </row>
    <row r="814" spans="2:7" ht="12.75" customHeight="1">
      <c r="B814" s="2"/>
      <c r="C814" s="5"/>
      <c r="D814" s="5"/>
      <c r="E814" s="5"/>
      <c r="G814" s="7"/>
    </row>
    <row r="815" spans="2:7" ht="12.75" customHeight="1">
      <c r="B815" s="2"/>
      <c r="C815" s="5"/>
      <c r="D815" s="5"/>
      <c r="E815" s="5"/>
      <c r="G815" s="7"/>
    </row>
    <row r="816" spans="2:7" ht="12.75" customHeight="1">
      <c r="B816" s="2"/>
      <c r="C816" s="5"/>
      <c r="D816" s="5"/>
      <c r="E816" s="5"/>
      <c r="G816" s="7"/>
    </row>
    <row r="817" spans="2:7" ht="12.75" customHeight="1">
      <c r="B817" s="2"/>
      <c r="C817" s="5"/>
      <c r="D817" s="5"/>
      <c r="E817" s="5"/>
      <c r="G817" s="7"/>
    </row>
    <row r="818" spans="2:7" ht="12.75" customHeight="1">
      <c r="B818" s="2"/>
      <c r="C818" s="5"/>
      <c r="D818" s="5"/>
      <c r="E818" s="5"/>
      <c r="G818" s="7"/>
    </row>
    <row r="819" spans="2:7" ht="12.75" customHeight="1">
      <c r="B819" s="2"/>
      <c r="C819" s="5"/>
      <c r="D819" s="5"/>
      <c r="E819" s="5"/>
      <c r="G819" s="7"/>
    </row>
    <row r="820" spans="2:7" ht="12.75" customHeight="1">
      <c r="B820" s="2"/>
      <c r="C820" s="5"/>
      <c r="D820" s="5"/>
      <c r="E820" s="5"/>
      <c r="G820" s="7"/>
    </row>
    <row r="821" spans="2:7" ht="12.75" customHeight="1">
      <c r="B821" s="2"/>
      <c r="C821" s="5"/>
      <c r="D821" s="5"/>
      <c r="E821" s="5"/>
      <c r="G821" s="7"/>
    </row>
    <row r="822" spans="2:7" ht="12.75" customHeight="1">
      <c r="B822" s="2"/>
      <c r="C822" s="5"/>
      <c r="D822" s="5"/>
      <c r="E822" s="5"/>
      <c r="G822" s="7"/>
    </row>
    <row r="823" spans="2:7" ht="12.75" customHeight="1">
      <c r="B823" s="2"/>
      <c r="C823" s="5"/>
      <c r="D823" s="5"/>
      <c r="E823" s="5"/>
      <c r="G823" s="7"/>
    </row>
    <row r="824" spans="2:7" ht="12.75" customHeight="1">
      <c r="B824" s="2"/>
      <c r="C824" s="5"/>
      <c r="D824" s="5"/>
      <c r="E824" s="5"/>
      <c r="G824" s="7"/>
    </row>
    <row r="825" spans="2:7" ht="12.75" customHeight="1">
      <c r="B825" s="2"/>
      <c r="C825" s="5"/>
      <c r="D825" s="5"/>
      <c r="E825" s="5"/>
      <c r="G825" s="7"/>
    </row>
    <row r="826" spans="2:7" ht="12.75" customHeight="1">
      <c r="B826" s="2"/>
      <c r="C826" s="5"/>
      <c r="D826" s="5"/>
      <c r="E826" s="5"/>
      <c r="G826" s="7"/>
    </row>
    <row r="827" spans="2:7" ht="12.75" customHeight="1">
      <c r="B827" s="2"/>
      <c r="C827" s="5"/>
      <c r="D827" s="5"/>
      <c r="E827" s="5"/>
      <c r="G827" s="7"/>
    </row>
    <row r="828" spans="2:7" ht="12.75" customHeight="1">
      <c r="B828" s="2"/>
      <c r="C828" s="5"/>
      <c r="D828" s="5"/>
      <c r="E828" s="5"/>
      <c r="G828" s="7"/>
    </row>
    <row r="829" spans="2:7" ht="12.75" customHeight="1">
      <c r="B829" s="2"/>
      <c r="C829" s="5"/>
      <c r="D829" s="5"/>
      <c r="E829" s="5"/>
      <c r="G829" s="7"/>
    </row>
    <row r="830" spans="2:7" ht="12.75" customHeight="1">
      <c r="B830" s="2"/>
      <c r="C830" s="5"/>
      <c r="D830" s="5"/>
      <c r="E830" s="5"/>
      <c r="G830" s="7"/>
    </row>
    <row r="831" spans="2:7" ht="12.75" customHeight="1">
      <c r="B831" s="2"/>
      <c r="C831" s="5"/>
      <c r="D831" s="5"/>
      <c r="E831" s="5"/>
      <c r="G831" s="7"/>
    </row>
    <row r="832" spans="2:7" ht="12.75" customHeight="1">
      <c r="B832" s="2"/>
      <c r="C832" s="5"/>
      <c r="D832" s="5"/>
      <c r="E832" s="5"/>
      <c r="G832" s="7"/>
    </row>
    <row r="833" spans="2:7" ht="12.75" customHeight="1">
      <c r="B833" s="2"/>
      <c r="C833" s="5"/>
      <c r="D833" s="5"/>
      <c r="E833" s="5"/>
      <c r="G833" s="7"/>
    </row>
    <row r="834" spans="2:7" ht="12.75" customHeight="1">
      <c r="B834" s="2"/>
      <c r="C834" s="5"/>
      <c r="D834" s="5"/>
      <c r="E834" s="5"/>
      <c r="G834" s="7"/>
    </row>
    <row r="835" spans="2:7" ht="12.75" customHeight="1">
      <c r="B835" s="2"/>
      <c r="C835" s="5"/>
      <c r="D835" s="5"/>
      <c r="E835" s="5"/>
      <c r="G835" s="7"/>
    </row>
    <row r="836" spans="2:7" ht="12.75" customHeight="1">
      <c r="B836" s="2"/>
      <c r="C836" s="5"/>
      <c r="D836" s="5"/>
      <c r="E836" s="5"/>
      <c r="G836" s="7"/>
    </row>
    <row r="837" spans="2:7" ht="12.75" customHeight="1">
      <c r="B837" s="2"/>
      <c r="C837" s="5"/>
      <c r="D837" s="5"/>
      <c r="E837" s="5"/>
      <c r="G837" s="7"/>
    </row>
    <row r="838" spans="2:7" ht="12.75" customHeight="1">
      <c r="B838" s="2"/>
      <c r="C838" s="5"/>
      <c r="D838" s="5"/>
      <c r="E838" s="5"/>
      <c r="G838" s="7"/>
    </row>
    <row r="839" spans="2:7" ht="12.75" customHeight="1">
      <c r="B839" s="2"/>
      <c r="C839" s="5"/>
      <c r="D839" s="5"/>
      <c r="E839" s="5"/>
      <c r="G839" s="7"/>
    </row>
    <row r="840" spans="2:7" ht="12.75" customHeight="1">
      <c r="B840" s="2"/>
      <c r="C840" s="5"/>
      <c r="D840" s="5"/>
      <c r="E840" s="5"/>
      <c r="G840" s="7"/>
    </row>
    <row r="841" spans="2:7" ht="12.75" customHeight="1">
      <c r="B841" s="2"/>
      <c r="C841" s="5"/>
      <c r="D841" s="5"/>
      <c r="E841" s="5"/>
      <c r="G841" s="7"/>
    </row>
    <row r="842" spans="2:7" ht="12.75" customHeight="1">
      <c r="B842" s="2"/>
      <c r="C842" s="5"/>
      <c r="D842" s="5"/>
      <c r="E842" s="5"/>
      <c r="G842" s="7"/>
    </row>
    <row r="843" spans="2:7" ht="12.75" customHeight="1">
      <c r="B843" s="2"/>
      <c r="C843" s="5"/>
      <c r="D843" s="5"/>
      <c r="E843" s="5"/>
      <c r="G843" s="7"/>
    </row>
    <row r="844" spans="2:7" ht="12.75" customHeight="1">
      <c r="B844" s="2"/>
      <c r="C844" s="5"/>
      <c r="D844" s="5"/>
      <c r="E844" s="5"/>
      <c r="G844" s="7"/>
    </row>
    <row r="845" spans="2:7" ht="12.75" customHeight="1">
      <c r="B845" s="2"/>
      <c r="C845" s="5"/>
      <c r="D845" s="5"/>
      <c r="E845" s="5"/>
      <c r="G845" s="7"/>
    </row>
    <row r="846" spans="2:7" ht="12.75" customHeight="1">
      <c r="B846" s="2"/>
      <c r="C846" s="5"/>
      <c r="D846" s="5"/>
      <c r="E846" s="5"/>
      <c r="G846" s="7"/>
    </row>
    <row r="847" spans="2:7" ht="12.75" customHeight="1">
      <c r="B847" s="2"/>
      <c r="C847" s="5"/>
      <c r="D847" s="5"/>
      <c r="E847" s="5"/>
      <c r="G847" s="7"/>
    </row>
    <row r="848" spans="2:7" ht="12.75" customHeight="1">
      <c r="B848" s="2"/>
      <c r="C848" s="5"/>
      <c r="D848" s="5"/>
      <c r="E848" s="5"/>
      <c r="G848" s="7"/>
    </row>
    <row r="849" spans="2:7" ht="12.75" customHeight="1">
      <c r="B849" s="2"/>
      <c r="C849" s="5"/>
      <c r="D849" s="5"/>
      <c r="E849" s="5"/>
      <c r="G849" s="7"/>
    </row>
    <row r="850" spans="2:7" ht="12.75" customHeight="1">
      <c r="B850" s="2"/>
      <c r="C850" s="5"/>
      <c r="D850" s="5"/>
      <c r="E850" s="5"/>
      <c r="G850" s="7"/>
    </row>
    <row r="851" spans="2:7" ht="12.75" customHeight="1">
      <c r="B851" s="2"/>
      <c r="C851" s="5"/>
      <c r="D851" s="5"/>
      <c r="E851" s="5"/>
      <c r="G851" s="7"/>
    </row>
    <row r="852" spans="2:7" ht="12.75" customHeight="1">
      <c r="B852" s="2"/>
      <c r="C852" s="5"/>
      <c r="D852" s="5"/>
      <c r="E852" s="5"/>
      <c r="G852" s="7"/>
    </row>
    <row r="853" spans="2:7" ht="12.75" customHeight="1">
      <c r="B853" s="2"/>
      <c r="C853" s="5"/>
      <c r="D853" s="5"/>
      <c r="E853" s="5"/>
      <c r="G853" s="7"/>
    </row>
    <row r="854" spans="2:7" ht="12.75" customHeight="1">
      <c r="B854" s="2"/>
      <c r="C854" s="5"/>
      <c r="D854" s="5"/>
      <c r="E854" s="5"/>
      <c r="G854" s="7"/>
    </row>
    <row r="855" spans="2:7" ht="12.75" customHeight="1">
      <c r="B855" s="2"/>
      <c r="C855" s="5"/>
      <c r="D855" s="5"/>
      <c r="E855" s="5"/>
      <c r="G855" s="7"/>
    </row>
    <row r="856" spans="2:7" ht="12.75" customHeight="1">
      <c r="B856" s="2"/>
      <c r="C856" s="5"/>
      <c r="D856" s="5"/>
      <c r="E856" s="5"/>
      <c r="G856" s="7"/>
    </row>
    <row r="857" spans="2:7" ht="12.75" customHeight="1">
      <c r="B857" s="2"/>
      <c r="C857" s="5"/>
      <c r="D857" s="5"/>
      <c r="E857" s="5"/>
      <c r="G857" s="7"/>
    </row>
    <row r="858" spans="2:7" ht="12.75" customHeight="1">
      <c r="B858" s="2"/>
      <c r="C858" s="5"/>
      <c r="D858" s="5"/>
      <c r="E858" s="5"/>
      <c r="G858" s="7"/>
    </row>
    <row r="859" spans="2:7" ht="12.75" customHeight="1">
      <c r="B859" s="2"/>
      <c r="C859" s="5"/>
      <c r="D859" s="5"/>
      <c r="E859" s="5"/>
      <c r="G859" s="7"/>
    </row>
    <row r="860" spans="2:7" ht="12.75" customHeight="1">
      <c r="B860" s="2"/>
      <c r="C860" s="5"/>
      <c r="D860" s="5"/>
      <c r="E860" s="5"/>
      <c r="G860" s="7"/>
    </row>
    <row r="861" spans="2:7" ht="12.75" customHeight="1">
      <c r="B861" s="2"/>
      <c r="C861" s="5"/>
      <c r="D861" s="5"/>
      <c r="E861" s="5"/>
      <c r="G861" s="7"/>
    </row>
    <row r="862" spans="2:7" ht="12.75" customHeight="1">
      <c r="B862" s="2"/>
      <c r="C862" s="5"/>
      <c r="D862" s="5"/>
      <c r="E862" s="5"/>
      <c r="G862" s="7"/>
    </row>
    <row r="863" spans="2:7" ht="12.75" customHeight="1">
      <c r="B863" s="2"/>
      <c r="C863" s="5"/>
      <c r="D863" s="5"/>
      <c r="E863" s="5"/>
      <c r="G863" s="7"/>
    </row>
    <row r="864" spans="2:7" ht="12.75" customHeight="1">
      <c r="B864" s="2"/>
      <c r="C864" s="5"/>
      <c r="D864" s="5"/>
      <c r="E864" s="5"/>
      <c r="G864" s="7"/>
    </row>
    <row r="865" spans="2:7" ht="12.75" customHeight="1">
      <c r="B865" s="2"/>
      <c r="C865" s="5"/>
      <c r="D865" s="5"/>
      <c r="E865" s="5"/>
      <c r="G865" s="7"/>
    </row>
    <row r="866" spans="2:7" ht="12.75" customHeight="1">
      <c r="B866" s="2"/>
      <c r="C866" s="5"/>
      <c r="D866" s="5"/>
      <c r="E866" s="5"/>
      <c r="G866" s="7"/>
    </row>
    <row r="867" spans="2:7" ht="12.75" customHeight="1">
      <c r="B867" s="2"/>
      <c r="C867" s="5"/>
      <c r="D867" s="5"/>
      <c r="E867" s="5"/>
      <c r="G867" s="7"/>
    </row>
    <row r="868" spans="2:7" ht="12.75" customHeight="1">
      <c r="B868" s="2"/>
      <c r="C868" s="5"/>
      <c r="D868" s="5"/>
      <c r="E868" s="5"/>
      <c r="G868" s="7"/>
    </row>
    <row r="869" spans="2:7" ht="12.75" customHeight="1">
      <c r="B869" s="2"/>
      <c r="C869" s="5"/>
      <c r="D869" s="5"/>
      <c r="E869" s="5"/>
      <c r="G869" s="7"/>
    </row>
    <row r="870" spans="2:7" ht="12.75" customHeight="1">
      <c r="B870" s="2"/>
      <c r="C870" s="5"/>
      <c r="D870" s="5"/>
      <c r="E870" s="5"/>
      <c r="G870" s="7"/>
    </row>
    <row r="871" spans="2:7" ht="12.75" customHeight="1">
      <c r="B871" s="2"/>
      <c r="C871" s="5"/>
      <c r="D871" s="5"/>
      <c r="E871" s="5"/>
      <c r="G871" s="7"/>
    </row>
    <row r="872" spans="2:7" ht="12.75" customHeight="1">
      <c r="B872" s="2"/>
      <c r="C872" s="5"/>
      <c r="D872" s="5"/>
      <c r="E872" s="5"/>
      <c r="G872" s="7"/>
    </row>
    <row r="873" spans="2:7" ht="12.75" customHeight="1">
      <c r="B873" s="2"/>
      <c r="C873" s="5"/>
      <c r="D873" s="5"/>
      <c r="E873" s="5"/>
      <c r="G873" s="7"/>
    </row>
    <row r="874" spans="2:7" ht="12.75" customHeight="1">
      <c r="B874" s="2"/>
      <c r="C874" s="5"/>
      <c r="D874" s="5"/>
      <c r="E874" s="5"/>
      <c r="G874" s="7"/>
    </row>
    <row r="875" spans="2:7" ht="12.75" customHeight="1">
      <c r="B875" s="2"/>
      <c r="C875" s="5"/>
      <c r="D875" s="5"/>
      <c r="E875" s="5"/>
      <c r="G875" s="7"/>
    </row>
    <row r="876" spans="2:7" ht="12.75" customHeight="1">
      <c r="B876" s="2"/>
      <c r="C876" s="5"/>
      <c r="D876" s="5"/>
      <c r="E876" s="5"/>
      <c r="G876" s="7"/>
    </row>
    <row r="877" spans="2:7" ht="12.75" customHeight="1">
      <c r="B877" s="2"/>
      <c r="C877" s="5"/>
      <c r="D877" s="5"/>
      <c r="E877" s="5"/>
      <c r="G877" s="7"/>
    </row>
    <row r="878" spans="2:7" ht="12.75" customHeight="1">
      <c r="B878" s="2"/>
      <c r="C878" s="5"/>
      <c r="D878" s="5"/>
      <c r="E878" s="5"/>
      <c r="G878" s="7"/>
    </row>
    <row r="879" spans="2:7" ht="12.75" customHeight="1">
      <c r="B879" s="2"/>
      <c r="C879" s="5"/>
      <c r="D879" s="5"/>
      <c r="E879" s="5"/>
      <c r="G879" s="7"/>
    </row>
    <row r="880" spans="2:7" ht="12.75" customHeight="1">
      <c r="B880" s="2"/>
      <c r="C880" s="5"/>
      <c r="D880" s="5"/>
      <c r="E880" s="5"/>
      <c r="G880" s="7"/>
    </row>
    <row r="881" spans="2:7" ht="12.75" customHeight="1">
      <c r="B881" s="2"/>
      <c r="C881" s="5"/>
      <c r="D881" s="5"/>
      <c r="E881" s="5"/>
      <c r="G881" s="7"/>
    </row>
    <row r="882" spans="2:7" ht="12.75" customHeight="1">
      <c r="B882" s="2"/>
      <c r="C882" s="5"/>
      <c r="D882" s="5"/>
      <c r="E882" s="5"/>
      <c r="G882" s="7"/>
    </row>
    <row r="883" spans="2:7" ht="12.75" customHeight="1">
      <c r="B883" s="2"/>
      <c r="C883" s="5"/>
      <c r="D883" s="5"/>
      <c r="E883" s="5"/>
      <c r="G883" s="7"/>
    </row>
    <row r="884" spans="2:7" ht="12.75" customHeight="1">
      <c r="B884" s="2"/>
      <c r="C884" s="5"/>
      <c r="D884" s="5"/>
      <c r="E884" s="5"/>
      <c r="G884" s="7"/>
    </row>
    <row r="885" spans="2:7" ht="12.75" customHeight="1">
      <c r="B885" s="2"/>
      <c r="C885" s="5"/>
      <c r="D885" s="5"/>
      <c r="E885" s="5"/>
      <c r="G885" s="7"/>
    </row>
    <row r="886" spans="2:7" ht="12.75" customHeight="1">
      <c r="B886" s="2"/>
      <c r="C886" s="5"/>
      <c r="D886" s="5"/>
      <c r="E886" s="5"/>
      <c r="G886" s="7"/>
    </row>
    <row r="887" spans="2:7" ht="12.75" customHeight="1">
      <c r="B887" s="2"/>
      <c r="C887" s="5"/>
      <c r="D887" s="5"/>
      <c r="E887" s="5"/>
      <c r="G887" s="7"/>
    </row>
    <row r="888" spans="2:7" ht="12.75" customHeight="1">
      <c r="B888" s="2"/>
      <c r="C888" s="5"/>
      <c r="D888" s="5"/>
      <c r="E888" s="5"/>
      <c r="G888" s="7"/>
    </row>
    <row r="889" spans="2:7" ht="12.75" customHeight="1">
      <c r="B889" s="2"/>
      <c r="C889" s="5"/>
      <c r="D889" s="5"/>
      <c r="E889" s="5"/>
      <c r="G889" s="7"/>
    </row>
    <row r="890" spans="2:7" ht="12.75" customHeight="1">
      <c r="B890" s="2"/>
      <c r="C890" s="5"/>
      <c r="D890" s="5"/>
      <c r="E890" s="5"/>
      <c r="G890" s="7"/>
    </row>
    <row r="891" spans="2:7" ht="12.75" customHeight="1">
      <c r="B891" s="2"/>
      <c r="C891" s="5"/>
      <c r="D891" s="5"/>
      <c r="E891" s="5"/>
      <c r="G891" s="7"/>
    </row>
    <row r="892" spans="2:7" ht="12.75" customHeight="1">
      <c r="B892" s="2"/>
      <c r="C892" s="5"/>
      <c r="D892" s="5"/>
      <c r="E892" s="5"/>
      <c r="G892" s="7"/>
    </row>
    <row r="893" spans="2:7" ht="12.75" customHeight="1">
      <c r="B893" s="2"/>
      <c r="C893" s="5"/>
      <c r="D893" s="5"/>
      <c r="E893" s="5"/>
      <c r="G893" s="7"/>
    </row>
    <row r="894" spans="2:7" ht="12.75" customHeight="1">
      <c r="B894" s="2"/>
      <c r="C894" s="5"/>
      <c r="D894" s="5"/>
      <c r="E894" s="5"/>
      <c r="G894" s="7"/>
    </row>
    <row r="895" spans="2:7" ht="12.75" customHeight="1">
      <c r="B895" s="2"/>
      <c r="C895" s="5"/>
      <c r="D895" s="5"/>
      <c r="E895" s="5"/>
      <c r="G895" s="7"/>
    </row>
    <row r="896" spans="2:7" ht="12.75" customHeight="1">
      <c r="B896" s="2"/>
      <c r="C896" s="5"/>
      <c r="D896" s="5"/>
      <c r="E896" s="5"/>
      <c r="G896" s="7"/>
    </row>
    <row r="897" spans="2:7" ht="12.75" customHeight="1">
      <c r="B897" s="2"/>
      <c r="C897" s="5"/>
      <c r="D897" s="5"/>
      <c r="E897" s="5"/>
      <c r="G897" s="7"/>
    </row>
    <row r="898" spans="2:7" ht="12.75" customHeight="1">
      <c r="B898" s="2"/>
      <c r="C898" s="5"/>
      <c r="D898" s="5"/>
      <c r="E898" s="5"/>
      <c r="G898" s="7"/>
    </row>
    <row r="899" spans="2:7" ht="12.75" customHeight="1">
      <c r="B899" s="2"/>
      <c r="C899" s="5"/>
      <c r="D899" s="5"/>
      <c r="E899" s="5"/>
      <c r="G899" s="7"/>
    </row>
    <row r="900" spans="2:7" ht="12.75" customHeight="1">
      <c r="B900" s="2"/>
      <c r="C900" s="5"/>
      <c r="D900" s="5"/>
      <c r="E900" s="5"/>
      <c r="G900" s="7"/>
    </row>
    <row r="901" spans="2:7" ht="12.75" customHeight="1">
      <c r="B901" s="2"/>
      <c r="C901" s="5"/>
      <c r="D901" s="5"/>
      <c r="E901" s="5"/>
      <c r="G901" s="7"/>
    </row>
    <row r="902" spans="2:7" ht="12.75" customHeight="1">
      <c r="B902" s="2"/>
      <c r="C902" s="5"/>
      <c r="D902" s="5"/>
      <c r="E902" s="5"/>
      <c r="G902" s="7"/>
    </row>
    <row r="903" spans="2:7" ht="12.75" customHeight="1">
      <c r="B903" s="2"/>
      <c r="C903" s="5"/>
      <c r="D903" s="5"/>
      <c r="E903" s="5"/>
      <c r="G903" s="7"/>
    </row>
    <row r="904" spans="2:7" ht="12.75" customHeight="1">
      <c r="B904" s="2"/>
      <c r="C904" s="5"/>
      <c r="D904" s="5"/>
      <c r="E904" s="5"/>
      <c r="G904" s="7"/>
    </row>
    <row r="905" spans="2:7" ht="12.75" customHeight="1">
      <c r="B905" s="2"/>
      <c r="C905" s="5"/>
      <c r="D905" s="5"/>
      <c r="E905" s="5"/>
      <c r="G905" s="7"/>
    </row>
    <row r="906" spans="2:7" ht="12.75" customHeight="1">
      <c r="B906" s="2"/>
      <c r="C906" s="5"/>
      <c r="D906" s="5"/>
      <c r="E906" s="5"/>
      <c r="G906" s="7"/>
    </row>
    <row r="907" spans="2:7" ht="12.75" customHeight="1">
      <c r="B907" s="2"/>
      <c r="C907" s="5"/>
      <c r="D907" s="5"/>
      <c r="E907" s="5"/>
      <c r="G907" s="7"/>
    </row>
    <row r="908" spans="2:7" ht="12.75" customHeight="1">
      <c r="B908" s="2"/>
      <c r="C908" s="5"/>
      <c r="D908" s="5"/>
      <c r="E908" s="5"/>
      <c r="G908" s="7"/>
    </row>
    <row r="909" spans="2:7" ht="12.75" customHeight="1">
      <c r="B909" s="2"/>
      <c r="C909" s="5"/>
      <c r="D909" s="5"/>
      <c r="E909" s="5"/>
      <c r="G909" s="7"/>
    </row>
    <row r="910" spans="2:7" ht="12.75" customHeight="1">
      <c r="B910" s="2"/>
      <c r="C910" s="5"/>
      <c r="D910" s="5"/>
      <c r="E910" s="5"/>
      <c r="G910" s="7"/>
    </row>
    <row r="911" spans="2:7" ht="12.75" customHeight="1">
      <c r="B911" s="2"/>
      <c r="C911" s="5"/>
      <c r="D911" s="5"/>
      <c r="E911" s="5"/>
      <c r="G911" s="7"/>
    </row>
    <row r="912" spans="2:7" ht="12.75" customHeight="1">
      <c r="B912" s="2"/>
      <c r="C912" s="5"/>
      <c r="D912" s="5"/>
      <c r="E912" s="5"/>
      <c r="G912" s="7"/>
    </row>
    <row r="913" spans="2:7" ht="12.75" customHeight="1">
      <c r="B913" s="2"/>
      <c r="C913" s="5"/>
      <c r="D913" s="5"/>
      <c r="E913" s="5"/>
      <c r="G913" s="7"/>
    </row>
    <row r="914" spans="2:7" ht="12.75" customHeight="1">
      <c r="B914" s="2"/>
      <c r="C914" s="5"/>
      <c r="D914" s="5"/>
      <c r="E914" s="5"/>
      <c r="G914" s="7"/>
    </row>
    <row r="915" spans="2:7" ht="12.75" customHeight="1">
      <c r="B915" s="2"/>
      <c r="C915" s="5"/>
      <c r="D915" s="5"/>
      <c r="E915" s="5"/>
      <c r="G915" s="7"/>
    </row>
    <row r="916" spans="2:7" ht="12.75" customHeight="1">
      <c r="B916" s="2"/>
      <c r="C916" s="5"/>
      <c r="D916" s="5"/>
      <c r="E916" s="5"/>
      <c r="G916" s="7"/>
    </row>
    <row r="917" spans="2:7" ht="12.75" customHeight="1">
      <c r="B917" s="2"/>
      <c r="C917" s="5"/>
      <c r="D917" s="5"/>
      <c r="E917" s="5"/>
      <c r="G917" s="7"/>
    </row>
    <row r="918" spans="2:7" ht="12.75" customHeight="1">
      <c r="B918" s="2"/>
      <c r="C918" s="5"/>
      <c r="D918" s="5"/>
      <c r="E918" s="5"/>
      <c r="G918" s="7"/>
    </row>
    <row r="919" spans="2:7" ht="12.75" customHeight="1">
      <c r="B919" s="2"/>
      <c r="C919" s="5"/>
      <c r="D919" s="5"/>
      <c r="E919" s="5"/>
      <c r="G919" s="7"/>
    </row>
    <row r="920" spans="2:7" ht="12.75" customHeight="1">
      <c r="B920" s="2"/>
      <c r="C920" s="5"/>
      <c r="D920" s="5"/>
      <c r="E920" s="5"/>
      <c r="G920" s="7"/>
    </row>
    <row r="921" spans="2:7" ht="12.75" customHeight="1">
      <c r="B921" s="2"/>
      <c r="C921" s="5"/>
      <c r="D921" s="5"/>
      <c r="E921" s="5"/>
      <c r="G921" s="7"/>
    </row>
    <row r="922" spans="2:7" ht="12.75" customHeight="1">
      <c r="B922" s="2"/>
      <c r="C922" s="5"/>
      <c r="D922" s="5"/>
      <c r="E922" s="5"/>
      <c r="G922" s="7"/>
    </row>
    <row r="923" spans="2:7" ht="12.75" customHeight="1">
      <c r="B923" s="2"/>
      <c r="C923" s="5"/>
      <c r="D923" s="5"/>
      <c r="E923" s="5"/>
      <c r="G923" s="7"/>
    </row>
    <row r="924" spans="2:7" ht="12.75" customHeight="1">
      <c r="B924" s="2"/>
      <c r="C924" s="5"/>
      <c r="D924" s="5"/>
      <c r="E924" s="5"/>
      <c r="G924" s="7"/>
    </row>
    <row r="925" spans="2:7" ht="12.75" customHeight="1">
      <c r="B925" s="2"/>
      <c r="C925" s="5"/>
      <c r="D925" s="5"/>
      <c r="E925" s="5"/>
      <c r="G925" s="7"/>
    </row>
    <row r="926" spans="2:7" ht="12.75" customHeight="1">
      <c r="B926" s="2"/>
      <c r="C926" s="5"/>
      <c r="D926" s="5"/>
      <c r="E926" s="5"/>
      <c r="G926" s="7"/>
    </row>
    <row r="927" spans="2:7" ht="12.75" customHeight="1">
      <c r="B927" s="2"/>
      <c r="C927" s="5"/>
      <c r="D927" s="5"/>
      <c r="E927" s="5"/>
      <c r="G927" s="7"/>
    </row>
    <row r="928" spans="2:7" ht="12.75" customHeight="1">
      <c r="B928" s="2"/>
      <c r="C928" s="5"/>
      <c r="D928" s="5"/>
      <c r="E928" s="5"/>
      <c r="G928" s="7"/>
    </row>
    <row r="929" spans="2:7" ht="12.75" customHeight="1">
      <c r="B929" s="2"/>
      <c r="C929" s="5"/>
      <c r="D929" s="5"/>
      <c r="E929" s="5"/>
      <c r="G929" s="7"/>
    </row>
    <row r="930" spans="2:7" ht="12.75" customHeight="1">
      <c r="B930" s="2"/>
      <c r="C930" s="5"/>
      <c r="D930" s="5"/>
      <c r="E930" s="5"/>
      <c r="G930" s="7"/>
    </row>
    <row r="931" spans="2:7" ht="12.75" customHeight="1">
      <c r="B931" s="2"/>
      <c r="C931" s="5"/>
      <c r="D931" s="5"/>
      <c r="E931" s="5"/>
      <c r="G931" s="7"/>
    </row>
    <row r="932" spans="2:7" ht="12.75" customHeight="1">
      <c r="B932" s="2"/>
      <c r="C932" s="5"/>
      <c r="D932" s="5"/>
      <c r="E932" s="5"/>
      <c r="G932" s="7"/>
    </row>
    <row r="933" spans="2:7" ht="12.75" customHeight="1">
      <c r="B933" s="2"/>
      <c r="C933" s="5"/>
      <c r="D933" s="5"/>
      <c r="E933" s="5"/>
      <c r="G933" s="7"/>
    </row>
    <row r="934" spans="2:7" ht="12.75" customHeight="1">
      <c r="B934" s="2"/>
      <c r="C934" s="5"/>
      <c r="D934" s="5"/>
      <c r="E934" s="5"/>
      <c r="G934" s="7"/>
    </row>
    <row r="935" spans="2:7" ht="12.75" customHeight="1">
      <c r="B935" s="2"/>
      <c r="C935" s="5"/>
      <c r="D935" s="5"/>
      <c r="E935" s="5"/>
      <c r="G935" s="7"/>
    </row>
    <row r="936" spans="2:7" ht="12.75" customHeight="1">
      <c r="B936" s="2"/>
      <c r="C936" s="5"/>
      <c r="D936" s="5"/>
      <c r="E936" s="5"/>
      <c r="G936" s="7"/>
    </row>
    <row r="937" spans="2:7" ht="12.75" customHeight="1">
      <c r="B937" s="2"/>
      <c r="C937" s="5"/>
      <c r="D937" s="5"/>
      <c r="E937" s="5"/>
      <c r="G937" s="7"/>
    </row>
    <row r="938" spans="2:7" ht="12.75" customHeight="1">
      <c r="B938" s="2"/>
      <c r="C938" s="5"/>
      <c r="D938" s="5"/>
      <c r="E938" s="5"/>
      <c r="G938" s="7"/>
    </row>
    <row r="939" spans="2:7" ht="12.75" customHeight="1">
      <c r="B939" s="2"/>
      <c r="C939" s="5"/>
      <c r="D939" s="5"/>
      <c r="E939" s="5"/>
      <c r="G939" s="7"/>
    </row>
    <row r="940" spans="2:7" ht="12.75" customHeight="1">
      <c r="B940" s="2"/>
      <c r="C940" s="5"/>
      <c r="D940" s="5"/>
      <c r="E940" s="5"/>
      <c r="G940" s="7"/>
    </row>
    <row r="941" spans="2:7" ht="12.75" customHeight="1">
      <c r="B941" s="2"/>
      <c r="C941" s="5"/>
      <c r="D941" s="5"/>
      <c r="E941" s="5"/>
      <c r="G941" s="7"/>
    </row>
    <row r="942" spans="2:7" ht="12.75" customHeight="1">
      <c r="B942" s="2"/>
      <c r="C942" s="5"/>
      <c r="D942" s="5"/>
      <c r="E942" s="5"/>
      <c r="G942" s="7"/>
    </row>
    <row r="943" spans="2:7" ht="12.75" customHeight="1">
      <c r="B943" s="2"/>
      <c r="C943" s="5"/>
      <c r="D943" s="5"/>
      <c r="E943" s="5"/>
      <c r="G943" s="7"/>
    </row>
    <row r="944" spans="2:7" ht="12.75" customHeight="1">
      <c r="B944" s="2"/>
      <c r="C944" s="5"/>
      <c r="D944" s="5"/>
      <c r="E944" s="5"/>
      <c r="G944" s="7"/>
    </row>
    <row r="945" spans="2:7" ht="12.75" customHeight="1">
      <c r="B945" s="2"/>
      <c r="C945" s="5"/>
      <c r="D945" s="5"/>
      <c r="E945" s="5"/>
      <c r="G945" s="7"/>
    </row>
    <row r="946" spans="2:7" ht="12.75" customHeight="1">
      <c r="B946" s="2"/>
      <c r="C946" s="5"/>
      <c r="D946" s="5"/>
      <c r="E946" s="5"/>
      <c r="G946" s="7"/>
    </row>
    <row r="947" spans="2:7" ht="12.75" customHeight="1">
      <c r="B947" s="2"/>
      <c r="C947" s="5"/>
      <c r="D947" s="5"/>
      <c r="E947" s="5"/>
      <c r="G947" s="7"/>
    </row>
    <row r="948" spans="2:7" ht="12.75" customHeight="1">
      <c r="B948" s="2"/>
      <c r="C948" s="5"/>
      <c r="D948" s="5"/>
      <c r="E948" s="5"/>
      <c r="G948" s="7"/>
    </row>
    <row r="949" spans="2:7" ht="12.75" customHeight="1">
      <c r="B949" s="2"/>
      <c r="C949" s="5"/>
      <c r="D949" s="5"/>
      <c r="E949" s="5"/>
      <c r="G949" s="7"/>
    </row>
    <row r="950" spans="2:7" ht="12.75" customHeight="1">
      <c r="B950" s="2"/>
      <c r="C950" s="5"/>
      <c r="D950" s="5"/>
      <c r="E950" s="5"/>
      <c r="G950" s="7"/>
    </row>
    <row r="951" spans="2:7" ht="12.75" customHeight="1">
      <c r="B951" s="2"/>
      <c r="C951" s="5"/>
      <c r="D951" s="5"/>
      <c r="E951" s="5"/>
      <c r="G951" s="7"/>
    </row>
    <row r="952" spans="2:7" ht="12.75" customHeight="1">
      <c r="B952" s="2"/>
      <c r="C952" s="5"/>
      <c r="D952" s="5"/>
      <c r="E952" s="5"/>
      <c r="G952" s="7"/>
    </row>
    <row r="953" spans="2:7" ht="12.75" customHeight="1">
      <c r="B953" s="2"/>
      <c r="C953" s="5"/>
      <c r="D953" s="5"/>
      <c r="E953" s="5"/>
      <c r="G953" s="7"/>
    </row>
    <row r="954" spans="2:7" ht="12.75" customHeight="1">
      <c r="B954" s="2"/>
      <c r="C954" s="5"/>
      <c r="D954" s="5"/>
      <c r="E954" s="5"/>
      <c r="G954" s="7"/>
    </row>
    <row r="955" spans="2:7" ht="12.75" customHeight="1">
      <c r="B955" s="2"/>
      <c r="C955" s="5"/>
      <c r="D955" s="5"/>
      <c r="E955" s="5"/>
      <c r="G955" s="7"/>
    </row>
    <row r="956" spans="2:7" ht="12.75" customHeight="1">
      <c r="B956" s="2"/>
      <c r="C956" s="5"/>
      <c r="D956" s="5"/>
      <c r="E956" s="5"/>
      <c r="G956" s="7"/>
    </row>
    <row r="957" spans="2:7" ht="12.75" customHeight="1">
      <c r="B957" s="2"/>
      <c r="C957" s="5"/>
      <c r="D957" s="5"/>
      <c r="E957" s="5"/>
      <c r="G957" s="7"/>
    </row>
    <row r="958" spans="2:7" ht="12.75" customHeight="1">
      <c r="B958" s="2"/>
      <c r="C958" s="5"/>
      <c r="D958" s="5"/>
      <c r="E958" s="5"/>
      <c r="G958" s="7"/>
    </row>
    <row r="959" spans="2:7" ht="12.75" customHeight="1">
      <c r="B959" s="2"/>
      <c r="C959" s="5"/>
      <c r="D959" s="5"/>
      <c r="E959" s="5"/>
      <c r="G959" s="7"/>
    </row>
    <row r="960" spans="2:7" ht="12.75" customHeight="1">
      <c r="B960" s="2"/>
      <c r="C960" s="5"/>
      <c r="D960" s="5"/>
      <c r="E960" s="5"/>
      <c r="G960" s="7"/>
    </row>
    <row r="961" spans="2:7" ht="12.75" customHeight="1">
      <c r="B961" s="2"/>
      <c r="C961" s="5"/>
      <c r="D961" s="5"/>
      <c r="E961" s="5"/>
      <c r="G961" s="7"/>
    </row>
    <row r="962" spans="2:7" ht="12.75" customHeight="1">
      <c r="B962" s="2"/>
      <c r="C962" s="5"/>
      <c r="D962" s="5"/>
      <c r="E962" s="5"/>
      <c r="G962" s="7"/>
    </row>
    <row r="963" spans="2:7" ht="12.75" customHeight="1">
      <c r="B963" s="2"/>
      <c r="C963" s="5"/>
      <c r="D963" s="5"/>
      <c r="E963" s="5"/>
      <c r="G963" s="7"/>
    </row>
    <row r="964" spans="2:7" ht="12.75" customHeight="1">
      <c r="B964" s="2"/>
      <c r="C964" s="5"/>
      <c r="D964" s="5"/>
      <c r="E964" s="5"/>
      <c r="G964" s="7"/>
    </row>
    <row r="965" spans="2:7" ht="12.75" customHeight="1">
      <c r="B965" s="2"/>
      <c r="C965" s="5"/>
      <c r="D965" s="5"/>
      <c r="E965" s="5"/>
      <c r="G965" s="7"/>
    </row>
    <row r="966" spans="2:7" ht="12.75" customHeight="1">
      <c r="B966" s="2"/>
      <c r="C966" s="5"/>
      <c r="D966" s="5"/>
      <c r="E966" s="5"/>
      <c r="G966" s="7"/>
    </row>
    <row r="967" spans="2:7" ht="12.75" customHeight="1">
      <c r="B967" s="2"/>
      <c r="C967" s="5"/>
      <c r="D967" s="5"/>
      <c r="E967" s="5"/>
      <c r="G967" s="7"/>
    </row>
    <row r="968" spans="2:7" ht="12.75" customHeight="1">
      <c r="B968" s="2"/>
      <c r="C968" s="5"/>
      <c r="D968" s="5"/>
      <c r="E968" s="5"/>
      <c r="G968" s="7"/>
    </row>
    <row r="969" spans="2:7" ht="12.75" customHeight="1">
      <c r="B969" s="2"/>
      <c r="C969" s="5"/>
      <c r="D969" s="5"/>
      <c r="E969" s="5"/>
      <c r="G969" s="7"/>
    </row>
    <row r="970" spans="2:7" ht="12.75" customHeight="1">
      <c r="B970" s="2"/>
      <c r="C970" s="5"/>
      <c r="D970" s="5"/>
      <c r="E970" s="5"/>
      <c r="G970" s="7"/>
    </row>
    <row r="971" spans="2:7" ht="12.75" customHeight="1">
      <c r="B971" s="2"/>
      <c r="C971" s="5"/>
      <c r="D971" s="5"/>
      <c r="E971" s="5"/>
      <c r="G971" s="7"/>
    </row>
    <row r="972" spans="2:7" ht="12.75" customHeight="1">
      <c r="B972" s="2"/>
      <c r="C972" s="5"/>
      <c r="D972" s="5"/>
      <c r="E972" s="5"/>
      <c r="G972" s="7"/>
    </row>
    <row r="973" spans="2:7" ht="12.75" customHeight="1">
      <c r="B973" s="2"/>
      <c r="C973" s="5"/>
      <c r="D973" s="5"/>
      <c r="E973" s="5"/>
      <c r="G973" s="7"/>
    </row>
    <row r="974" spans="2:7" ht="12.75" customHeight="1">
      <c r="B974" s="2"/>
      <c r="C974" s="5"/>
      <c r="D974" s="5"/>
      <c r="E974" s="5"/>
      <c r="G974" s="7"/>
    </row>
    <row r="975" spans="2:7" ht="12.75" customHeight="1">
      <c r="B975" s="2"/>
      <c r="C975" s="5"/>
      <c r="D975" s="5"/>
      <c r="E975" s="5"/>
      <c r="G975" s="7"/>
    </row>
    <row r="976" spans="2:7" ht="12.75" customHeight="1">
      <c r="B976" s="2"/>
      <c r="C976" s="5"/>
      <c r="D976" s="5"/>
      <c r="E976" s="5"/>
      <c r="G976" s="7"/>
    </row>
    <row r="977" spans="2:7" ht="12.75" customHeight="1">
      <c r="B977" s="2"/>
      <c r="C977" s="5"/>
      <c r="D977" s="5"/>
      <c r="E977" s="5"/>
      <c r="G977" s="7"/>
    </row>
    <row r="978" spans="2:7" ht="12.75" customHeight="1">
      <c r="B978" s="2"/>
      <c r="C978" s="5"/>
      <c r="D978" s="5"/>
      <c r="E978" s="5"/>
      <c r="G978" s="7"/>
    </row>
    <row r="979" spans="2:7" ht="12.75" customHeight="1">
      <c r="B979" s="2"/>
      <c r="C979" s="5"/>
      <c r="D979" s="5"/>
      <c r="E979" s="5"/>
      <c r="G979" s="7"/>
    </row>
    <row r="980" spans="2:7" ht="12.75" customHeight="1">
      <c r="B980" s="2"/>
      <c r="C980" s="5"/>
      <c r="D980" s="5"/>
      <c r="E980" s="5"/>
      <c r="G980" s="7"/>
    </row>
    <row r="981" spans="2:7" ht="12.75" customHeight="1">
      <c r="B981" s="2"/>
      <c r="C981" s="5"/>
      <c r="D981" s="5"/>
      <c r="E981" s="5"/>
      <c r="G981" s="7"/>
    </row>
    <row r="982" spans="2:7" ht="12.75" customHeight="1">
      <c r="B982" s="2"/>
      <c r="C982" s="5"/>
      <c r="D982" s="5"/>
      <c r="E982" s="5"/>
      <c r="G982" s="7"/>
    </row>
    <row r="983" spans="2:7" ht="12.75" customHeight="1">
      <c r="B983" s="2"/>
      <c r="C983" s="5"/>
      <c r="D983" s="5"/>
      <c r="E983" s="5"/>
      <c r="G983" s="7"/>
    </row>
    <row r="984" spans="2:7" ht="12.75" customHeight="1">
      <c r="B984" s="2"/>
      <c r="C984" s="5"/>
      <c r="D984" s="5"/>
      <c r="E984" s="5"/>
      <c r="G984" s="7"/>
    </row>
    <row r="985" spans="2:7" ht="12.75" customHeight="1">
      <c r="B985" s="2"/>
      <c r="C985" s="5"/>
      <c r="D985" s="5"/>
      <c r="E985" s="5"/>
      <c r="G985" s="7"/>
    </row>
    <row r="986" spans="2:7" ht="12.75" customHeight="1">
      <c r="B986" s="2"/>
      <c r="C986" s="5"/>
      <c r="D986" s="5"/>
      <c r="E986" s="5"/>
      <c r="G986" s="7"/>
    </row>
    <row r="987" spans="2:7" ht="12.75" customHeight="1">
      <c r="B987" s="2"/>
      <c r="C987" s="5"/>
      <c r="D987" s="5"/>
      <c r="E987" s="5"/>
      <c r="G987" s="7"/>
    </row>
    <row r="988" spans="2:7" ht="12.75" customHeight="1">
      <c r="B988" s="2"/>
      <c r="C988" s="5"/>
      <c r="D988" s="5"/>
      <c r="E988" s="5"/>
      <c r="G988" s="7"/>
    </row>
    <row r="989" spans="2:7" ht="12.75" customHeight="1">
      <c r="B989" s="2"/>
      <c r="C989" s="5"/>
      <c r="D989" s="5"/>
      <c r="E989" s="5"/>
      <c r="G989" s="7"/>
    </row>
    <row r="990" spans="2:7" ht="12.75" customHeight="1">
      <c r="B990" s="2"/>
      <c r="C990" s="5"/>
      <c r="D990" s="5"/>
      <c r="E990" s="5"/>
      <c r="G990" s="7"/>
    </row>
    <row r="991" spans="2:7" ht="12.75" customHeight="1">
      <c r="B991" s="2"/>
      <c r="C991" s="5"/>
      <c r="D991" s="5"/>
      <c r="E991" s="5"/>
      <c r="G991" s="7"/>
    </row>
    <row r="992" spans="2:7" ht="12.75" customHeight="1">
      <c r="B992" s="2"/>
      <c r="C992" s="5"/>
      <c r="D992" s="5"/>
      <c r="E992" s="5"/>
      <c r="G992" s="7"/>
    </row>
    <row r="993" spans="2:7" ht="12.75" customHeight="1">
      <c r="B993" s="2"/>
      <c r="C993" s="5"/>
      <c r="D993" s="5"/>
      <c r="E993" s="5"/>
      <c r="G993" s="7"/>
    </row>
  </sheetData>
  <sheetProtection sheet="1" objects="1" scenarios="1"/>
  <pageMargins left="0.75" right="0.75" top="1" bottom="1"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000"/>
  <sheetViews>
    <sheetView topLeftCell="A25" workbookViewId="0">
      <selection activeCell="F63" sqref="F63"/>
    </sheetView>
  </sheetViews>
  <sheetFormatPr defaultColWidth="14.42578125" defaultRowHeight="15" customHeight="1"/>
  <cols>
    <col min="1" max="1" width="18.5703125" customWidth="1"/>
    <col min="2" max="2" width="20.5703125" customWidth="1"/>
    <col min="3" max="3" width="16.85546875" customWidth="1"/>
    <col min="4" max="5" width="17.140625" customWidth="1"/>
    <col min="6" max="6" width="12.28515625" style="111" customWidth="1"/>
    <col min="7" max="7" width="12.42578125" style="111" customWidth="1"/>
    <col min="8" max="8" width="13.140625" style="111" customWidth="1"/>
    <col min="9" max="71" width="8.7109375" customWidth="1"/>
  </cols>
  <sheetData>
    <row r="1" spans="1:71" ht="12.75" customHeight="1">
      <c r="A1" s="1" t="s">
        <v>659</v>
      </c>
    </row>
    <row r="2" spans="1:71" ht="12.75" customHeight="1">
      <c r="B2" s="52"/>
      <c r="C2" s="52"/>
      <c r="D2" s="52"/>
      <c r="E2" s="52"/>
    </row>
    <row r="3" spans="1:71" ht="12.75" customHeight="1">
      <c r="B3" s="52"/>
      <c r="C3" s="52"/>
      <c r="D3" s="52"/>
      <c r="E3" s="52"/>
    </row>
    <row r="4" spans="1:71" ht="57.6" customHeight="1">
      <c r="A4" s="56" t="s">
        <v>691</v>
      </c>
      <c r="B4" s="56" t="s">
        <v>381</v>
      </c>
      <c r="C4" s="56" t="s">
        <v>382</v>
      </c>
      <c r="D4" s="56" t="s">
        <v>384</v>
      </c>
      <c r="E4" s="56" t="s">
        <v>692</v>
      </c>
      <c r="F4" s="112" t="s">
        <v>385</v>
      </c>
      <c r="G4" s="112" t="s">
        <v>386</v>
      </c>
      <c r="H4" s="112" t="s">
        <v>387</v>
      </c>
      <c r="I4" s="56"/>
      <c r="J4" s="56"/>
      <c r="K4" s="56" t="s">
        <v>1098</v>
      </c>
      <c r="L4" s="56"/>
      <c r="M4" s="56" t="s">
        <v>1099</v>
      </c>
      <c r="N4" s="56"/>
      <c r="O4" s="56"/>
      <c r="P4" s="56"/>
      <c r="Q4" s="56"/>
      <c r="R4" s="56"/>
      <c r="S4" s="56"/>
      <c r="T4" s="56"/>
      <c r="U4" s="56"/>
      <c r="V4" s="56"/>
      <c r="W4" s="56"/>
      <c r="X4" s="57"/>
      <c r="Y4" s="57"/>
      <c r="Z4" s="57"/>
      <c r="AA4" s="59"/>
      <c r="AB4" s="59"/>
      <c r="AC4" s="59"/>
      <c r="AD4" s="59"/>
      <c r="AE4" s="59"/>
      <c r="AF4" s="59"/>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row>
    <row r="5" spans="1:71" ht="12.75" customHeight="1">
      <c r="A5" t="s">
        <v>403</v>
      </c>
      <c r="B5">
        <f>'VAR2019'!B5</f>
        <v>50570</v>
      </c>
      <c r="C5">
        <f>'VAR2019'!C5</f>
        <v>11907.285764703429</v>
      </c>
      <c r="D5">
        <f>'VAR2019'!E5</f>
        <v>10272.973221899771</v>
      </c>
      <c r="E5">
        <f t="shared" ref="E5:E36" si="0">D5/B5*100</f>
        <v>20.314362708917876</v>
      </c>
      <c r="F5" s="111">
        <v>7638867623.5687218</v>
      </c>
      <c r="G5" s="111">
        <v>5272475913.0359812</v>
      </c>
      <c r="H5" s="111">
        <v>13250137677.756721</v>
      </c>
      <c r="M5" t="s">
        <v>403</v>
      </c>
      <c r="N5" t="s">
        <v>405</v>
      </c>
      <c r="O5" t="s">
        <v>407</v>
      </c>
      <c r="P5" t="s">
        <v>409</v>
      </c>
      <c r="Q5" t="s">
        <v>662</v>
      </c>
      <c r="R5" t="s">
        <v>663</v>
      </c>
      <c r="S5" t="s">
        <v>417</v>
      </c>
      <c r="T5" t="s">
        <v>419</v>
      </c>
      <c r="U5" t="s">
        <v>421</v>
      </c>
      <c r="V5" t="s">
        <v>423</v>
      </c>
      <c r="W5" t="s">
        <v>664</v>
      </c>
      <c r="X5" t="s">
        <v>428</v>
      </c>
      <c r="Y5" t="s">
        <v>430</v>
      </c>
      <c r="Z5" t="s">
        <v>432</v>
      </c>
      <c r="AA5" t="s">
        <v>434</v>
      </c>
      <c r="AB5" t="s">
        <v>436</v>
      </c>
      <c r="AC5" t="s">
        <v>438</v>
      </c>
      <c r="AD5" t="s">
        <v>440</v>
      </c>
      <c r="AE5" t="s">
        <v>442</v>
      </c>
      <c r="AF5" t="s">
        <v>444</v>
      </c>
      <c r="AG5" t="s">
        <v>665</v>
      </c>
      <c r="AH5" t="s">
        <v>449</v>
      </c>
      <c r="AI5" t="s">
        <v>451</v>
      </c>
      <c r="AJ5" t="s">
        <v>453</v>
      </c>
      <c r="AK5" t="s">
        <v>666</v>
      </c>
      <c r="AL5" t="s">
        <v>458</v>
      </c>
      <c r="AM5" t="s">
        <v>667</v>
      </c>
      <c r="AN5" t="s">
        <v>471</v>
      </c>
      <c r="AO5" t="s">
        <v>479</v>
      </c>
      <c r="AP5" t="s">
        <v>489</v>
      </c>
      <c r="AQ5" t="s">
        <v>668</v>
      </c>
      <c r="AR5" t="s">
        <v>505</v>
      </c>
      <c r="AS5" t="s">
        <v>511</v>
      </c>
      <c r="AT5" t="s">
        <v>669</v>
      </c>
      <c r="AU5" t="s">
        <v>523</v>
      </c>
      <c r="AV5" t="s">
        <v>670</v>
      </c>
      <c r="AW5" t="s">
        <v>529</v>
      </c>
      <c r="AX5" t="s">
        <v>531</v>
      </c>
      <c r="AY5" t="s">
        <v>533</v>
      </c>
      <c r="AZ5" t="s">
        <v>535</v>
      </c>
      <c r="BA5" t="s">
        <v>537</v>
      </c>
      <c r="BB5" t="s">
        <v>671</v>
      </c>
      <c r="BC5" t="s">
        <v>672</v>
      </c>
      <c r="BD5" t="s">
        <v>545</v>
      </c>
      <c r="BE5" t="s">
        <v>673</v>
      </c>
      <c r="BF5" t="s">
        <v>550</v>
      </c>
      <c r="BG5" t="s">
        <v>552</v>
      </c>
      <c r="BH5" t="s">
        <v>554</v>
      </c>
      <c r="BI5" t="s">
        <v>674</v>
      </c>
      <c r="BJ5" t="s">
        <v>559</v>
      </c>
      <c r="BK5" t="s">
        <v>561</v>
      </c>
      <c r="BL5" t="s">
        <v>563</v>
      </c>
      <c r="BM5" t="s">
        <v>675</v>
      </c>
      <c r="BN5" t="s">
        <v>676</v>
      </c>
      <c r="BO5" t="s">
        <v>574</v>
      </c>
      <c r="BP5" t="s">
        <v>576</v>
      </c>
      <c r="BQ5" t="s">
        <v>578</v>
      </c>
      <c r="BR5" t="s">
        <v>580</v>
      </c>
      <c r="BS5" t="s">
        <v>677</v>
      </c>
    </row>
    <row r="6" spans="1:71" ht="12.75" customHeight="1">
      <c r="A6" t="s">
        <v>405</v>
      </c>
      <c r="B6">
        <f>'VAR2019'!B6</f>
        <v>47123</v>
      </c>
      <c r="C6">
        <f>'VAR2019'!C6</f>
        <v>36082.026892309943</v>
      </c>
      <c r="D6">
        <f>'VAR2019'!E6</f>
        <v>5933.7396153436539</v>
      </c>
      <c r="E6">
        <f t="shared" si="0"/>
        <v>12.592024309453247</v>
      </c>
      <c r="F6" s="111">
        <v>895895670.00965977</v>
      </c>
      <c r="G6" s="111">
        <v>63912979701.846199</v>
      </c>
      <c r="H6" s="111">
        <v>185762815.23585245</v>
      </c>
      <c r="K6">
        <v>10272.973221899771</v>
      </c>
      <c r="L6" s="52" t="str">
        <f>+E4</f>
        <v>Depreciaton</v>
      </c>
      <c r="M6">
        <v>10272.973221899771</v>
      </c>
      <c r="N6">
        <v>5933.7396153436539</v>
      </c>
      <c r="O6">
        <v>221.95657710973333</v>
      </c>
      <c r="P6">
        <v>8324.939797381865</v>
      </c>
      <c r="Q6">
        <v>6387.4367740363577</v>
      </c>
      <c r="R6">
        <v>817.94856132164637</v>
      </c>
      <c r="S6">
        <v>3749.8363608650961</v>
      </c>
      <c r="T6">
        <v>9442.3873372550461</v>
      </c>
      <c r="U6">
        <v>1374.2246202747531</v>
      </c>
      <c r="V6">
        <v>1554.6328577444515</v>
      </c>
      <c r="W6">
        <v>16066.501177796523</v>
      </c>
      <c r="X6">
        <v>2457.3799207616294</v>
      </c>
      <c r="Y6">
        <v>2022.036712513255</v>
      </c>
      <c r="Z6">
        <v>7198.1571308737375</v>
      </c>
      <c r="AA6">
        <v>7044.3775443212571</v>
      </c>
      <c r="AB6">
        <v>4281.1626293451391</v>
      </c>
      <c r="AC6">
        <v>3837.4453914499691</v>
      </c>
      <c r="AD6">
        <v>13130.886909807896</v>
      </c>
      <c r="AE6">
        <v>18540.128973213814</v>
      </c>
      <c r="AF6">
        <v>5267.3887581576746</v>
      </c>
      <c r="AG6">
        <v>2920.0132154747444</v>
      </c>
      <c r="AH6">
        <v>3190.0090975214584</v>
      </c>
      <c r="AI6">
        <v>26291.042463631777</v>
      </c>
      <c r="AJ6">
        <v>5972.0792377278112</v>
      </c>
      <c r="AK6">
        <v>5914.0063284191137</v>
      </c>
      <c r="AL6">
        <v>25289.886487030297</v>
      </c>
      <c r="AM6">
        <v>55285.267923294639</v>
      </c>
      <c r="AN6">
        <v>18819.251903816526</v>
      </c>
      <c r="AO6">
        <v>2249.0321725844447</v>
      </c>
      <c r="AP6">
        <v>3026.049504259182</v>
      </c>
      <c r="AQ6">
        <v>35543.849215164722</v>
      </c>
      <c r="AR6">
        <v>6991.5772362495118</v>
      </c>
      <c r="AS6">
        <v>33884.125288134921</v>
      </c>
      <c r="AT6">
        <v>3854.8878350472896</v>
      </c>
      <c r="AU6">
        <v>14419.732135037477</v>
      </c>
      <c r="AV6">
        <v>22776.606691544104</v>
      </c>
      <c r="AW6">
        <v>11363.282262802311</v>
      </c>
      <c r="AX6">
        <v>6292.5068703172319</v>
      </c>
      <c r="AY6">
        <v>2157.3056852870322</v>
      </c>
      <c r="AZ6">
        <v>70078.730323371521</v>
      </c>
      <c r="BA6">
        <v>46137</v>
      </c>
      <c r="BB6">
        <v>14080.695599954812</v>
      </c>
      <c r="BC6">
        <v>51070.973678648617</v>
      </c>
      <c r="BD6">
        <v>2382.201380286474</v>
      </c>
      <c r="BE6">
        <v>2177.2624892360468</v>
      </c>
      <c r="BF6">
        <v>22943.905623158287</v>
      </c>
      <c r="BG6">
        <v>2361.0456213624857</v>
      </c>
      <c r="BH6">
        <v>539.15161822603227</v>
      </c>
      <c r="BI6">
        <v>6915.7636763727442</v>
      </c>
      <c r="BJ6">
        <v>36438.460197381544</v>
      </c>
      <c r="BK6">
        <v>13814.833585092087</v>
      </c>
      <c r="BL6">
        <v>15690.865282954852</v>
      </c>
      <c r="BM6">
        <v>3316.5946743664244</v>
      </c>
      <c r="BN6">
        <v>4976.9919050561448</v>
      </c>
      <c r="BO6">
        <v>4434.1514688369016</v>
      </c>
      <c r="BP6">
        <v>2772.1447745813953</v>
      </c>
      <c r="BQ6">
        <v>493.91717525524979</v>
      </c>
      <c r="BR6">
        <v>1157.2585010405235</v>
      </c>
      <c r="BS6">
        <v>0</v>
      </c>
    </row>
    <row r="7" spans="1:71" ht="12.75" customHeight="1">
      <c r="A7" t="s">
        <v>407</v>
      </c>
      <c r="B7">
        <f>'VAR2019'!B7</f>
        <v>1908</v>
      </c>
      <c r="C7">
        <f>'VAR2019'!C7</f>
        <v>796.07681485698072</v>
      </c>
      <c r="D7">
        <f>'VAR2019'!E7</f>
        <v>221.95657710973333</v>
      </c>
      <c r="E7">
        <f t="shared" si="0"/>
        <v>11.632944292962963</v>
      </c>
      <c r="F7" s="111">
        <v>134014393.54546344</v>
      </c>
      <c r="G7" s="111">
        <v>51357155.063728429</v>
      </c>
      <c r="H7" s="111">
        <v>10790175.840144372</v>
      </c>
      <c r="K7">
        <v>5933.7396153436539</v>
      </c>
    </row>
    <row r="8" spans="1:71" ht="12.75" customHeight="1">
      <c r="A8" t="s">
        <v>409</v>
      </c>
      <c r="B8">
        <f>'VAR2019'!B8</f>
        <v>44270</v>
      </c>
      <c r="C8">
        <f>'VAR2019'!C8</f>
        <v>18220.866855204229</v>
      </c>
      <c r="D8">
        <f>'VAR2019'!E8</f>
        <v>8324.939797381865</v>
      </c>
      <c r="E8">
        <f t="shared" si="0"/>
        <v>18.804923870300126</v>
      </c>
      <c r="F8" s="111">
        <v>1656601590.5042574</v>
      </c>
      <c r="G8" s="111">
        <v>11117885.810040042</v>
      </c>
      <c r="H8" s="111">
        <v>10422542.106602136</v>
      </c>
      <c r="K8">
        <v>221.95657710973333</v>
      </c>
    </row>
    <row r="9" spans="1:71" ht="12.75" customHeight="1">
      <c r="A9" t="s">
        <v>662</v>
      </c>
      <c r="B9">
        <f>'VAR2019'!B9</f>
        <v>151244</v>
      </c>
      <c r="C9">
        <f>'VAR2019'!C9</f>
        <v>42441.377111320136</v>
      </c>
      <c r="D9">
        <f>'VAR2019'!E9</f>
        <v>6387.4367740363577</v>
      </c>
      <c r="E9">
        <f t="shared" si="0"/>
        <v>4.2232662281058149</v>
      </c>
      <c r="F9" s="111">
        <v>569677418.40414178</v>
      </c>
      <c r="G9" s="111">
        <v>9815313657.5934296</v>
      </c>
      <c r="H9" s="111">
        <v>29359629390.857693</v>
      </c>
      <c r="K9">
        <v>8324.939797381865</v>
      </c>
    </row>
    <row r="10" spans="1:71" ht="12.75" customHeight="1">
      <c r="A10" t="s">
        <v>663</v>
      </c>
      <c r="B10">
        <f>'VAR2019'!B10</f>
        <v>11903</v>
      </c>
      <c r="C10">
        <f>'VAR2019'!C10</f>
        <v>4594.29299227097</v>
      </c>
      <c r="D10">
        <f>'VAR2019'!E10</f>
        <v>817.94856132164637</v>
      </c>
      <c r="E10">
        <f t="shared" si="0"/>
        <v>6.8717849392728416</v>
      </c>
      <c r="F10" s="111">
        <v>27137064.730450343</v>
      </c>
      <c r="G10" s="111">
        <v>16065820.622878294</v>
      </c>
      <c r="H10" s="111">
        <v>39635966.972614653</v>
      </c>
      <c r="K10">
        <v>6387.4367740363577</v>
      </c>
    </row>
    <row r="11" spans="1:71" ht="12.75" customHeight="1">
      <c r="A11" t="s">
        <v>417</v>
      </c>
      <c r="B11">
        <f>'VAR2019'!B11</f>
        <v>86612</v>
      </c>
      <c r="C11">
        <f>'VAR2019'!C11</f>
        <v>20989.148989736648</v>
      </c>
      <c r="D11">
        <f>'VAR2019'!E11</f>
        <v>3749.8363608650961</v>
      </c>
      <c r="E11">
        <f t="shared" si="0"/>
        <v>4.3294651559427058</v>
      </c>
      <c r="F11" s="111">
        <v>250674606.51386321</v>
      </c>
      <c r="G11" s="111">
        <v>3966393504.9107313</v>
      </c>
      <c r="H11" s="111">
        <v>45786534.776159637</v>
      </c>
      <c r="K11">
        <v>817.94856132164637</v>
      </c>
    </row>
    <row r="12" spans="1:71" ht="12.75" customHeight="1">
      <c r="A12" t="s">
        <v>419</v>
      </c>
      <c r="B12">
        <f>'VAR2019'!B12</f>
        <v>110114</v>
      </c>
      <c r="C12">
        <f>'VAR2019'!C12</f>
        <v>30843.632916042981</v>
      </c>
      <c r="D12">
        <f>'VAR2019'!E12</f>
        <v>9442.3873372550461</v>
      </c>
      <c r="E12">
        <f t="shared" si="0"/>
        <v>8.5751015649736146</v>
      </c>
      <c r="F12" s="111">
        <v>877224039.25813055</v>
      </c>
      <c r="G12" s="111">
        <v>350004548.80281663</v>
      </c>
      <c r="H12" s="111">
        <v>286924261.78807592</v>
      </c>
      <c r="K12">
        <v>3749.8363608650961</v>
      </c>
    </row>
    <row r="13" spans="1:71" ht="12.75" customHeight="1">
      <c r="A13" t="s">
        <v>421</v>
      </c>
      <c r="B13">
        <f>'VAR2019'!B13</f>
        <v>18276</v>
      </c>
      <c r="C13">
        <f>'VAR2019'!C13</f>
        <v>7434.057089111845</v>
      </c>
      <c r="D13">
        <f>'VAR2019'!E13</f>
        <v>1374.2246202747531</v>
      </c>
      <c r="E13">
        <f t="shared" si="0"/>
        <v>7.5192855125561007</v>
      </c>
      <c r="F13" s="111">
        <v>15876473.972636852</v>
      </c>
      <c r="G13" s="111">
        <v>-2271136.1477911458</v>
      </c>
      <c r="H13" s="111">
        <v>-9604731.5844133236</v>
      </c>
      <c r="K13">
        <v>9442.3873372550461</v>
      </c>
    </row>
    <row r="14" spans="1:71" ht="12.75" customHeight="1">
      <c r="A14" t="s">
        <v>423</v>
      </c>
      <c r="B14">
        <f>'VAR2019'!B14</f>
        <v>72723</v>
      </c>
      <c r="C14">
        <f>'VAR2019'!C14</f>
        <v>7784.5341388858442</v>
      </c>
      <c r="D14">
        <f>'VAR2019'!E14</f>
        <v>1554.6328577444515</v>
      </c>
      <c r="E14">
        <f t="shared" si="0"/>
        <v>2.1377457719627238</v>
      </c>
      <c r="F14" s="111">
        <v>2297607568.7940297</v>
      </c>
      <c r="G14" s="111">
        <v>16888166.451716814</v>
      </c>
      <c r="H14" s="111">
        <v>25502533.150916502</v>
      </c>
      <c r="K14">
        <v>1374.2246202747531</v>
      </c>
    </row>
    <row r="15" spans="1:71" ht="12.75" customHeight="1">
      <c r="A15" t="s">
        <v>664</v>
      </c>
      <c r="B15">
        <f>'VAR2019'!B15</f>
        <v>125397.99999999999</v>
      </c>
      <c r="C15">
        <f>'VAR2019'!C15</f>
        <v>54411.476731720744</v>
      </c>
      <c r="D15">
        <f>'VAR2019'!E15</f>
        <v>16066.501177796523</v>
      </c>
      <c r="E15">
        <f t="shared" si="0"/>
        <v>12.812406240766618</v>
      </c>
      <c r="F15" s="111">
        <v>1275409251.1925817</v>
      </c>
      <c r="G15" s="111">
        <v>50159972.687846474</v>
      </c>
      <c r="H15" s="111">
        <v>125363565.25965229</v>
      </c>
      <c r="K15">
        <v>1554.6328577444515</v>
      </c>
    </row>
    <row r="16" spans="1:71" ht="12.75" customHeight="1">
      <c r="A16" t="s">
        <v>428</v>
      </c>
      <c r="B16">
        <f>'VAR2019'!B16</f>
        <v>40400</v>
      </c>
      <c r="C16">
        <f>'VAR2019'!C16</f>
        <v>13992.622449585126</v>
      </c>
      <c r="D16">
        <f>'VAR2019'!E16</f>
        <v>2457.3799207616294</v>
      </c>
      <c r="E16">
        <f t="shared" si="0"/>
        <v>6.0826235662416561</v>
      </c>
      <c r="F16" s="111">
        <v>73130508.992036909</v>
      </c>
      <c r="G16" s="111">
        <v>16506965.522125861</v>
      </c>
      <c r="H16" s="111">
        <v>526423335.81772441</v>
      </c>
      <c r="K16">
        <v>16066.501177796523</v>
      </c>
    </row>
    <row r="17" spans="1:11" ht="12.75" customHeight="1">
      <c r="A17" t="s">
        <v>430</v>
      </c>
      <c r="B17">
        <f>'VAR2019'!B17</f>
        <v>37065</v>
      </c>
      <c r="C17">
        <f>'VAR2019'!C17</f>
        <v>11437.227705211317</v>
      </c>
      <c r="D17">
        <f>'VAR2019'!E17</f>
        <v>2022.036712513255</v>
      </c>
      <c r="E17">
        <f t="shared" si="0"/>
        <v>5.455380311650492</v>
      </c>
      <c r="F17" s="111">
        <v>2288559108.9298439</v>
      </c>
      <c r="G17" s="111">
        <v>20728709.959306706</v>
      </c>
      <c r="H17" s="111">
        <v>86527680.915900961</v>
      </c>
      <c r="K17">
        <v>2457.3799207616294</v>
      </c>
    </row>
    <row r="18" spans="1:11" ht="12.75" customHeight="1">
      <c r="A18" t="s">
        <v>432</v>
      </c>
      <c r="B18">
        <f>'VAR2019'!B18</f>
        <v>108939</v>
      </c>
      <c r="C18">
        <f>'VAR2019'!C18</f>
        <v>27864.202178622429</v>
      </c>
      <c r="D18">
        <f>'VAR2019'!E18</f>
        <v>7198.1571308737375</v>
      </c>
      <c r="E18">
        <f t="shared" si="0"/>
        <v>6.607511663292061</v>
      </c>
      <c r="F18" s="111">
        <v>4425909931.9603214</v>
      </c>
      <c r="G18" s="111">
        <v>-19741262.284098506</v>
      </c>
      <c r="H18" s="111">
        <v>-532037346.38042998</v>
      </c>
      <c r="K18">
        <v>2022.036712513255</v>
      </c>
    </row>
    <row r="19" spans="1:11" ht="12.75" customHeight="1">
      <c r="A19" t="s">
        <v>434</v>
      </c>
      <c r="B19">
        <f>'VAR2019'!B19</f>
        <v>121008</v>
      </c>
      <c r="C19">
        <f>'VAR2019'!C19</f>
        <v>48304.724644556831</v>
      </c>
      <c r="D19">
        <f>'VAR2019'!E19</f>
        <v>7044.3775443212571</v>
      </c>
      <c r="E19">
        <f t="shared" si="0"/>
        <v>5.8214147364812714</v>
      </c>
      <c r="F19" s="111">
        <v>288114249.40518969</v>
      </c>
      <c r="G19" s="111">
        <v>225367362.81639257</v>
      </c>
      <c r="H19" s="111">
        <v>3282050046.4718776</v>
      </c>
      <c r="K19">
        <v>7198.1571308737375</v>
      </c>
    </row>
    <row r="20" spans="1:11" ht="12.75" customHeight="1">
      <c r="A20" t="s">
        <v>436</v>
      </c>
      <c r="B20">
        <f>'VAR2019'!B20</f>
        <v>42883</v>
      </c>
      <c r="C20">
        <f>'VAR2019'!C20</f>
        <v>19294.212811485988</v>
      </c>
      <c r="D20">
        <f>'VAR2019'!E20</f>
        <v>4281.1626293451391</v>
      </c>
      <c r="E20">
        <f t="shared" si="0"/>
        <v>9.9833561769119221</v>
      </c>
      <c r="F20" s="111">
        <v>25391854.109651133</v>
      </c>
      <c r="G20" s="111">
        <v>33268193.706444465</v>
      </c>
      <c r="H20" s="111">
        <v>165845599.19889757</v>
      </c>
      <c r="K20">
        <v>7044.3775443212571</v>
      </c>
    </row>
    <row r="21" spans="1:11" ht="12.75" customHeight="1">
      <c r="A21" t="s">
        <v>438</v>
      </c>
      <c r="B21">
        <f>'VAR2019'!B21</f>
        <v>49081</v>
      </c>
      <c r="C21">
        <f>'VAR2019'!C21</f>
        <v>17890.403419959403</v>
      </c>
      <c r="D21">
        <f>'VAR2019'!E21</f>
        <v>3837.4453914499691</v>
      </c>
      <c r="E21">
        <f t="shared" si="0"/>
        <v>7.8185965881908865</v>
      </c>
      <c r="F21" s="111">
        <v>32902109.603535544</v>
      </c>
      <c r="G21" s="111">
        <v>58938835.333748385</v>
      </c>
      <c r="H21" s="111">
        <v>445260495.48005164</v>
      </c>
      <c r="K21">
        <v>4281.1626293451391</v>
      </c>
    </row>
    <row r="22" spans="1:11" ht="12.75" customHeight="1">
      <c r="A22" t="s">
        <v>440</v>
      </c>
      <c r="B22">
        <f>'VAR2019'!B22</f>
        <v>162402</v>
      </c>
      <c r="C22">
        <f>'VAR2019'!C22</f>
        <v>63836.730080574926</v>
      </c>
      <c r="D22">
        <f>'VAR2019'!E22</f>
        <v>13130.886909807896</v>
      </c>
      <c r="E22">
        <f t="shared" si="0"/>
        <v>8.0854219220255263</v>
      </c>
      <c r="F22" s="111">
        <v>143170954.96643502</v>
      </c>
      <c r="G22" s="111">
        <v>151977434.18267986</v>
      </c>
      <c r="H22" s="111">
        <v>1757582141.0471971</v>
      </c>
      <c r="K22">
        <v>3837.4453914499691</v>
      </c>
    </row>
    <row r="23" spans="1:11" ht="12.75" customHeight="1">
      <c r="A23" t="s">
        <v>442</v>
      </c>
      <c r="B23">
        <f>'VAR2019'!B23</f>
        <v>210669</v>
      </c>
      <c r="C23">
        <f>'VAR2019'!C23</f>
        <v>64074.465311637301</v>
      </c>
      <c r="D23">
        <f>'VAR2019'!E23</f>
        <v>18540.128973213814</v>
      </c>
      <c r="E23">
        <f t="shared" si="0"/>
        <v>8.8005966578916759</v>
      </c>
      <c r="F23" s="111">
        <v>101458143.70915769</v>
      </c>
      <c r="G23" s="111">
        <v>133986097.14627184</v>
      </c>
      <c r="H23" s="111">
        <v>706607975.1488328</v>
      </c>
      <c r="K23">
        <v>13130.886909807896</v>
      </c>
    </row>
    <row r="24" spans="1:11" ht="12.75" customHeight="1">
      <c r="A24" t="s">
        <v>444</v>
      </c>
      <c r="B24">
        <f>'VAR2019'!B24</f>
        <v>30671</v>
      </c>
      <c r="C24">
        <f>'VAR2019'!C24</f>
        <v>15229.242684426239</v>
      </c>
      <c r="D24">
        <f>'VAR2019'!E24</f>
        <v>5267.3887581576746</v>
      </c>
      <c r="E24">
        <f t="shared" si="0"/>
        <v>17.173840951249307</v>
      </c>
      <c r="F24" s="111">
        <v>15649856.993743544</v>
      </c>
      <c r="G24" s="111">
        <v>172009296.96548197</v>
      </c>
      <c r="H24" s="111">
        <v>223824165.34290007</v>
      </c>
      <c r="K24">
        <v>18540.128973213814</v>
      </c>
    </row>
    <row r="25" spans="1:11" ht="12.75" customHeight="1">
      <c r="A25" t="s">
        <v>665</v>
      </c>
      <c r="B25">
        <f>'VAR2019'!B25</f>
        <v>44633</v>
      </c>
      <c r="C25">
        <f>'VAR2019'!C25</f>
        <v>19142.31715813281</v>
      </c>
      <c r="D25">
        <f>'VAR2019'!E25</f>
        <v>2920.0132154747444</v>
      </c>
      <c r="E25">
        <f t="shared" si="0"/>
        <v>6.5422741367928303</v>
      </c>
      <c r="F25" s="111">
        <v>42120542.982477754</v>
      </c>
      <c r="G25" s="111">
        <v>669640977.0293535</v>
      </c>
      <c r="H25" s="111">
        <v>1971019483.1449676</v>
      </c>
      <c r="K25">
        <v>5267.3887581576746</v>
      </c>
    </row>
    <row r="26" spans="1:11" ht="12.75" customHeight="1">
      <c r="A26" t="s">
        <v>449</v>
      </c>
      <c r="B26">
        <f>'VAR2019'!B26</f>
        <v>43767</v>
      </c>
      <c r="C26">
        <f>'VAR2019'!C26</f>
        <v>18995.724149852922</v>
      </c>
      <c r="D26">
        <f>'VAR2019'!E26</f>
        <v>3190.0090975214584</v>
      </c>
      <c r="E26">
        <f t="shared" si="0"/>
        <v>7.2886172173588744</v>
      </c>
      <c r="F26" s="111">
        <v>106755151.77131067</v>
      </c>
      <c r="G26" s="111">
        <v>83022088.533806339</v>
      </c>
      <c r="H26" s="111">
        <v>311202047.05327934</v>
      </c>
      <c r="K26">
        <v>2920.0132154747444</v>
      </c>
    </row>
    <row r="27" spans="1:11" ht="12.75" customHeight="1">
      <c r="A27" t="s">
        <v>451</v>
      </c>
      <c r="B27">
        <f>'VAR2019'!B27</f>
        <v>123248</v>
      </c>
      <c r="C27">
        <f>'VAR2019'!C27</f>
        <v>72281.088108559372</v>
      </c>
      <c r="D27">
        <f>'VAR2019'!E27</f>
        <v>26291.042463631777</v>
      </c>
      <c r="E27">
        <f t="shared" si="0"/>
        <v>21.331820770829367</v>
      </c>
      <c r="F27" s="111">
        <v>6164968840.7076015</v>
      </c>
      <c r="G27" s="111">
        <v>3005665033.9744635</v>
      </c>
      <c r="H27" s="111">
        <v>9286272903.2722073</v>
      </c>
      <c r="K27">
        <v>3190.0090975214584</v>
      </c>
    </row>
    <row r="28" spans="1:11" ht="12.75" customHeight="1">
      <c r="A28" t="s">
        <v>453</v>
      </c>
      <c r="B28">
        <f>'VAR2019'!B28</f>
        <v>22749</v>
      </c>
      <c r="C28">
        <f>'VAR2019'!C28</f>
        <v>10616.620241798062</v>
      </c>
      <c r="D28">
        <f>'VAR2019'!E28</f>
        <v>5972.0792377278112</v>
      </c>
      <c r="E28">
        <f t="shared" si="0"/>
        <v>26.252051684591898</v>
      </c>
      <c r="F28" s="111">
        <v>381977477.3627947</v>
      </c>
      <c r="G28" s="111">
        <v>0</v>
      </c>
      <c r="H28" s="111">
        <v>0</v>
      </c>
      <c r="K28">
        <v>26291.042463631777</v>
      </c>
    </row>
    <row r="29" spans="1:11" ht="12.75" customHeight="1">
      <c r="A29" t="s">
        <v>666</v>
      </c>
      <c r="B29">
        <f>'VAR2019'!B29</f>
        <v>47214</v>
      </c>
      <c r="C29">
        <f>'VAR2019'!C29</f>
        <v>16655.004819047452</v>
      </c>
      <c r="D29">
        <f>'VAR2019'!E29</f>
        <v>5914.0063284191137</v>
      </c>
      <c r="E29">
        <f t="shared" si="0"/>
        <v>12.525959097765735</v>
      </c>
      <c r="F29" s="111">
        <v>1553699273.3124039</v>
      </c>
      <c r="G29" s="111">
        <v>961006.9646149585</v>
      </c>
      <c r="H29" s="111">
        <v>726486.58168096293</v>
      </c>
      <c r="K29">
        <v>5972.0792377278112</v>
      </c>
    </row>
    <row r="30" spans="1:11" ht="12.75" customHeight="1">
      <c r="A30" t="s">
        <v>458</v>
      </c>
      <c r="B30">
        <f>'VAR2019'!B30</f>
        <v>521435</v>
      </c>
      <c r="C30">
        <f>'VAR2019'!C30</f>
        <v>246191.07435275477</v>
      </c>
      <c r="D30">
        <f>'VAR2019'!E30</f>
        <v>25289.886487030297</v>
      </c>
      <c r="E30">
        <f t="shared" si="0"/>
        <v>4.8500554214869149</v>
      </c>
      <c r="F30" s="111">
        <v>2485133452.0144281</v>
      </c>
      <c r="G30" s="111">
        <v>24103021375.013119</v>
      </c>
      <c r="H30" s="111">
        <v>6503783144.8588772</v>
      </c>
      <c r="K30">
        <v>5914.0063284191137</v>
      </c>
    </row>
    <row r="31" spans="1:11" ht="12.75" customHeight="1">
      <c r="A31" t="s">
        <v>667</v>
      </c>
      <c r="B31">
        <f>'VAR2019'!B31</f>
        <v>696463</v>
      </c>
      <c r="C31">
        <f>'VAR2019'!C31</f>
        <v>414964.96495863609</v>
      </c>
      <c r="D31">
        <f>'VAR2019'!E31</f>
        <v>55285.267923294639</v>
      </c>
      <c r="E31">
        <f t="shared" si="0"/>
        <v>7.9380050229939911</v>
      </c>
      <c r="F31" s="111">
        <v>1848692874.5045354</v>
      </c>
      <c r="G31" s="111">
        <v>3738191740.5833912</v>
      </c>
      <c r="H31" s="111">
        <v>4143802498.5906148</v>
      </c>
      <c r="K31">
        <v>25289.886487030297</v>
      </c>
    </row>
    <row r="32" spans="1:11" ht="12.75" customHeight="1">
      <c r="A32" t="s">
        <v>471</v>
      </c>
      <c r="B32">
        <f>'VAR2019'!B32</f>
        <v>208782</v>
      </c>
      <c r="C32">
        <f>'VAR2019'!C32</f>
        <v>92403.808296674048</v>
      </c>
      <c r="D32">
        <f>'VAR2019'!E32</f>
        <v>18819.251903816526</v>
      </c>
      <c r="E32">
        <f t="shared" si="0"/>
        <v>9.0138287322741064</v>
      </c>
      <c r="F32" s="111">
        <v>2689233758.5593247</v>
      </c>
      <c r="G32" s="111">
        <v>412253248.23751485</v>
      </c>
      <c r="H32" s="111">
        <v>597937588.12883604</v>
      </c>
      <c r="K32">
        <v>55285.267923294639</v>
      </c>
    </row>
    <row r="33" spans="1:11" ht="12.75" customHeight="1">
      <c r="A33" t="s">
        <v>479</v>
      </c>
      <c r="B33">
        <f>'VAR2019'!B33</f>
        <v>27908</v>
      </c>
      <c r="C33">
        <f>'VAR2019'!C33</f>
        <v>6553.7199849579183</v>
      </c>
      <c r="D33">
        <f>'VAR2019'!E33</f>
        <v>2249.0321725844447</v>
      </c>
      <c r="E33">
        <f t="shared" si="0"/>
        <v>8.0587364647572191</v>
      </c>
      <c r="F33" s="111">
        <v>5893963540.6095781</v>
      </c>
      <c r="G33" s="111">
        <v>9481481.4596323706</v>
      </c>
      <c r="H33" s="111">
        <v>14181072.330949102</v>
      </c>
      <c r="K33">
        <v>18819.251903816526</v>
      </c>
    </row>
    <row r="34" spans="1:11" ht="12.75" customHeight="1">
      <c r="A34" t="s">
        <v>489</v>
      </c>
      <c r="B34">
        <f>'VAR2019'!B34</f>
        <v>26662</v>
      </c>
      <c r="C34">
        <f>'VAR2019'!C34</f>
        <v>5675.1226783968723</v>
      </c>
      <c r="D34">
        <f>'VAR2019'!E34</f>
        <v>3026.049504259182</v>
      </c>
      <c r="E34">
        <f t="shared" si="0"/>
        <v>11.349671833542804</v>
      </c>
      <c r="F34" s="111">
        <v>2900043713.7165451</v>
      </c>
      <c r="G34" s="111">
        <v>30145286.384380471</v>
      </c>
      <c r="H34" s="111">
        <v>38272032.777645253</v>
      </c>
      <c r="K34">
        <v>2249.0321725844447</v>
      </c>
    </row>
    <row r="35" spans="1:11" ht="12.75" customHeight="1">
      <c r="A35" t="s">
        <v>668</v>
      </c>
      <c r="B35">
        <f>'VAR2019'!B35</f>
        <v>254293</v>
      </c>
      <c r="C35">
        <f>'VAR2019'!C35</f>
        <v>93564.634658523486</v>
      </c>
      <c r="D35">
        <f>'VAR2019'!E35</f>
        <v>35543.849215164722</v>
      </c>
      <c r="E35">
        <f t="shared" si="0"/>
        <v>13.977517751241569</v>
      </c>
      <c r="F35" s="111">
        <v>683070571.70892167</v>
      </c>
      <c r="G35" s="111">
        <v>538138993.8775804</v>
      </c>
      <c r="H35" s="111">
        <v>546165412.96412694</v>
      </c>
      <c r="K35">
        <v>3026.049504259182</v>
      </c>
    </row>
    <row r="36" spans="1:11" ht="12.75" customHeight="1">
      <c r="A36" t="s">
        <v>505</v>
      </c>
      <c r="B36">
        <f>'VAR2019'!B36</f>
        <v>165766</v>
      </c>
      <c r="C36">
        <f>'VAR2019'!C36</f>
        <v>78366.349724264757</v>
      </c>
      <c r="D36">
        <f>'VAR2019'!E36</f>
        <v>6991.5772362495118</v>
      </c>
      <c r="E36">
        <f t="shared" si="0"/>
        <v>4.2177390033236684</v>
      </c>
      <c r="F36" s="111">
        <v>366490701.02242035</v>
      </c>
      <c r="G36" s="111">
        <v>1661664967.8346119</v>
      </c>
      <c r="H36" s="111">
        <v>3782842639.7100358</v>
      </c>
      <c r="K36">
        <v>35543.849215164722</v>
      </c>
    </row>
    <row r="37" spans="1:11" ht="12.75" customHeight="1">
      <c r="A37" t="s">
        <v>511</v>
      </c>
      <c r="B37">
        <f>'VAR2019'!B37</f>
        <v>105611</v>
      </c>
      <c r="C37">
        <f>'VAR2019'!C37</f>
        <v>61950.957980524377</v>
      </c>
      <c r="D37">
        <f>'VAR2019'!E37</f>
        <v>33884.125288134921</v>
      </c>
      <c r="E37">
        <f t="shared" ref="E37:E63" si="1">D37/B37*100</f>
        <v>32.083897783502593</v>
      </c>
      <c r="F37" s="111">
        <v>11820528.667161657</v>
      </c>
      <c r="G37" s="111">
        <v>149129458.81444952</v>
      </c>
      <c r="H37" s="111">
        <v>350916745.56312263</v>
      </c>
      <c r="K37">
        <v>6991.5772362495118</v>
      </c>
    </row>
    <row r="38" spans="1:11" ht="12.75" customHeight="1">
      <c r="A38" t="s">
        <v>669</v>
      </c>
      <c r="B38">
        <f>'VAR2019'!B38</f>
        <v>49311</v>
      </c>
      <c r="C38">
        <f>'VAR2019'!C38</f>
        <v>19703.246969359578</v>
      </c>
      <c r="D38">
        <f>'VAR2019'!E38</f>
        <v>3854.8878350472896</v>
      </c>
      <c r="E38">
        <f t="shared" si="1"/>
        <v>7.8175008315533852</v>
      </c>
      <c r="F38" s="111">
        <v>19144263.865606774</v>
      </c>
      <c r="G38" s="111">
        <v>105769444.57934977</v>
      </c>
      <c r="H38" s="111">
        <v>88883980.092317402</v>
      </c>
      <c r="K38">
        <v>33884.125288134921</v>
      </c>
    </row>
    <row r="39" spans="1:11" ht="12.75" customHeight="1">
      <c r="A39" t="s">
        <v>523</v>
      </c>
      <c r="B39">
        <f>'VAR2019'!B39</f>
        <v>116564</v>
      </c>
      <c r="C39">
        <f>'VAR2019'!C39</f>
        <v>46042.285578616509</v>
      </c>
      <c r="D39">
        <f>'VAR2019'!E39</f>
        <v>14419.732135037477</v>
      </c>
      <c r="E39">
        <f t="shared" si="1"/>
        <v>12.370656579250435</v>
      </c>
      <c r="F39" s="111">
        <v>113120702.51199166</v>
      </c>
      <c r="G39" s="111">
        <v>264942820.51357737</v>
      </c>
      <c r="H39" s="111">
        <v>469554746.0574739</v>
      </c>
      <c r="K39">
        <v>3854.8878350472896</v>
      </c>
    </row>
    <row r="40" spans="1:11" ht="12.75" customHeight="1">
      <c r="A40" t="s">
        <v>670</v>
      </c>
      <c r="B40">
        <f>'VAR2019'!B40</f>
        <v>295039</v>
      </c>
      <c r="C40">
        <f>'VAR2019'!C40</f>
        <v>149172.15141209328</v>
      </c>
      <c r="D40">
        <f>'VAR2019'!E40</f>
        <v>22776.606691544104</v>
      </c>
      <c r="E40">
        <f t="shared" si="1"/>
        <v>7.7198630321903563</v>
      </c>
      <c r="F40" s="111">
        <v>268432609.18066114</v>
      </c>
      <c r="G40" s="111">
        <v>574104822.87786639</v>
      </c>
      <c r="H40" s="111">
        <v>769338390.15347409</v>
      </c>
      <c r="K40">
        <v>14419.732135037477</v>
      </c>
    </row>
    <row r="41" spans="1:11" ht="12.75" customHeight="1">
      <c r="A41" t="s">
        <v>529</v>
      </c>
      <c r="B41">
        <f>'VAR2019'!B41</f>
        <v>161803</v>
      </c>
      <c r="C41">
        <f>'VAR2019'!C41</f>
        <v>119566.95913908744</v>
      </c>
      <c r="D41">
        <f>'VAR2019'!E41</f>
        <v>11363.282262802311</v>
      </c>
      <c r="E41">
        <f t="shared" si="1"/>
        <v>7.0229119749339084</v>
      </c>
      <c r="F41" s="111">
        <v>62536176.687879927</v>
      </c>
      <c r="G41" s="111">
        <v>118191833.23324344</v>
      </c>
      <c r="H41" s="111">
        <v>159337696.9803977</v>
      </c>
      <c r="K41">
        <v>22776.606691544104</v>
      </c>
    </row>
    <row r="42" spans="1:11" ht="12.75" customHeight="1">
      <c r="A42" t="s">
        <v>531</v>
      </c>
      <c r="B42">
        <f>'VAR2019'!B42</f>
        <v>53251</v>
      </c>
      <c r="C42">
        <f>'VAR2019'!C42</f>
        <v>36299.505524830201</v>
      </c>
      <c r="D42">
        <f>'VAR2019'!E42</f>
        <v>6292.5068703172319</v>
      </c>
      <c r="E42">
        <f t="shared" si="1"/>
        <v>11.81669240073845</v>
      </c>
      <c r="F42" s="111">
        <v>8465745.9015465081</v>
      </c>
      <c r="G42" s="111">
        <v>163590483.04402652</v>
      </c>
      <c r="H42" s="111">
        <v>177117453.97495905</v>
      </c>
      <c r="K42">
        <v>11363.282262802311</v>
      </c>
    </row>
    <row r="43" spans="1:11" ht="12.75" customHeight="1">
      <c r="A43" t="s">
        <v>533</v>
      </c>
      <c r="B43">
        <f>'VAR2019'!B43</f>
        <v>14838</v>
      </c>
      <c r="C43">
        <f>'VAR2019'!C43</f>
        <v>9051.5174699597192</v>
      </c>
      <c r="D43">
        <f>'VAR2019'!E43</f>
        <v>2157.3056852870322</v>
      </c>
      <c r="E43">
        <f t="shared" si="1"/>
        <v>14.539059747183124</v>
      </c>
      <c r="F43" s="111">
        <v>8282446.2220689384</v>
      </c>
      <c r="G43" s="111">
        <v>4502381.4001724208</v>
      </c>
      <c r="H43" s="111">
        <v>4842510.4481039541</v>
      </c>
      <c r="K43">
        <v>6292.5068703172319</v>
      </c>
    </row>
    <row r="44" spans="1:11" ht="12.75" customHeight="1">
      <c r="A44" t="s">
        <v>535</v>
      </c>
      <c r="B44">
        <f>'VAR2019'!B44</f>
        <v>436265</v>
      </c>
      <c r="C44">
        <f>'VAR2019'!C44</f>
        <v>236494.28596894286</v>
      </c>
      <c r="D44">
        <f>'VAR2019'!E44</f>
        <v>70078.730323371521</v>
      </c>
      <c r="E44">
        <f t="shared" si="1"/>
        <v>16.063340016588889</v>
      </c>
      <c r="F44" s="111">
        <v>328436981.55564153</v>
      </c>
      <c r="G44" s="111">
        <v>8027758410.692028</v>
      </c>
      <c r="H44" s="111">
        <v>2992736452.5426831</v>
      </c>
      <c r="K44">
        <v>2157.3056852870322</v>
      </c>
    </row>
    <row r="45" spans="1:11" ht="12.75" customHeight="1">
      <c r="A45" t="s">
        <v>537</v>
      </c>
      <c r="B45">
        <f>'VAR2019'!B45</f>
        <v>229551</v>
      </c>
      <c r="C45">
        <f>'VAR2019'!C45</f>
        <v>119650</v>
      </c>
      <c r="D45">
        <f>'VAR2019'!E45</f>
        <v>46137</v>
      </c>
      <c r="E45">
        <f t="shared" si="1"/>
        <v>20.098801573506542</v>
      </c>
      <c r="F45" s="111">
        <v>3080277.9385789898</v>
      </c>
      <c r="G45" s="111">
        <v>0</v>
      </c>
      <c r="H45" s="111">
        <v>0</v>
      </c>
      <c r="K45">
        <v>70078.730323371521</v>
      </c>
    </row>
    <row r="46" spans="1:11" ht="12.75" customHeight="1">
      <c r="A46" t="s">
        <v>671</v>
      </c>
      <c r="B46">
        <f>'VAR2019'!B46</f>
        <v>240963</v>
      </c>
      <c r="C46">
        <f>'VAR2019'!C46</f>
        <v>138926.85429994302</v>
      </c>
      <c r="D46">
        <f>'VAR2019'!E46</f>
        <v>14080.695599954812</v>
      </c>
      <c r="E46">
        <f t="shared" si="1"/>
        <v>5.8435094184396821</v>
      </c>
      <c r="F46" s="111">
        <v>845765663.12364137</v>
      </c>
      <c r="G46" s="111">
        <v>42114828.281538963</v>
      </c>
      <c r="H46" s="111">
        <v>38453666.328740552</v>
      </c>
      <c r="K46">
        <v>46137</v>
      </c>
    </row>
    <row r="47" spans="1:11" ht="12.75" customHeight="1">
      <c r="A47" t="s">
        <v>672</v>
      </c>
      <c r="B47">
        <f>'VAR2019'!B47</f>
        <v>345211</v>
      </c>
      <c r="C47">
        <f>'VAR2019'!C47</f>
        <v>188529.74653436328</v>
      </c>
      <c r="D47">
        <f>'VAR2019'!E47</f>
        <v>51070.973678648617</v>
      </c>
      <c r="E47">
        <f t="shared" si="1"/>
        <v>14.794132770580489</v>
      </c>
      <c r="F47" s="111">
        <v>429633653.56685221</v>
      </c>
      <c r="G47" s="111">
        <v>1908582926.8225644</v>
      </c>
      <c r="H47" s="111">
        <v>2343347645.9785237</v>
      </c>
      <c r="K47">
        <v>14080.695599954812</v>
      </c>
    </row>
    <row r="48" spans="1:11" ht="12.75" customHeight="1">
      <c r="A48" t="s">
        <v>545</v>
      </c>
      <c r="B48">
        <f>'VAR2019'!B48</f>
        <v>60048</v>
      </c>
      <c r="C48">
        <f>'VAR2019'!C48</f>
        <v>19582.903715648397</v>
      </c>
      <c r="D48">
        <f>'VAR2019'!E48</f>
        <v>2382.201380286474</v>
      </c>
      <c r="E48">
        <f t="shared" si="1"/>
        <v>3.96716190428736</v>
      </c>
      <c r="F48" s="111">
        <v>23732759.843400404</v>
      </c>
      <c r="G48" s="111">
        <v>769607.78954867867</v>
      </c>
      <c r="H48" s="111">
        <v>1134729.2671695389</v>
      </c>
      <c r="K48">
        <v>51070.973678648617</v>
      </c>
    </row>
    <row r="49" spans="1:11" ht="12.75" customHeight="1">
      <c r="A49" t="s">
        <v>673</v>
      </c>
      <c r="B49">
        <f>'VAR2019'!B49</f>
        <v>52121</v>
      </c>
      <c r="C49">
        <f>'VAR2019'!C49</f>
        <v>23994.635584605367</v>
      </c>
      <c r="D49">
        <f>'VAR2019'!E49</f>
        <v>2177.2624892360468</v>
      </c>
      <c r="E49">
        <f t="shared" si="1"/>
        <v>4.1773229393834477</v>
      </c>
      <c r="F49" s="111">
        <v>44787265.147807859</v>
      </c>
      <c r="G49" s="111">
        <v>38704600.795435674</v>
      </c>
      <c r="H49" s="111">
        <v>45579595.424126245</v>
      </c>
      <c r="K49">
        <v>2382.201380286474</v>
      </c>
    </row>
    <row r="50" spans="1:11" ht="12.75" customHeight="1">
      <c r="A50" t="s">
        <v>550</v>
      </c>
      <c r="B50">
        <f>'VAR2019'!B50</f>
        <v>146565</v>
      </c>
      <c r="C50">
        <f>'VAR2019'!C50</f>
        <v>73117.9751328532</v>
      </c>
      <c r="D50">
        <f>'VAR2019'!E50</f>
        <v>22943.905623158287</v>
      </c>
      <c r="E50">
        <f t="shared" si="1"/>
        <v>15.654423377449108</v>
      </c>
      <c r="F50" s="111">
        <v>515128079.86106163</v>
      </c>
      <c r="G50" s="111">
        <v>407680825.65924144</v>
      </c>
      <c r="H50" s="111">
        <v>361335659.81142396</v>
      </c>
      <c r="K50">
        <v>2177.2624892360468</v>
      </c>
    </row>
    <row r="51" spans="1:11" ht="12.75" customHeight="1">
      <c r="A51" t="s">
        <v>552</v>
      </c>
      <c r="B51">
        <f>'VAR2019'!B51</f>
        <v>65405</v>
      </c>
      <c r="C51">
        <f>'VAR2019'!C51</f>
        <v>45665.054844068298</v>
      </c>
      <c r="D51">
        <f>'VAR2019'!E51</f>
        <v>2361.0456213624857</v>
      </c>
      <c r="E51">
        <f t="shared" si="1"/>
        <v>3.6098855154231106</v>
      </c>
      <c r="F51" s="111">
        <v>374919855.95629328</v>
      </c>
      <c r="G51" s="111">
        <v>0</v>
      </c>
      <c r="H51" s="111">
        <v>0</v>
      </c>
      <c r="K51">
        <v>22943.905623158287</v>
      </c>
    </row>
    <row r="52" spans="1:11" ht="12.75" customHeight="1">
      <c r="A52" t="s">
        <v>554</v>
      </c>
      <c r="B52">
        <f>'VAR2019'!B52</f>
        <v>40120</v>
      </c>
      <c r="C52">
        <f>'VAR2019'!C52</f>
        <v>7340.4263268885015</v>
      </c>
      <c r="D52">
        <f>'VAR2019'!E52</f>
        <v>539.15161822603227</v>
      </c>
      <c r="E52">
        <f t="shared" si="1"/>
        <v>1.3438475030559129</v>
      </c>
      <c r="F52" s="111">
        <v>60817216.258449063</v>
      </c>
      <c r="G52" s="111">
        <v>72101860.755128071</v>
      </c>
      <c r="H52" s="111">
        <v>132773513.80847427</v>
      </c>
      <c r="K52">
        <v>2361.0456213624857</v>
      </c>
    </row>
    <row r="53" spans="1:11" ht="12.75" customHeight="1">
      <c r="A53" t="s">
        <v>674</v>
      </c>
      <c r="B53">
        <f>'VAR2019'!B53</f>
        <v>113962</v>
      </c>
      <c r="C53">
        <f>'VAR2019'!C53</f>
        <v>69583.762808017884</v>
      </c>
      <c r="D53">
        <f>'VAR2019'!E53</f>
        <v>6915.7636763727442</v>
      </c>
      <c r="E53">
        <f t="shared" si="1"/>
        <v>6.0684821926367949</v>
      </c>
      <c r="F53" s="111">
        <v>354154499.01888406</v>
      </c>
      <c r="G53" s="111">
        <v>42688305.437811211</v>
      </c>
      <c r="H53" s="111">
        <v>53313030.864086144</v>
      </c>
      <c r="K53">
        <v>539.15161822603227</v>
      </c>
    </row>
    <row r="54" spans="1:11" ht="12.75" customHeight="1">
      <c r="A54" t="s">
        <v>559</v>
      </c>
      <c r="B54">
        <f>'VAR2019'!B54</f>
        <v>270296</v>
      </c>
      <c r="C54">
        <f>'VAR2019'!C54</f>
        <v>158730.14531259789</v>
      </c>
      <c r="D54">
        <f>'VAR2019'!E54</f>
        <v>36438.460197381544</v>
      </c>
      <c r="E54">
        <f t="shared" si="1"/>
        <v>13.480946886887541</v>
      </c>
      <c r="F54" s="111">
        <v>306343670.30562443</v>
      </c>
      <c r="G54" s="111">
        <v>1949637541.7241433</v>
      </c>
      <c r="H54" s="111">
        <v>1948890543.6282628</v>
      </c>
      <c r="K54">
        <v>6915.7636763727442</v>
      </c>
    </row>
    <row r="55" spans="1:11" ht="12.75" customHeight="1">
      <c r="A55" t="s">
        <v>561</v>
      </c>
      <c r="B55">
        <f>'VAR2019'!B55</f>
        <v>308893</v>
      </c>
      <c r="C55">
        <f>'VAR2019'!C55</f>
        <v>215407.97496477218</v>
      </c>
      <c r="D55">
        <f>'VAR2019'!E55</f>
        <v>13814.833585092087</v>
      </c>
      <c r="E55">
        <f t="shared" si="1"/>
        <v>4.4723686147281052</v>
      </c>
      <c r="F55" s="111">
        <v>111846814.95889424</v>
      </c>
      <c r="G55" s="111">
        <v>1635479891.1526413</v>
      </c>
      <c r="H55" s="111">
        <v>2272269992.2125854</v>
      </c>
      <c r="K55">
        <v>36438.460197381544</v>
      </c>
    </row>
    <row r="56" spans="1:11" ht="12.75" customHeight="1">
      <c r="A56" t="s">
        <v>563</v>
      </c>
      <c r="B56">
        <f>'VAR2019'!B56</f>
        <v>317584</v>
      </c>
      <c r="C56">
        <f>'VAR2019'!C56</f>
        <v>211016.76811081122</v>
      </c>
      <c r="D56">
        <f>'VAR2019'!E56</f>
        <v>15690.865282954852</v>
      </c>
      <c r="E56">
        <f t="shared" si="1"/>
        <v>4.9406976683192019</v>
      </c>
      <c r="F56" s="111">
        <v>175227602.42533517</v>
      </c>
      <c r="G56" s="111">
        <v>1665215116.6747873</v>
      </c>
      <c r="H56" s="111">
        <v>3141313522.5180402</v>
      </c>
      <c r="K56">
        <v>13814.833585092087</v>
      </c>
    </row>
    <row r="57" spans="1:11" ht="12.75" customHeight="1">
      <c r="A57" t="s">
        <v>675</v>
      </c>
      <c r="B57">
        <f>'VAR2019'!B57</f>
        <v>285377</v>
      </c>
      <c r="C57">
        <f>'VAR2019'!C57</f>
        <v>218962.13611825547</v>
      </c>
      <c r="D57">
        <f>'VAR2019'!E57</f>
        <v>3316.5946743664244</v>
      </c>
      <c r="E57">
        <f t="shared" si="1"/>
        <v>1.1621800896240497</v>
      </c>
      <c r="F57" s="111">
        <v>264304082.06459886</v>
      </c>
      <c r="G57" s="111">
        <v>1021702081.9362071</v>
      </c>
      <c r="H57" s="111">
        <v>1587538214.8824604</v>
      </c>
      <c r="K57">
        <v>15690.865282954852</v>
      </c>
    </row>
    <row r="58" spans="1:11" ht="12.75" customHeight="1">
      <c r="A58" t="s">
        <v>676</v>
      </c>
      <c r="B58">
        <f>'VAR2019'!B58</f>
        <v>55486</v>
      </c>
      <c r="C58">
        <f>'VAR2019'!C58</f>
        <v>28154.246046059594</v>
      </c>
      <c r="D58">
        <f>'VAR2019'!E58</f>
        <v>4976.9919050561448</v>
      </c>
      <c r="E58">
        <f t="shared" si="1"/>
        <v>8.9698156382801884</v>
      </c>
      <c r="F58" s="111">
        <v>64844491.567572378</v>
      </c>
      <c r="G58" s="111">
        <v>477639972.77686113</v>
      </c>
      <c r="H58" s="111">
        <v>501327261.15296298</v>
      </c>
      <c r="K58">
        <v>3316.5946743664244</v>
      </c>
    </row>
    <row r="59" spans="1:11" ht="12.75" customHeight="1">
      <c r="A59" t="s">
        <v>574</v>
      </c>
      <c r="B59">
        <f>'VAR2019'!B59</f>
        <v>47579</v>
      </c>
      <c r="C59">
        <f>'VAR2019'!C59</f>
        <v>22498.45856685927</v>
      </c>
      <c r="D59">
        <f>'VAR2019'!E59</f>
        <v>4434.1514688369016</v>
      </c>
      <c r="E59">
        <f t="shared" si="1"/>
        <v>9.3195558310113746</v>
      </c>
      <c r="F59" s="111">
        <v>43045677.32487338</v>
      </c>
      <c r="G59" s="111">
        <v>746392480.82233787</v>
      </c>
      <c r="H59" s="111">
        <v>1239209722.1934118</v>
      </c>
      <c r="K59">
        <v>4976.9919050561448</v>
      </c>
    </row>
    <row r="60" spans="1:11" ht="12.75" customHeight="1">
      <c r="A60" t="s">
        <v>576</v>
      </c>
      <c r="B60">
        <f>'VAR2019'!B60</f>
        <v>52923</v>
      </c>
      <c r="C60">
        <f>'VAR2019'!C60</f>
        <v>33170.203296096901</v>
      </c>
      <c r="D60">
        <f>'VAR2019'!E60</f>
        <v>2772.1447745813953</v>
      </c>
      <c r="E60">
        <f t="shared" si="1"/>
        <v>5.2380718677727929</v>
      </c>
      <c r="F60" s="111">
        <v>22659677.877627369</v>
      </c>
      <c r="G60" s="111">
        <v>329015240.70203936</v>
      </c>
      <c r="H60" s="111">
        <v>366079268.30117232</v>
      </c>
      <c r="K60">
        <v>4434.1514688369016</v>
      </c>
    </row>
    <row r="61" spans="1:11" ht="12.75" customHeight="1">
      <c r="A61" t="s">
        <v>578</v>
      </c>
      <c r="B61">
        <f>'VAR2019'!B61</f>
        <v>8864</v>
      </c>
      <c r="C61">
        <f>'VAR2019'!C61</f>
        <v>4821.5732160618736</v>
      </c>
      <c r="D61">
        <f>'VAR2019'!E61</f>
        <v>493.91717525524979</v>
      </c>
      <c r="E61">
        <f t="shared" si="1"/>
        <v>5.5721702984572401</v>
      </c>
      <c r="F61" s="111">
        <v>17616223.780771304</v>
      </c>
      <c r="G61" s="111">
        <v>4798439.1371889031</v>
      </c>
      <c r="H61" s="111">
        <v>11055267.628846191</v>
      </c>
      <c r="K61">
        <v>2772.1447745813953</v>
      </c>
    </row>
    <row r="62" spans="1:11" ht="12.75" customHeight="1">
      <c r="A62" t="s">
        <v>580</v>
      </c>
      <c r="B62">
        <f>'VAR2019'!B62</f>
        <v>36105</v>
      </c>
      <c r="C62">
        <f>'VAR2019'!C62</f>
        <v>24161.188364861759</v>
      </c>
      <c r="D62">
        <f>'VAR2019'!E62</f>
        <v>1157.2585010405235</v>
      </c>
      <c r="E62">
        <f t="shared" si="1"/>
        <v>3.2052582773591567</v>
      </c>
      <c r="F62" s="111">
        <v>104002476.05518943</v>
      </c>
      <c r="G62" s="111">
        <v>297508493.87077612</v>
      </c>
      <c r="H62" s="111">
        <v>232872830.89541</v>
      </c>
      <c r="K62">
        <v>493.91717525524979</v>
      </c>
    </row>
    <row r="63" spans="1:11" ht="12.75" customHeight="1">
      <c r="A63" t="s">
        <v>677</v>
      </c>
      <c r="B63">
        <f>'VAR2019'!B63</f>
        <v>1942</v>
      </c>
      <c r="C63">
        <f>'VAR2019'!C63</f>
        <v>1942</v>
      </c>
      <c r="D63">
        <f>'VAR2019'!E63</f>
        <v>0</v>
      </c>
      <c r="E63">
        <f t="shared" si="1"/>
        <v>0</v>
      </c>
      <c r="F63" s="111">
        <v>37313.630791867705</v>
      </c>
      <c r="G63" s="111">
        <v>0</v>
      </c>
      <c r="H63" s="111">
        <v>0</v>
      </c>
      <c r="K63">
        <v>1157.2585010405235</v>
      </c>
    </row>
    <row r="64" spans="1:11" ht="12.75" customHeight="1">
      <c r="K64">
        <v>0</v>
      </c>
    </row>
    <row r="65" spans="1:8" ht="12.75" customHeight="1">
      <c r="A65" t="s">
        <v>582</v>
      </c>
      <c r="F65" s="111">
        <v>9510667909.1934395</v>
      </c>
      <c r="G65" s="111">
        <v>9542951528.7292347</v>
      </c>
      <c r="H65" s="111">
        <v>94967301100.846207</v>
      </c>
    </row>
    <row r="66" spans="1:8" ht="12.75" customHeight="1">
      <c r="A66" t="s">
        <v>583</v>
      </c>
      <c r="B66">
        <f>'VAR2019'!B66</f>
        <v>7617856</v>
      </c>
      <c r="C66">
        <f>'VAR2019'!C66</f>
        <v>3876376.0000000005</v>
      </c>
      <c r="D66">
        <f>'VAR2019'!E66</f>
        <v>715948.00000000023</v>
      </c>
      <c r="F66" s="111">
        <v>62242276981.928436</v>
      </c>
      <c r="G66" s="111">
        <v>148096686422.14063</v>
      </c>
      <c r="H66" s="111">
        <v>191445163676.17065</v>
      </c>
    </row>
    <row r="67" spans="1:8" ht="12.75" customHeight="1"/>
    <row r="68" spans="1:8" ht="12.75" customHeight="1"/>
    <row r="69" spans="1:8" ht="12.75" customHeight="1"/>
    <row r="70" spans="1:8" ht="12.75" customHeight="1"/>
    <row r="71" spans="1:8" ht="12.75" customHeight="1"/>
    <row r="72" spans="1:8" ht="12.75" customHeight="1"/>
    <row r="73" spans="1:8" ht="12.75" customHeight="1"/>
    <row r="74" spans="1:8" ht="12.75" customHeight="1"/>
    <row r="75" spans="1:8" ht="12.75" customHeight="1"/>
    <row r="76" spans="1:8" ht="12.75" customHeight="1"/>
    <row r="77" spans="1:8" ht="12.75" customHeight="1"/>
    <row r="78" spans="1:8" ht="12.75" customHeight="1"/>
    <row r="79" spans="1:8" ht="12.75" customHeight="1"/>
    <row r="80" spans="1:8"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epHH2fKHOLBmD2VwHV35NunJdvtJcjYjlGQFOpWSwSuUTIWUuHr1glm0qAp+TeA2ZFxwON4YojaCwIUrPap+pw==" saltValue="NN0LcpvvL5bh2Y92466ubw==" spinCount="100000" sheet="1" objects="1" scenarios="1"/>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F64" sqref="F64"/>
    </sheetView>
  </sheetViews>
  <sheetFormatPr defaultColWidth="14.42578125" defaultRowHeight="15" customHeight="1"/>
  <cols>
    <col min="1" max="1" width="8.7109375" customWidth="1"/>
    <col min="2" max="2" width="15" customWidth="1"/>
    <col min="3" max="3" width="11.85546875" customWidth="1"/>
    <col min="4" max="4" width="12.85546875" customWidth="1"/>
    <col min="5" max="5" width="15.85546875" customWidth="1"/>
    <col min="6" max="26" width="8.7109375" customWidth="1"/>
  </cols>
  <sheetData>
    <row r="1" spans="1:26" ht="12.75" customHeight="1">
      <c r="A1" t="s">
        <v>693</v>
      </c>
      <c r="J1" s="69" t="s">
        <v>953</v>
      </c>
    </row>
    <row r="2" spans="1:26" ht="41.25" customHeight="1">
      <c r="A2" s="56"/>
      <c r="B2" s="56" t="s">
        <v>694</v>
      </c>
      <c r="C2" s="56" t="s">
        <v>695</v>
      </c>
      <c r="D2" s="56" t="s">
        <v>696</v>
      </c>
      <c r="E2" s="56" t="s">
        <v>697</v>
      </c>
      <c r="F2" s="56" t="s">
        <v>698</v>
      </c>
      <c r="G2" s="56"/>
      <c r="H2" s="56" t="s">
        <v>744</v>
      </c>
      <c r="I2" s="56" t="s">
        <v>952</v>
      </c>
      <c r="J2" s="56" t="s">
        <v>951</v>
      </c>
      <c r="K2" s="56"/>
      <c r="L2" s="69" t="s">
        <v>724</v>
      </c>
      <c r="M2" s="56"/>
      <c r="N2" s="56"/>
      <c r="O2" s="56"/>
      <c r="P2" s="56"/>
      <c r="Q2" s="56"/>
      <c r="R2" s="56"/>
      <c r="S2" s="56"/>
      <c r="T2" s="56"/>
      <c r="U2" s="56"/>
      <c r="V2" s="56"/>
      <c r="W2" s="56"/>
      <c r="X2" s="56"/>
      <c r="Y2" s="56"/>
      <c r="Z2" s="56"/>
    </row>
    <row r="3" spans="1:26" ht="12.75" customHeight="1">
      <c r="A3" s="1" t="s">
        <v>403</v>
      </c>
      <c r="B3" t="s">
        <v>403</v>
      </c>
      <c r="C3">
        <f>'VAR2019'!Q5</f>
        <v>3451.0824583670601</v>
      </c>
      <c r="D3">
        <f>'VAR2019'!R5</f>
        <v>13687.6365913391</v>
      </c>
      <c r="E3">
        <f>'VAR2019'!S5</f>
        <v>76.942005705143004</v>
      </c>
      <c r="F3">
        <f t="shared" ref="F3:F10" si="0">SUM(C3:E3)</f>
        <v>17215.661055411303</v>
      </c>
      <c r="H3">
        <f>Depr2019!B5</f>
        <v>50570</v>
      </c>
      <c r="I3">
        <f>H3</f>
        <v>50570</v>
      </c>
      <c r="J3">
        <f>F3/I3</f>
        <v>0.34043229296838645</v>
      </c>
    </row>
    <row r="4" spans="1:26" ht="12.75" customHeight="1">
      <c r="A4" s="1" t="s">
        <v>405</v>
      </c>
      <c r="B4" t="s">
        <v>405</v>
      </c>
      <c r="C4">
        <f>'VAR2019'!Q6</f>
        <v>468.27686721286301</v>
      </c>
      <c r="D4">
        <f>'VAR2019'!R6</f>
        <v>12011.819465869299</v>
      </c>
      <c r="E4">
        <f>'VAR2019'!S6</f>
        <v>0</v>
      </c>
      <c r="F4">
        <f t="shared" si="0"/>
        <v>12480.096333082161</v>
      </c>
      <c r="H4">
        <f>Depr2019!B6</f>
        <v>47123</v>
      </c>
      <c r="I4">
        <f t="shared" ref="I4:I55" si="1">H4</f>
        <v>47123</v>
      </c>
      <c r="J4">
        <f t="shared" ref="J4:J58" si="2">F4/I4</f>
        <v>0.26484087034106829</v>
      </c>
    </row>
    <row r="5" spans="1:26" ht="12.75" customHeight="1">
      <c r="A5" s="1" t="s">
        <v>407</v>
      </c>
      <c r="B5" t="s">
        <v>407</v>
      </c>
      <c r="C5">
        <f>'VAR2019'!Q7</f>
        <v>0</v>
      </c>
      <c r="D5">
        <f>'VAR2019'!R7</f>
        <v>1780.3712925887901</v>
      </c>
      <c r="E5">
        <f>'VAR2019'!S7</f>
        <v>0</v>
      </c>
      <c r="F5">
        <f t="shared" si="0"/>
        <v>1780.3712925887901</v>
      </c>
      <c r="H5">
        <f>Depr2019!B7</f>
        <v>1908</v>
      </c>
      <c r="I5">
        <f t="shared" si="1"/>
        <v>1908</v>
      </c>
      <c r="J5">
        <f t="shared" si="2"/>
        <v>0.93310864391446025</v>
      </c>
    </row>
    <row r="6" spans="1:26" ht="12.75" customHeight="1">
      <c r="A6" s="1" t="s">
        <v>409</v>
      </c>
      <c r="B6" t="s">
        <v>699</v>
      </c>
      <c r="C6">
        <f>'VAR2019'!Q8</f>
        <v>3848.5275305393202</v>
      </c>
      <c r="D6">
        <f>'VAR2019'!R8</f>
        <v>12900.9200167994</v>
      </c>
      <c r="E6">
        <f>'VAR2019'!S8</f>
        <v>23.0826017115429</v>
      </c>
      <c r="F6">
        <f t="shared" si="0"/>
        <v>16772.530149050264</v>
      </c>
      <c r="H6">
        <f>Depr2019!B8</f>
        <v>44270</v>
      </c>
      <c r="I6">
        <f t="shared" si="1"/>
        <v>44270</v>
      </c>
      <c r="J6">
        <f t="shared" si="2"/>
        <v>0.37886898913598971</v>
      </c>
    </row>
    <row r="7" spans="1:26" ht="12.75" customHeight="1">
      <c r="A7" s="1" t="s">
        <v>662</v>
      </c>
      <c r="B7" t="s">
        <v>700</v>
      </c>
      <c r="C7">
        <f>'VAR2019'!Q9</f>
        <v>5202.2018357596999</v>
      </c>
      <c r="D7">
        <f>'VAR2019'!R9</f>
        <v>6872.4822507866102</v>
      </c>
      <c r="E7">
        <f>'VAR2019'!S9</f>
        <v>1719.6538275099499</v>
      </c>
      <c r="F7">
        <f t="shared" si="0"/>
        <v>13794.337914056259</v>
      </c>
      <c r="H7">
        <f>Depr2019!B9</f>
        <v>151244</v>
      </c>
      <c r="I7">
        <f t="shared" si="1"/>
        <v>151244</v>
      </c>
      <c r="J7">
        <f t="shared" si="2"/>
        <v>9.1205852225914805E-2</v>
      </c>
    </row>
    <row r="8" spans="1:26" ht="12.75" customHeight="1">
      <c r="A8" s="1" t="s">
        <v>663</v>
      </c>
      <c r="B8" t="s">
        <v>701</v>
      </c>
      <c r="C8">
        <f>'VAR2019'!Q10</f>
        <v>550.913961426897</v>
      </c>
      <c r="D8">
        <f>'VAR2019'!R10</f>
        <v>405.42610434848302</v>
      </c>
      <c r="E8">
        <f>'VAR2019'!S10</f>
        <v>115.413008557715</v>
      </c>
      <c r="F8">
        <f t="shared" si="0"/>
        <v>1071.7530743330951</v>
      </c>
      <c r="H8">
        <f>Depr2019!B10</f>
        <v>11903</v>
      </c>
      <c r="I8">
        <f t="shared" si="1"/>
        <v>11903</v>
      </c>
      <c r="J8">
        <f t="shared" si="2"/>
        <v>9.0040584250449057E-2</v>
      </c>
    </row>
    <row r="9" spans="1:26" ht="12.75" customHeight="1">
      <c r="A9" s="1" t="s">
        <v>417</v>
      </c>
      <c r="B9" t="s">
        <v>417</v>
      </c>
      <c r="C9">
        <f>'VAR2019'!Q11</f>
        <v>4832.30246165878</v>
      </c>
      <c r="D9">
        <f>'VAR2019'!R11</f>
        <v>2957.6774252304699</v>
      </c>
      <c r="E9">
        <f>'VAR2019'!S11</f>
        <v>3662.43947156481</v>
      </c>
      <c r="F9">
        <f t="shared" si="0"/>
        <v>11452.419358454061</v>
      </c>
      <c r="H9">
        <f>Depr2019!B11</f>
        <v>86612</v>
      </c>
      <c r="I9">
        <f t="shared" si="1"/>
        <v>86612</v>
      </c>
      <c r="J9">
        <f t="shared" si="2"/>
        <v>0.13222670482674526</v>
      </c>
    </row>
    <row r="10" spans="1:26" ht="12.75" customHeight="1">
      <c r="A10" s="1" t="s">
        <v>419</v>
      </c>
      <c r="B10" t="s">
        <v>702</v>
      </c>
      <c r="C10">
        <f>'VAR2019'!Q12</f>
        <v>25928.372084584498</v>
      </c>
      <c r="D10">
        <f>'VAR2019'!R12</f>
        <v>11127.801299552601</v>
      </c>
      <c r="E10">
        <f>'VAR2019'!S12</f>
        <v>1573.4640166701799</v>
      </c>
      <c r="F10">
        <f t="shared" si="0"/>
        <v>38629.637400807282</v>
      </c>
      <c r="H10">
        <f>Depr2019!B12</f>
        <v>110114</v>
      </c>
      <c r="I10">
        <f>H10+H11</f>
        <v>128390</v>
      </c>
      <c r="J10">
        <f t="shared" si="2"/>
        <v>0.30087730665010737</v>
      </c>
    </row>
    <row r="11" spans="1:26" ht="12.75" customHeight="1">
      <c r="A11" s="1" t="s">
        <v>421</v>
      </c>
      <c r="H11">
        <f>Depr2019!B13</f>
        <v>18276</v>
      </c>
      <c r="J11">
        <f>J10</f>
        <v>0.30087730665010737</v>
      </c>
    </row>
    <row r="12" spans="1:26" ht="12.75" customHeight="1">
      <c r="A12" s="1" t="s">
        <v>423</v>
      </c>
      <c r="B12" t="s">
        <v>423</v>
      </c>
      <c r="C12">
        <f>'VAR2019'!Q13</f>
        <v>5053.2185665979896</v>
      </c>
      <c r="D12">
        <f>'VAR2019'!R13</f>
        <v>31746.682821672301</v>
      </c>
      <c r="E12">
        <f>'VAR2019'!S13</f>
        <v>357.780326528915</v>
      </c>
      <c r="F12">
        <f t="shared" ref="F12:F26" si="3">SUM(C12:E12)</f>
        <v>37157.681714799211</v>
      </c>
      <c r="H12">
        <f>Depr2019!B14</f>
        <v>72723</v>
      </c>
      <c r="I12">
        <f t="shared" si="1"/>
        <v>72723</v>
      </c>
      <c r="J12">
        <f t="shared" si="2"/>
        <v>0.5109481417818188</v>
      </c>
    </row>
    <row r="13" spans="1:26" ht="12.75" customHeight="1">
      <c r="A13" s="1" t="s">
        <v>664</v>
      </c>
      <c r="B13" t="s">
        <v>703</v>
      </c>
      <c r="C13">
        <f>'VAR2019'!Q14</f>
        <v>8310.9306180971907</v>
      </c>
      <c r="D13">
        <f>'VAR2019'!R14</f>
        <v>24421.607587444701</v>
      </c>
      <c r="E13">
        <f>'VAR2019'!S14</f>
        <v>2138.9877586029802</v>
      </c>
      <c r="F13">
        <f t="shared" si="3"/>
        <v>34871.525964144872</v>
      </c>
      <c r="H13">
        <f>Depr2019!B15</f>
        <v>125397.99999999999</v>
      </c>
      <c r="I13">
        <f t="shared" si="1"/>
        <v>125397.99999999999</v>
      </c>
      <c r="J13">
        <f t="shared" si="2"/>
        <v>0.27808677940752546</v>
      </c>
    </row>
    <row r="14" spans="1:26" ht="12.75" customHeight="1">
      <c r="A14" s="1" t="s">
        <v>428</v>
      </c>
      <c r="B14" t="s">
        <v>428</v>
      </c>
      <c r="C14">
        <f>'VAR2019'!Q15</f>
        <v>2176.1101476362401</v>
      </c>
      <c r="D14">
        <f>'VAR2019'!R15</f>
        <v>785.65045883351195</v>
      </c>
      <c r="E14">
        <f>'VAR2019'!S15</f>
        <v>253.908618826972</v>
      </c>
      <c r="F14">
        <f t="shared" si="3"/>
        <v>3215.6692252967241</v>
      </c>
      <c r="H14">
        <f>Depr2019!B16</f>
        <v>40400</v>
      </c>
      <c r="I14">
        <f t="shared" si="1"/>
        <v>40400</v>
      </c>
      <c r="J14">
        <f t="shared" si="2"/>
        <v>7.9595772903384265E-2</v>
      </c>
    </row>
    <row r="15" spans="1:26" ht="12.75" customHeight="1">
      <c r="A15" s="1" t="s">
        <v>430</v>
      </c>
      <c r="B15" t="s">
        <v>430</v>
      </c>
      <c r="C15">
        <f>'VAR2019'!Q16</f>
        <v>2121.0187514935501</v>
      </c>
      <c r="D15">
        <f>'VAR2019'!R16</f>
        <v>15930.458345842</v>
      </c>
      <c r="E15">
        <f>'VAR2019'!S16</f>
        <v>157.73111169554301</v>
      </c>
      <c r="F15">
        <f t="shared" si="3"/>
        <v>18209.208209031094</v>
      </c>
      <c r="H15">
        <f>Depr2019!B17</f>
        <v>37065</v>
      </c>
      <c r="I15">
        <f t="shared" si="1"/>
        <v>37065</v>
      </c>
      <c r="J15">
        <f t="shared" si="2"/>
        <v>0.49127770697507334</v>
      </c>
    </row>
    <row r="16" spans="1:26" ht="12.75" customHeight="1">
      <c r="A16" s="1" t="s">
        <v>432</v>
      </c>
      <c r="B16" t="s">
        <v>432</v>
      </c>
      <c r="C16">
        <f>'VAR2019'!Q17</f>
        <v>10516.3924682131</v>
      </c>
      <c r="D16">
        <f>'VAR2019'!R17</f>
        <v>34221.719391977698</v>
      </c>
      <c r="E16">
        <f>'VAR2019'!S17</f>
        <v>838.66786218605898</v>
      </c>
      <c r="F16">
        <f t="shared" si="3"/>
        <v>45576.77972237685</v>
      </c>
      <c r="H16">
        <f>Depr2019!B18</f>
        <v>108939</v>
      </c>
      <c r="I16">
        <f t="shared" si="1"/>
        <v>108939</v>
      </c>
      <c r="J16">
        <f t="shared" si="2"/>
        <v>0.41836972730038691</v>
      </c>
    </row>
    <row r="17" spans="1:10" ht="12.75" customHeight="1">
      <c r="A17" s="1" t="s">
        <v>434</v>
      </c>
      <c r="B17" t="s">
        <v>434</v>
      </c>
      <c r="C17">
        <f>'VAR2019'!Q18</f>
        <v>4218.4269046402396</v>
      </c>
      <c r="D17">
        <f>'VAR2019'!R18</f>
        <v>2396.37693425416</v>
      </c>
      <c r="E17">
        <f>'VAR2019'!S18</f>
        <v>1596.54661838172</v>
      </c>
      <c r="F17">
        <f t="shared" si="3"/>
        <v>8211.3504572761194</v>
      </c>
      <c r="H17">
        <f>Depr2019!B19</f>
        <v>121008</v>
      </c>
      <c r="I17">
        <f t="shared" si="1"/>
        <v>121008</v>
      </c>
      <c r="J17">
        <f t="shared" si="2"/>
        <v>6.7857913999703492E-2</v>
      </c>
    </row>
    <row r="18" spans="1:10" ht="12.75" customHeight="1">
      <c r="A18" s="1" t="s">
        <v>436</v>
      </c>
      <c r="B18" t="s">
        <v>436</v>
      </c>
      <c r="C18">
        <f>'VAR2019'!Q19</f>
        <v>397.44507217226197</v>
      </c>
      <c r="D18">
        <f>'VAR2019'!R19</f>
        <v>148.68516662038701</v>
      </c>
      <c r="E18">
        <f>'VAR2019'!S19</f>
        <v>796.34975904823</v>
      </c>
      <c r="F18">
        <f t="shared" si="3"/>
        <v>1342.4799978408789</v>
      </c>
      <c r="H18">
        <f>Depr2019!B20</f>
        <v>42883</v>
      </c>
      <c r="I18">
        <f t="shared" si="1"/>
        <v>42883</v>
      </c>
      <c r="J18">
        <f t="shared" si="2"/>
        <v>3.1305645543475945E-2</v>
      </c>
    </row>
    <row r="19" spans="1:10" ht="12.75" customHeight="1">
      <c r="A19" s="1" t="s">
        <v>438</v>
      </c>
      <c r="B19" t="s">
        <v>438</v>
      </c>
      <c r="C19">
        <f>'VAR2019'!Q20</f>
        <v>979.83983139498196</v>
      </c>
      <c r="D19">
        <f>'VAR2019'!R20</f>
        <v>304.36867949645699</v>
      </c>
      <c r="E19">
        <f>'VAR2019'!S20</f>
        <v>238.52021768594301</v>
      </c>
      <c r="F19">
        <f t="shared" si="3"/>
        <v>1522.7287285773818</v>
      </c>
      <c r="H19">
        <f>Depr2019!B21</f>
        <v>49081</v>
      </c>
      <c r="I19">
        <f t="shared" si="1"/>
        <v>49081</v>
      </c>
      <c r="J19">
        <f t="shared" si="2"/>
        <v>3.1024810590195427E-2</v>
      </c>
    </row>
    <row r="20" spans="1:10" ht="12.75" customHeight="1">
      <c r="A20" s="1" t="s">
        <v>440</v>
      </c>
      <c r="B20" t="s">
        <v>440</v>
      </c>
      <c r="C20">
        <f>'VAR2019'!Q21</f>
        <v>2427.9565300028298</v>
      </c>
      <c r="D20">
        <f>'VAR2019'!R21</f>
        <v>1635.3953526871301</v>
      </c>
      <c r="E20">
        <f>'VAR2019'!S21</f>
        <v>738.64325476937302</v>
      </c>
      <c r="F20">
        <f t="shared" si="3"/>
        <v>4801.9951374593329</v>
      </c>
      <c r="H20">
        <f>Depr2019!B22</f>
        <v>162402</v>
      </c>
      <c r="I20">
        <f t="shared" si="1"/>
        <v>162402</v>
      </c>
      <c r="J20">
        <f t="shared" si="2"/>
        <v>2.9568571430520146E-2</v>
      </c>
    </row>
    <row r="21" spans="1:10" ht="12.75" customHeight="1">
      <c r="A21" s="1" t="s">
        <v>442</v>
      </c>
      <c r="B21" t="s">
        <v>442</v>
      </c>
      <c r="C21">
        <f>'VAR2019'!Q22</f>
        <v>3045.7671867458498</v>
      </c>
      <c r="D21">
        <f>'VAR2019'!R22</f>
        <v>1946.87033504191</v>
      </c>
      <c r="E21">
        <f>'VAR2019'!S22</f>
        <v>865.59756418285895</v>
      </c>
      <c r="F21">
        <f t="shared" si="3"/>
        <v>5858.2350859706185</v>
      </c>
      <c r="H21">
        <f>Depr2019!B23</f>
        <v>210669</v>
      </c>
      <c r="I21">
        <f t="shared" si="1"/>
        <v>210669</v>
      </c>
      <c r="J21">
        <f t="shared" si="2"/>
        <v>2.7807769942282057E-2</v>
      </c>
    </row>
    <row r="22" spans="1:10" ht="12.75" customHeight="1">
      <c r="A22" s="1" t="s">
        <v>444</v>
      </c>
      <c r="B22" t="s">
        <v>444</v>
      </c>
      <c r="C22">
        <f>'VAR2019'!Q23</f>
        <v>476.14706666181797</v>
      </c>
      <c r="D22">
        <f>'VAR2019'!R23</f>
        <v>257.91097507930402</v>
      </c>
      <c r="E22">
        <f>'VAR2019'!S23</f>
        <v>334.69772481737198</v>
      </c>
      <c r="F22">
        <f t="shared" si="3"/>
        <v>1068.7557665584941</v>
      </c>
      <c r="H22">
        <f>Depr2019!B24</f>
        <v>30671</v>
      </c>
      <c r="I22">
        <f t="shared" si="1"/>
        <v>30671</v>
      </c>
      <c r="J22">
        <f t="shared" si="2"/>
        <v>3.4845807654086729E-2</v>
      </c>
    </row>
    <row r="23" spans="1:10" ht="12.75" customHeight="1">
      <c r="A23" s="1" t="s">
        <v>665</v>
      </c>
      <c r="B23" t="s">
        <v>704</v>
      </c>
      <c r="C23">
        <f>'VAR2019'!Q24</f>
        <v>956.22923304811502</v>
      </c>
      <c r="D23">
        <f>'VAR2019'!R24</f>
        <v>583.980531460625</v>
      </c>
      <c r="E23">
        <f>'VAR2019'!S24</f>
        <v>253.908618826972</v>
      </c>
      <c r="F23">
        <f t="shared" si="3"/>
        <v>1794.1183833357122</v>
      </c>
      <c r="H23">
        <f>Depr2019!B25</f>
        <v>44633</v>
      </c>
      <c r="I23">
        <f t="shared" si="1"/>
        <v>44633</v>
      </c>
      <c r="J23">
        <f t="shared" si="2"/>
        <v>4.0197127312430539E-2</v>
      </c>
    </row>
    <row r="24" spans="1:10" ht="12.75" customHeight="1">
      <c r="A24" s="1" t="s">
        <v>449</v>
      </c>
      <c r="B24" t="s">
        <v>449</v>
      </c>
      <c r="C24">
        <f>'VAR2019'!Q25</f>
        <v>527.30336308002995</v>
      </c>
      <c r="D24">
        <f>'VAR2019'!R25</f>
        <v>891.96940094595095</v>
      </c>
      <c r="E24">
        <f>'VAR2019'!S25</f>
        <v>226.97891683017201</v>
      </c>
      <c r="F24">
        <f t="shared" si="3"/>
        <v>1646.2516808561529</v>
      </c>
      <c r="H24">
        <f>Depr2019!B26</f>
        <v>43767</v>
      </c>
      <c r="I24">
        <f t="shared" si="1"/>
        <v>43767</v>
      </c>
      <c r="J24">
        <f t="shared" si="2"/>
        <v>3.7613994124709324E-2</v>
      </c>
    </row>
    <row r="25" spans="1:10" ht="12.75" customHeight="1">
      <c r="A25" s="1" t="s">
        <v>451</v>
      </c>
      <c r="B25" t="s">
        <v>451</v>
      </c>
      <c r="C25">
        <f>'VAR2019'!Q26</f>
        <v>40680.338060989001</v>
      </c>
      <c r="D25">
        <f>'VAR2019'!R26</f>
        <v>62364.851504230901</v>
      </c>
      <c r="E25">
        <f>'VAR2019'!S26</f>
        <v>1912.0088417728</v>
      </c>
      <c r="F25">
        <f t="shared" si="3"/>
        <v>104957.1984069927</v>
      </c>
      <c r="H25">
        <f>Depr2019!B27</f>
        <v>123248</v>
      </c>
      <c r="I25">
        <f t="shared" si="1"/>
        <v>123248</v>
      </c>
      <c r="J25">
        <f t="shared" si="2"/>
        <v>0.85159352206115069</v>
      </c>
    </row>
    <row r="26" spans="1:10" ht="12.75" customHeight="1">
      <c r="A26" s="1" t="s">
        <v>453</v>
      </c>
      <c r="B26" t="s">
        <v>705</v>
      </c>
      <c r="C26">
        <f>'VAR2019'!Q27</f>
        <v>4344.35009582353</v>
      </c>
      <c r="D26">
        <f>'VAR2019'!R27</f>
        <v>2089.20489482634</v>
      </c>
      <c r="E26">
        <f>'VAR2019'!S27</f>
        <v>57.706504278857302</v>
      </c>
      <c r="F26">
        <f t="shared" si="3"/>
        <v>6491.2614949287272</v>
      </c>
      <c r="H26">
        <f>Depr2019!B28</f>
        <v>22749</v>
      </c>
      <c r="I26">
        <f>H26+H27</f>
        <v>69963</v>
      </c>
      <c r="J26">
        <f t="shared" si="2"/>
        <v>9.2781348640406033E-2</v>
      </c>
    </row>
    <row r="27" spans="1:10" ht="12.75" customHeight="1">
      <c r="A27" s="1" t="s">
        <v>666</v>
      </c>
      <c r="H27">
        <f>Depr2019!B29</f>
        <v>47214</v>
      </c>
      <c r="J27">
        <f>J26</f>
        <v>9.2781348640406033E-2</v>
      </c>
    </row>
    <row r="28" spans="1:10" ht="12.75" customHeight="1">
      <c r="A28" s="1" t="s">
        <v>458</v>
      </c>
      <c r="B28" t="s">
        <v>706</v>
      </c>
      <c r="C28">
        <f>'VAR2019'!Q28</f>
        <v>4080.6984142835199</v>
      </c>
      <c r="D28">
        <f>'VAR2019'!R28</f>
        <v>24498.0776501293</v>
      </c>
      <c r="E28">
        <f>'VAR2019'!S28</f>
        <v>115.413008557715</v>
      </c>
      <c r="F28">
        <f t="shared" ref="F28:F42" si="4">SUM(C28:E28)</f>
        <v>28694.189072970537</v>
      </c>
      <c r="H28">
        <f>Depr2019!B30</f>
        <v>521435</v>
      </c>
      <c r="I28">
        <f t="shared" si="1"/>
        <v>521435</v>
      </c>
      <c r="J28">
        <f t="shared" si="2"/>
        <v>5.502927320369852E-2</v>
      </c>
    </row>
    <row r="29" spans="1:10" ht="12.75" customHeight="1">
      <c r="A29" s="1" t="s">
        <v>667</v>
      </c>
      <c r="B29" t="s">
        <v>707</v>
      </c>
      <c r="C29">
        <f>'VAR2019'!Q29</f>
        <v>20163.450988224398</v>
      </c>
      <c r="D29">
        <f>'VAR2019'!R29</f>
        <v>17729.4927808785</v>
      </c>
      <c r="E29">
        <f>'VAR2019'!S29</f>
        <v>288.53252139428599</v>
      </c>
      <c r="F29">
        <f t="shared" si="4"/>
        <v>38181.476290497187</v>
      </c>
      <c r="H29">
        <f>Depr2019!B31</f>
        <v>696463</v>
      </c>
      <c r="I29">
        <f t="shared" si="1"/>
        <v>696463</v>
      </c>
      <c r="J29">
        <f t="shared" si="2"/>
        <v>5.4821973730833064E-2</v>
      </c>
    </row>
    <row r="30" spans="1:10" ht="12.75" customHeight="1">
      <c r="A30" s="1" t="s">
        <v>471</v>
      </c>
      <c r="B30" t="s">
        <v>471</v>
      </c>
      <c r="C30">
        <f>'VAR2019'!Q30</f>
        <v>6001.0270798287002</v>
      </c>
      <c r="D30">
        <f>'VAR2019'!R30</f>
        <v>36585.034417131799</v>
      </c>
      <c r="E30">
        <f>'VAR2019'!S30</f>
        <v>46.165203423085799</v>
      </c>
      <c r="F30">
        <f t="shared" si="4"/>
        <v>42632.226700383588</v>
      </c>
      <c r="H30">
        <f>Depr2019!B32</f>
        <v>208782</v>
      </c>
      <c r="I30">
        <f t="shared" si="1"/>
        <v>208782</v>
      </c>
      <c r="J30">
        <f t="shared" si="2"/>
        <v>0.20419493395208202</v>
      </c>
    </row>
    <row r="31" spans="1:10" ht="12.75" customHeight="1">
      <c r="A31" s="1" t="s">
        <v>479</v>
      </c>
      <c r="B31" t="s">
        <v>479</v>
      </c>
      <c r="C31">
        <f>'VAR2019'!Q31</f>
        <v>59.026495867167597</v>
      </c>
      <c r="D31">
        <f>'VAR2019'!R31</f>
        <v>90509.935278305304</v>
      </c>
      <c r="E31">
        <f>'VAR2019'!S31</f>
        <v>0</v>
      </c>
      <c r="F31">
        <f t="shared" si="4"/>
        <v>90568.961774172465</v>
      </c>
      <c r="H31">
        <f>Depr2019!B33</f>
        <v>27908</v>
      </c>
      <c r="I31">
        <f t="shared" si="1"/>
        <v>27908</v>
      </c>
      <c r="J31">
        <f t="shared" si="2"/>
        <v>3.245268803718377</v>
      </c>
    </row>
    <row r="32" spans="1:10" ht="12.75" customHeight="1">
      <c r="A32" s="1" t="s">
        <v>489</v>
      </c>
      <c r="B32" t="s">
        <v>489</v>
      </c>
      <c r="C32">
        <f>'VAR2019'!Q32</f>
        <v>283.32718016240398</v>
      </c>
      <c r="D32">
        <f>'VAR2019'!R32</f>
        <v>42947.952217694503</v>
      </c>
      <c r="E32">
        <f>'VAR2019'!S32</f>
        <v>46.165203423085799</v>
      </c>
      <c r="F32">
        <f t="shared" si="4"/>
        <v>43277.444601279996</v>
      </c>
      <c r="H32">
        <f>Depr2019!B34</f>
        <v>26662</v>
      </c>
      <c r="I32">
        <f t="shared" si="1"/>
        <v>26662</v>
      </c>
      <c r="J32">
        <f t="shared" si="2"/>
        <v>1.6231882304883354</v>
      </c>
    </row>
    <row r="33" spans="1:10" ht="12.75" customHeight="1">
      <c r="A33" s="1" t="s">
        <v>668</v>
      </c>
      <c r="B33" t="s">
        <v>708</v>
      </c>
      <c r="C33">
        <f>'VAR2019'!Q33</f>
        <v>1975.42006168787</v>
      </c>
      <c r="D33">
        <f>'VAR2019'!R33</f>
        <v>5929.4044367619299</v>
      </c>
      <c r="E33">
        <f>'VAR2019'!S33</f>
        <v>103.871707701943</v>
      </c>
      <c r="F33">
        <f t="shared" si="4"/>
        <v>8008.6962061517424</v>
      </c>
      <c r="H33">
        <f>Depr2019!B35</f>
        <v>254293</v>
      </c>
      <c r="I33">
        <f t="shared" si="1"/>
        <v>254293</v>
      </c>
      <c r="J33">
        <f t="shared" si="2"/>
        <v>3.1493970365490766E-2</v>
      </c>
    </row>
    <row r="34" spans="1:10" ht="12.75" customHeight="1">
      <c r="A34" s="1" t="s">
        <v>505</v>
      </c>
      <c r="B34" t="s">
        <v>709</v>
      </c>
      <c r="C34">
        <f>'VAR2019'!Q34</f>
        <v>6512.5900440108198</v>
      </c>
      <c r="D34">
        <f>'VAR2019'!R34</f>
        <v>1022.45227733514</v>
      </c>
      <c r="E34">
        <f>'VAR2019'!S34</f>
        <v>307.76802282057201</v>
      </c>
      <c r="F34">
        <f t="shared" si="4"/>
        <v>7842.8103441665316</v>
      </c>
      <c r="H34">
        <f>Depr2019!B36</f>
        <v>165766</v>
      </c>
      <c r="I34">
        <f t="shared" si="1"/>
        <v>165766</v>
      </c>
      <c r="J34">
        <f t="shared" si="2"/>
        <v>4.7312539025895127E-2</v>
      </c>
    </row>
    <row r="35" spans="1:10" ht="12.75" customHeight="1">
      <c r="A35" s="1" t="s">
        <v>511</v>
      </c>
      <c r="B35" t="s">
        <v>511</v>
      </c>
      <c r="C35">
        <f>'VAR2019'!Q35</f>
        <v>629.61595591645403</v>
      </c>
      <c r="D35">
        <f>'VAR2019'!R35</f>
        <v>137.73223962382201</v>
      </c>
      <c r="E35">
        <f>'VAR2019'!S35</f>
        <v>69.247805134628706</v>
      </c>
      <c r="F35">
        <f t="shared" si="4"/>
        <v>836.59600067490476</v>
      </c>
      <c r="H35">
        <f>Depr2019!B37</f>
        <v>105611</v>
      </c>
      <c r="I35">
        <f t="shared" si="1"/>
        <v>105611</v>
      </c>
      <c r="J35">
        <f t="shared" si="2"/>
        <v>7.9214854577165702E-3</v>
      </c>
    </row>
    <row r="36" spans="1:10" ht="12.75" customHeight="1">
      <c r="A36" s="1" t="s">
        <v>669</v>
      </c>
      <c r="B36" t="s">
        <v>710</v>
      </c>
      <c r="C36">
        <f>'VAR2019'!Q36</f>
        <v>1259.2319118329101</v>
      </c>
      <c r="D36">
        <f>'VAR2019'!R36</f>
        <v>219.89546483390001</v>
      </c>
      <c r="E36">
        <f>'VAR2019'!S36</f>
        <v>73.094905419885905</v>
      </c>
      <c r="F36">
        <f t="shared" si="4"/>
        <v>1552.2222820866959</v>
      </c>
      <c r="H36">
        <f>Depr2019!B38</f>
        <v>49311</v>
      </c>
      <c r="I36">
        <f t="shared" si="1"/>
        <v>49311</v>
      </c>
      <c r="J36">
        <f t="shared" si="2"/>
        <v>3.147821545064379E-2</v>
      </c>
    </row>
    <row r="37" spans="1:10" ht="12.75" customHeight="1">
      <c r="A37" s="1" t="s">
        <v>523</v>
      </c>
      <c r="B37" t="s">
        <v>523</v>
      </c>
      <c r="C37">
        <f>'VAR2019'!Q37</f>
        <v>1369.41470411829</v>
      </c>
      <c r="D37">
        <f>'VAR2019'!R37</f>
        <v>290.50689900581</v>
      </c>
      <c r="E37">
        <f>'VAR2019'!S37</f>
        <v>7.6942005705143002</v>
      </c>
      <c r="F37">
        <f t="shared" si="4"/>
        <v>1667.6158036946144</v>
      </c>
      <c r="H37">
        <f>Depr2019!B39</f>
        <v>116564</v>
      </c>
      <c r="I37">
        <f t="shared" si="1"/>
        <v>116564</v>
      </c>
      <c r="J37">
        <f t="shared" si="2"/>
        <v>1.4306439412636958E-2</v>
      </c>
    </row>
    <row r="38" spans="1:10" ht="12.75" customHeight="1">
      <c r="A38" s="1" t="s">
        <v>670</v>
      </c>
      <c r="B38" t="s">
        <v>711</v>
      </c>
      <c r="C38">
        <f>'VAR2019'!Q38</f>
        <v>668.96695316123203</v>
      </c>
      <c r="D38">
        <f>'VAR2019'!R38</f>
        <v>858.05760371782799</v>
      </c>
      <c r="E38">
        <f>'VAR2019'!S38</f>
        <v>111.56590827245699</v>
      </c>
      <c r="F38">
        <f t="shared" si="4"/>
        <v>1638.590465151517</v>
      </c>
      <c r="H38">
        <f>Depr2019!B40</f>
        <v>295039</v>
      </c>
      <c r="I38">
        <f t="shared" si="1"/>
        <v>295039</v>
      </c>
      <c r="J38">
        <f t="shared" si="2"/>
        <v>5.5538097171950723E-3</v>
      </c>
    </row>
    <row r="39" spans="1:10" ht="12.75" customHeight="1">
      <c r="A39" s="1" t="s">
        <v>529</v>
      </c>
      <c r="B39" t="s">
        <v>529</v>
      </c>
      <c r="C39">
        <f>'VAR2019'!Q39</f>
        <v>236.10598346866999</v>
      </c>
      <c r="D39">
        <f>'VAR2019'!R39</f>
        <v>841.36130297930299</v>
      </c>
      <c r="E39">
        <f>'VAR2019'!S39</f>
        <v>96.177507131428797</v>
      </c>
      <c r="F39">
        <f t="shared" si="4"/>
        <v>1173.6447935794017</v>
      </c>
      <c r="H39">
        <f>Depr2019!B41</f>
        <v>161803</v>
      </c>
      <c r="I39">
        <f t="shared" si="1"/>
        <v>161803</v>
      </c>
      <c r="J39">
        <f t="shared" si="2"/>
        <v>7.2535416128217756E-3</v>
      </c>
    </row>
    <row r="40" spans="1:10" ht="12.75" customHeight="1">
      <c r="A40" s="1" t="s">
        <v>531</v>
      </c>
      <c r="B40" t="s">
        <v>531</v>
      </c>
      <c r="C40">
        <f>'VAR2019'!Q40</f>
        <v>1530.7537928218801</v>
      </c>
      <c r="D40">
        <f>'VAR2019'!R40</f>
        <v>122.536849597024</v>
      </c>
      <c r="E40">
        <f>'VAR2019'!S40</f>
        <v>469.34623480137299</v>
      </c>
      <c r="F40">
        <f t="shared" si="4"/>
        <v>2122.6368772202773</v>
      </c>
      <c r="H40">
        <f>Depr2019!B42</f>
        <v>53251</v>
      </c>
      <c r="I40">
        <f t="shared" si="1"/>
        <v>53251</v>
      </c>
      <c r="J40">
        <f t="shared" si="2"/>
        <v>3.9860976830862843E-2</v>
      </c>
    </row>
    <row r="41" spans="1:10" ht="12.75" customHeight="1">
      <c r="A41" s="1" t="s">
        <v>533</v>
      </c>
      <c r="B41" t="s">
        <v>533</v>
      </c>
      <c r="C41">
        <f>'VAR2019'!Q41</f>
        <v>3.9350997244778401</v>
      </c>
      <c r="D41">
        <f>'VAR2019'!R41</f>
        <v>105.781760124114</v>
      </c>
      <c r="E41">
        <f>'VAR2019'!S41</f>
        <v>3.8471002852571501</v>
      </c>
      <c r="F41">
        <f t="shared" si="4"/>
        <v>113.56396013384899</v>
      </c>
      <c r="H41">
        <f>Depr2019!B43</f>
        <v>14838</v>
      </c>
      <c r="I41">
        <f t="shared" si="1"/>
        <v>14838</v>
      </c>
      <c r="J41">
        <f t="shared" si="2"/>
        <v>7.6535894415587676E-3</v>
      </c>
    </row>
    <row r="42" spans="1:10" ht="12.75" customHeight="1">
      <c r="A42" s="1" t="s">
        <v>535</v>
      </c>
      <c r="B42" t="s">
        <v>712</v>
      </c>
      <c r="C42">
        <f>'VAR2019'!Q42</f>
        <v>12682.8264119921</v>
      </c>
      <c r="D42">
        <f>'VAR2019'!R42</f>
        <v>2812.51806326112</v>
      </c>
      <c r="E42">
        <f>'VAR2019'!S42</f>
        <v>10968.082913268099</v>
      </c>
      <c r="F42">
        <f t="shared" si="4"/>
        <v>26463.427388521319</v>
      </c>
      <c r="H42">
        <f>Depr2019!B44</f>
        <v>436265</v>
      </c>
      <c r="I42">
        <f>H42+H43</f>
        <v>665816</v>
      </c>
      <c r="J42">
        <f>F42/I42</f>
        <v>3.974585679605374E-2</v>
      </c>
    </row>
    <row r="43" spans="1:10" ht="12.75" customHeight="1">
      <c r="A43" s="1" t="s">
        <v>537</v>
      </c>
      <c r="H43">
        <f>Depr2019!B45</f>
        <v>229551</v>
      </c>
      <c r="J43">
        <f>J42</f>
        <v>3.974585679605374E-2</v>
      </c>
    </row>
    <row r="44" spans="1:10" ht="12.75" customHeight="1">
      <c r="A44" s="1" t="s">
        <v>671</v>
      </c>
      <c r="B44" t="s">
        <v>713</v>
      </c>
      <c r="C44">
        <f>'VAR2019'!Q43</f>
        <v>1322.19350742455</v>
      </c>
      <c r="D44">
        <f>'VAR2019'!R43</f>
        <v>2822.3130682324299</v>
      </c>
      <c r="E44">
        <f>'VAR2019'!S43</f>
        <v>53.859403993600097</v>
      </c>
      <c r="F44">
        <f t="shared" ref="F44:F46" si="5">SUM(C44:E44)</f>
        <v>4198.3659796505799</v>
      </c>
      <c r="H44">
        <f>Depr2019!B46</f>
        <v>240963</v>
      </c>
      <c r="I44">
        <f t="shared" si="1"/>
        <v>240963</v>
      </c>
      <c r="J44">
        <f t="shared" si="2"/>
        <v>1.7423280668196279E-2</v>
      </c>
    </row>
    <row r="45" spans="1:10" ht="12.75" customHeight="1">
      <c r="A45" s="1" t="s">
        <v>672</v>
      </c>
      <c r="B45" t="s">
        <v>714</v>
      </c>
      <c r="C45">
        <f>'VAR2019'!Q44</f>
        <v>1200.20541596574</v>
      </c>
      <c r="D45">
        <f>'VAR2019'!R44</f>
        <v>1658.8336158112199</v>
      </c>
      <c r="E45">
        <f>'VAR2019'!S44</f>
        <v>53.859403993600097</v>
      </c>
      <c r="F45">
        <f t="shared" si="5"/>
        <v>2912.8984357705599</v>
      </c>
      <c r="H45">
        <f>Depr2019!B47</f>
        <v>345211</v>
      </c>
      <c r="I45">
        <f t="shared" si="1"/>
        <v>345211</v>
      </c>
      <c r="J45">
        <f t="shared" si="2"/>
        <v>8.438023225709957E-3</v>
      </c>
    </row>
    <row r="46" spans="1:10" ht="12.75" customHeight="1">
      <c r="A46" s="1" t="s">
        <v>545</v>
      </c>
      <c r="B46" t="s">
        <v>715</v>
      </c>
      <c r="C46">
        <f>'VAR2019'!Q45</f>
        <v>818.50074269138997</v>
      </c>
      <c r="D46">
        <f>'VAR2019'!R45</f>
        <v>918.80497358592697</v>
      </c>
      <c r="E46">
        <f>'VAR2019'!S45</f>
        <v>3.8471002852571501</v>
      </c>
      <c r="F46">
        <f t="shared" si="5"/>
        <v>1741.1528165625741</v>
      </c>
      <c r="H46">
        <f>Depr2019!B48</f>
        <v>60048</v>
      </c>
      <c r="I46">
        <f>H46+H47</f>
        <v>112169</v>
      </c>
      <c r="J46">
        <f>F46/I46</f>
        <v>1.5522584819001454E-2</v>
      </c>
    </row>
    <row r="47" spans="1:10" ht="12.75" customHeight="1">
      <c r="A47" s="1" t="s">
        <v>673</v>
      </c>
      <c r="H47">
        <f>Depr2019!B49</f>
        <v>52121</v>
      </c>
      <c r="J47">
        <f>J46</f>
        <v>1.5522584819001454E-2</v>
      </c>
    </row>
    <row r="48" spans="1:10" ht="12.75" customHeight="1">
      <c r="A48" s="1" t="s">
        <v>550</v>
      </c>
      <c r="B48" t="s">
        <v>550</v>
      </c>
      <c r="C48">
        <f>'VAR2019'!Q46</f>
        <v>1066.41202533349</v>
      </c>
      <c r="D48">
        <f>'VAR2019'!R46</f>
        <v>3038.2115485275099</v>
      </c>
      <c r="E48">
        <f>'VAR2019'!S46</f>
        <v>0</v>
      </c>
      <c r="F48">
        <f t="shared" ref="F48:F49" si="6">SUM(C48:E48)</f>
        <v>4104.6235738609994</v>
      </c>
      <c r="H48">
        <f>Depr2019!B50</f>
        <v>146565</v>
      </c>
      <c r="I48">
        <f t="shared" si="1"/>
        <v>146565</v>
      </c>
      <c r="J48">
        <f t="shared" si="2"/>
        <v>2.8005482713205739E-2</v>
      </c>
    </row>
    <row r="49" spans="1:10" ht="12.75" customHeight="1">
      <c r="A49" s="1" t="s">
        <v>552</v>
      </c>
      <c r="B49" t="s">
        <v>716</v>
      </c>
      <c r="C49">
        <f>'VAR2019'!Q47</f>
        <v>1318.2584077000799</v>
      </c>
      <c r="D49">
        <f>'VAR2019'!R47</f>
        <v>2904.66138968525</v>
      </c>
      <c r="E49">
        <f>'VAR2019'!S47</f>
        <v>38.471002852571502</v>
      </c>
      <c r="F49">
        <f t="shared" si="6"/>
        <v>4261.3908002379012</v>
      </c>
      <c r="H49">
        <f>Depr2019!B51</f>
        <v>65405</v>
      </c>
      <c r="I49">
        <f>H49+H50+H51</f>
        <v>219487</v>
      </c>
      <c r="J49">
        <f t="shared" si="2"/>
        <v>1.9415230971483056E-2</v>
      </c>
    </row>
    <row r="50" spans="1:10" ht="12.75" customHeight="1">
      <c r="A50" s="1" t="s">
        <v>554</v>
      </c>
      <c r="H50">
        <f>Depr2019!B52</f>
        <v>40120</v>
      </c>
      <c r="J50">
        <f>J49</f>
        <v>1.9415230971483056E-2</v>
      </c>
    </row>
    <row r="51" spans="1:10" ht="12.75" customHeight="1">
      <c r="A51" s="1" t="s">
        <v>674</v>
      </c>
      <c r="H51">
        <f>Depr2019!B53</f>
        <v>113962</v>
      </c>
      <c r="J51">
        <f>J49</f>
        <v>1.9415230971483056E-2</v>
      </c>
    </row>
    <row r="52" spans="1:10" ht="12.75" customHeight="1">
      <c r="A52" s="1" t="s">
        <v>559</v>
      </c>
      <c r="B52" t="s">
        <v>559</v>
      </c>
      <c r="C52">
        <f>'VAR2019'!Q48</f>
        <v>0</v>
      </c>
      <c r="D52">
        <f>'VAR2019'!R48</f>
        <v>0</v>
      </c>
      <c r="E52">
        <f>'VAR2019'!S48</f>
        <v>0</v>
      </c>
      <c r="F52">
        <f t="shared" ref="F52:F56" si="7">SUM(C52:E52)</f>
        <v>0</v>
      </c>
      <c r="H52">
        <f>Depr2019!B54</f>
        <v>270296</v>
      </c>
      <c r="I52">
        <f t="shared" si="1"/>
        <v>270296</v>
      </c>
      <c r="J52">
        <f t="shared" si="2"/>
        <v>0</v>
      </c>
    </row>
    <row r="53" spans="1:10" ht="12.75" customHeight="1">
      <c r="A53" s="1" t="s">
        <v>561</v>
      </c>
      <c r="B53" t="s">
        <v>561</v>
      </c>
      <c r="C53">
        <f>'VAR2019'!Q49</f>
        <v>999.51533001737096</v>
      </c>
      <c r="D53">
        <f>'VAR2019'!R49</f>
        <v>839.74200465972103</v>
      </c>
      <c r="E53">
        <f>'VAR2019'!S49</f>
        <v>65.400704849371607</v>
      </c>
      <c r="F53">
        <f t="shared" si="7"/>
        <v>1904.6580395264634</v>
      </c>
      <c r="H53">
        <f>Depr2019!B55</f>
        <v>308893</v>
      </c>
      <c r="I53">
        <f t="shared" si="1"/>
        <v>308893</v>
      </c>
      <c r="J53">
        <f t="shared" si="2"/>
        <v>6.1660770542759577E-3</v>
      </c>
    </row>
    <row r="54" spans="1:10" ht="12.75" customHeight="1">
      <c r="A54" s="1" t="s">
        <v>563</v>
      </c>
      <c r="B54" t="s">
        <v>563</v>
      </c>
      <c r="C54">
        <f>'VAR2019'!Q50</f>
        <v>1467.7921972302299</v>
      </c>
      <c r="D54">
        <f>'VAR2019'!R50</f>
        <v>606.61143051653698</v>
      </c>
      <c r="E54">
        <f>'VAR2019'!S50</f>
        <v>623.23024621165905</v>
      </c>
      <c r="F54">
        <f t="shared" si="7"/>
        <v>2697.6338739584257</v>
      </c>
      <c r="H54">
        <f>Depr2019!B56</f>
        <v>317584</v>
      </c>
      <c r="I54">
        <f t="shared" si="1"/>
        <v>317584</v>
      </c>
      <c r="J54">
        <f t="shared" si="2"/>
        <v>8.4942373480982221E-3</v>
      </c>
    </row>
    <row r="55" spans="1:10" ht="12.75" customHeight="1">
      <c r="A55" s="1" t="s">
        <v>675</v>
      </c>
      <c r="B55" t="s">
        <v>717</v>
      </c>
      <c r="C55">
        <f>'VAR2019'!Q51</f>
        <v>885.39743800751296</v>
      </c>
      <c r="D55">
        <f>'VAR2019'!R51</f>
        <v>455.31521995359901</v>
      </c>
      <c r="E55">
        <f>'VAR2019'!S51</f>
        <v>80.789105990400202</v>
      </c>
      <c r="F55">
        <f t="shared" si="7"/>
        <v>1421.5017639515122</v>
      </c>
      <c r="H55">
        <f>Depr2019!B57</f>
        <v>285377</v>
      </c>
      <c r="I55">
        <f t="shared" si="1"/>
        <v>285377</v>
      </c>
      <c r="J55">
        <f t="shared" si="2"/>
        <v>4.9811364053568164E-3</v>
      </c>
    </row>
    <row r="56" spans="1:10" ht="12.75" customHeight="1">
      <c r="A56" s="1" t="s">
        <v>676</v>
      </c>
      <c r="B56" t="s">
        <v>718</v>
      </c>
      <c r="C56">
        <f>'VAR2019'!Q52</f>
        <v>1247.42661265947</v>
      </c>
      <c r="D56">
        <f>'VAR2019'!R52</f>
        <v>1287.18937263985</v>
      </c>
      <c r="E56">
        <f>'VAR2019'!S52</f>
        <v>192.35501426285799</v>
      </c>
      <c r="F56">
        <f t="shared" si="7"/>
        <v>2726.9709995621779</v>
      </c>
      <c r="H56">
        <f>Depr2019!B58</f>
        <v>55486</v>
      </c>
      <c r="I56">
        <f>H56+H57</f>
        <v>103065</v>
      </c>
      <c r="J56">
        <f>F56/I56</f>
        <v>2.6458749328697208E-2</v>
      </c>
    </row>
    <row r="57" spans="1:10" ht="12.75" customHeight="1">
      <c r="A57" s="1" t="s">
        <v>574</v>
      </c>
      <c r="H57">
        <f>Depr2019!B59</f>
        <v>47579</v>
      </c>
      <c r="J57">
        <f>J56</f>
        <v>2.6458749328697208E-2</v>
      </c>
    </row>
    <row r="58" spans="1:10" ht="12.75" customHeight="1">
      <c r="A58" s="1" t="s">
        <v>576</v>
      </c>
      <c r="B58" t="s">
        <v>719</v>
      </c>
      <c r="C58">
        <f>'VAR2019'!Q53</f>
        <v>598.13515812063099</v>
      </c>
      <c r="D58">
        <f>'VAR2019'!R53</f>
        <v>1525.79708185911</v>
      </c>
      <c r="E58">
        <f>'VAR2019'!S53</f>
        <v>53.859403993600097</v>
      </c>
      <c r="F58">
        <f>SUM(C58:E58)</f>
        <v>2177.7916439733413</v>
      </c>
      <c r="H58">
        <f>Depr2019!B60</f>
        <v>52923</v>
      </c>
      <c r="I58">
        <f>H58+H59+H60+H61</f>
        <v>99834</v>
      </c>
      <c r="J58">
        <f t="shared" si="2"/>
        <v>2.1814127892034189E-2</v>
      </c>
    </row>
    <row r="59" spans="1:10" ht="12.75" customHeight="1">
      <c r="A59" s="1" t="s">
        <v>578</v>
      </c>
      <c r="H59">
        <f>Depr2019!B61</f>
        <v>8864</v>
      </c>
      <c r="J59">
        <f>J58</f>
        <v>2.1814127892034189E-2</v>
      </c>
    </row>
    <row r="60" spans="1:10" ht="12.75" customHeight="1">
      <c r="A60" s="1" t="s">
        <v>580</v>
      </c>
      <c r="H60">
        <f>Depr2019!B62</f>
        <v>36105</v>
      </c>
      <c r="J60">
        <f>J58</f>
        <v>2.1814127892034189E-2</v>
      </c>
    </row>
    <row r="61" spans="1:10" ht="12.75" customHeight="1">
      <c r="A61" s="1" t="s">
        <v>677</v>
      </c>
      <c r="H61">
        <f>Depr2019!B63</f>
        <v>1942</v>
      </c>
      <c r="J61">
        <f>J58</f>
        <v>2.1814127892034189E-2</v>
      </c>
    </row>
    <row r="62" spans="1:10" ht="12.75" customHeight="1">
      <c r="B62" t="s">
        <v>720</v>
      </c>
      <c r="C62">
        <f>'VAR2019'!Q54</f>
        <v>34050.417915906728</v>
      </c>
      <c r="D62">
        <f>'VAR2019'!R54</f>
        <v>9431.8814351462133</v>
      </c>
      <c r="E62">
        <f>'VAR2019'!S54</f>
        <v>22378.58235934089</v>
      </c>
      <c r="F62">
        <f t="shared" ref="F62:F63" si="8">SUM(C62:E62)</f>
        <v>65860.881710393835</v>
      </c>
    </row>
    <row r="63" spans="1:10" ht="12.75" customHeight="1">
      <c r="B63" t="s">
        <v>582</v>
      </c>
      <c r="C63">
        <f>'VAR2019'!Q55</f>
        <v>243566.93254628</v>
      </c>
      <c r="D63">
        <f>'VAR2019'!R55</f>
        <v>122195.2711385</v>
      </c>
      <c r="E63">
        <f>'VAR2019'!S55</f>
        <v>125915.592336467</v>
      </c>
      <c r="F63">
        <f t="shared" si="8"/>
        <v>491677.79602124699</v>
      </c>
    </row>
    <row r="64" spans="1:10" ht="12.75" customHeight="1">
      <c r="B64" t="str">
        <f>'VAR2019'!P56</f>
        <v>Sum</v>
      </c>
      <c r="C64">
        <f>'VAR2019'!Q56</f>
        <v>476510.72947058396</v>
      </c>
      <c r="D64">
        <f>'VAR2019'!R56</f>
        <v>613765.23834742489</v>
      </c>
      <c r="E64">
        <f>'VAR2019'!S56</f>
        <v>180105.84695459926</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UZB1kD1KetB0aejJpOTZV+rxEQJnhFHqLZFJ5YhXgsjtzAhvk+0kq17Z18c2MHLRM7ZQM5X5sccxac7w7Z/cNg==" saltValue="5kuy9PUT5vOydiAYhhAgyQ==" spinCount="100000" sheet="1" objects="1" scenarios="1"/>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00"/>
  <sheetViews>
    <sheetView workbookViewId="0">
      <pane ySplit="4" topLeftCell="A5" activePane="bottomLeft" state="frozen"/>
      <selection pane="bottomLeft" activeCell="I59" sqref="I59"/>
    </sheetView>
  </sheetViews>
  <sheetFormatPr defaultColWidth="14.42578125" defaultRowHeight="15" customHeight="1"/>
  <cols>
    <col min="1" max="2" width="15.5703125" customWidth="1"/>
    <col min="3" max="3" width="12.7109375" customWidth="1"/>
    <col min="4" max="4" width="21.28515625" customWidth="1"/>
    <col min="5" max="6" width="8.7109375" customWidth="1"/>
    <col min="7" max="7" width="17.7109375" customWidth="1"/>
    <col min="8" max="8" width="13.28515625" customWidth="1"/>
    <col min="9" max="37" width="8.7109375" customWidth="1"/>
  </cols>
  <sheetData>
    <row r="1" spans="1:37" ht="12.75" customHeight="1">
      <c r="B1" s="1" t="s">
        <v>721</v>
      </c>
      <c r="H1" s="69" t="s">
        <v>722</v>
      </c>
      <c r="I1" s="2"/>
      <c r="Q1" t="s">
        <v>723</v>
      </c>
    </row>
    <row r="2" spans="1:37" ht="12.75" customHeight="1">
      <c r="E2" s="1"/>
      <c r="H2" s="69" t="s">
        <v>724</v>
      </c>
      <c r="I2" s="2"/>
      <c r="Q2" t="s">
        <v>725</v>
      </c>
    </row>
    <row r="3" spans="1:37" ht="12.75" customHeight="1">
      <c r="E3" s="1"/>
      <c r="I3" s="2"/>
      <c r="Q3" t="s">
        <v>726</v>
      </c>
    </row>
    <row r="4" spans="1:37" ht="38.1" customHeight="1">
      <c r="A4" s="56" t="s">
        <v>727</v>
      </c>
      <c r="B4" s="56" t="s">
        <v>728</v>
      </c>
      <c r="C4" s="56" t="s">
        <v>729</v>
      </c>
      <c r="D4" s="56" t="s">
        <v>730</v>
      </c>
      <c r="E4" s="56" t="s">
        <v>731</v>
      </c>
      <c r="G4" s="56" t="s">
        <v>731</v>
      </c>
      <c r="H4" s="56" t="s">
        <v>732</v>
      </c>
      <c r="I4" s="56" t="s">
        <v>733</v>
      </c>
      <c r="J4" s="56" t="s">
        <v>734</v>
      </c>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row>
    <row r="5" spans="1:37" ht="12.75" customHeight="1">
      <c r="A5" t="s">
        <v>403</v>
      </c>
      <c r="B5">
        <f>'VAR2019'!J5</f>
        <v>721</v>
      </c>
      <c r="C5">
        <f>'VAR2019'!K5</f>
        <v>2727</v>
      </c>
      <c r="D5">
        <f>'VAR2019'!L5</f>
        <v>21</v>
      </c>
      <c r="E5">
        <f t="shared" ref="E5:E44" si="0">SUM(B5:D5)</f>
        <v>3469</v>
      </c>
      <c r="F5" t="s">
        <v>403</v>
      </c>
      <c r="G5">
        <f t="shared" ref="G5:G11" si="1">E5</f>
        <v>3469</v>
      </c>
      <c r="H5">
        <f>'Energy use2019'!F3</f>
        <v>17215.661055411303</v>
      </c>
      <c r="I5">
        <f t="shared" ref="I5:I11" si="2">G5/H5</f>
        <v>0.20150257308357081</v>
      </c>
      <c r="J5">
        <f t="shared" ref="J5:J52" si="3">I5*1000</f>
        <v>201.50257308357081</v>
      </c>
    </row>
    <row r="6" spans="1:37" ht="12.75" customHeight="1">
      <c r="A6" t="s">
        <v>405</v>
      </c>
      <c r="B6">
        <f>'VAR2019'!J6</f>
        <v>101</v>
      </c>
      <c r="C6">
        <f>'VAR2019'!K6</f>
        <v>1066</v>
      </c>
      <c r="D6">
        <f>'VAR2019'!L6</f>
        <v>0</v>
      </c>
      <c r="E6">
        <f t="shared" si="0"/>
        <v>1167</v>
      </c>
      <c r="F6" t="s">
        <v>405</v>
      </c>
      <c r="G6">
        <f t="shared" si="1"/>
        <v>1167</v>
      </c>
      <c r="H6">
        <f>'Energy use2019'!F4</f>
        <v>12480.096333082161</v>
      </c>
      <c r="I6">
        <f t="shared" si="2"/>
        <v>9.3508893589749273E-2</v>
      </c>
      <c r="J6">
        <f t="shared" si="3"/>
        <v>93.508893589749277</v>
      </c>
    </row>
    <row r="7" spans="1:37" ht="12.75" customHeight="1">
      <c r="A7" t="s">
        <v>407</v>
      </c>
      <c r="B7">
        <f>'VAR2019'!J7</f>
        <v>0</v>
      </c>
      <c r="C7">
        <f>'VAR2019'!K7</f>
        <v>202</v>
      </c>
      <c r="D7">
        <f>'VAR2019'!L7</f>
        <v>0</v>
      </c>
      <c r="E7">
        <f t="shared" si="0"/>
        <v>202</v>
      </c>
      <c r="F7" t="s">
        <v>407</v>
      </c>
      <c r="G7">
        <f t="shared" si="1"/>
        <v>202</v>
      </c>
      <c r="H7">
        <f>'Energy use2019'!F5</f>
        <v>1780.3712925887901</v>
      </c>
      <c r="I7">
        <f t="shared" si="2"/>
        <v>0.11345947940234266</v>
      </c>
      <c r="J7">
        <f t="shared" si="3"/>
        <v>113.45947940234267</v>
      </c>
    </row>
    <row r="8" spans="1:37" ht="12.75" customHeight="1">
      <c r="A8" t="s">
        <v>409</v>
      </c>
      <c r="B8">
        <f>'VAR2019'!J8</f>
        <v>861</v>
      </c>
      <c r="C8">
        <f>'VAR2019'!K8</f>
        <v>721</v>
      </c>
      <c r="D8">
        <f>'VAR2019'!L8</f>
        <v>7</v>
      </c>
      <c r="E8">
        <f t="shared" si="0"/>
        <v>1589</v>
      </c>
      <c r="F8" t="s">
        <v>699</v>
      </c>
      <c r="G8">
        <f t="shared" si="1"/>
        <v>1589</v>
      </c>
      <c r="H8">
        <f>'Energy use2019'!F6</f>
        <v>16772.530149050264</v>
      </c>
      <c r="I8">
        <f t="shared" si="2"/>
        <v>9.4738240794873529E-2</v>
      </c>
      <c r="J8">
        <f t="shared" si="3"/>
        <v>94.738240794873533</v>
      </c>
    </row>
    <row r="9" spans="1:37" ht="12.75" customHeight="1">
      <c r="A9" t="s">
        <v>662</v>
      </c>
      <c r="B9">
        <f>'VAR2019'!J9</f>
        <v>1157</v>
      </c>
      <c r="C9">
        <f>'VAR2019'!K9</f>
        <v>1179</v>
      </c>
      <c r="D9">
        <f>'VAR2019'!L9</f>
        <v>452</v>
      </c>
      <c r="E9">
        <f t="shared" si="0"/>
        <v>2788</v>
      </c>
      <c r="F9" t="s">
        <v>700</v>
      </c>
      <c r="G9">
        <f t="shared" si="1"/>
        <v>2788</v>
      </c>
      <c r="H9">
        <f>'Energy use2019'!F7</f>
        <v>13794.337914056259</v>
      </c>
      <c r="I9">
        <f t="shared" si="2"/>
        <v>0.20211191123272851</v>
      </c>
      <c r="J9">
        <f t="shared" si="3"/>
        <v>202.11191123272852</v>
      </c>
    </row>
    <row r="10" spans="1:37" ht="12.75" customHeight="1">
      <c r="A10" t="s">
        <v>663</v>
      </c>
      <c r="B10">
        <f>'VAR2019'!J10</f>
        <v>117</v>
      </c>
      <c r="C10">
        <f>'VAR2019'!K10</f>
        <v>78</v>
      </c>
      <c r="D10">
        <f>'VAR2019'!L10</f>
        <v>29</v>
      </c>
      <c r="E10">
        <f t="shared" si="0"/>
        <v>224</v>
      </c>
      <c r="F10" t="s">
        <v>701</v>
      </c>
      <c r="G10">
        <f t="shared" si="1"/>
        <v>224</v>
      </c>
      <c r="H10">
        <f>'Energy use2019'!F8</f>
        <v>1071.7530743330951</v>
      </c>
      <c r="I10">
        <f t="shared" si="2"/>
        <v>0.2090033659473152</v>
      </c>
      <c r="J10">
        <f t="shared" si="3"/>
        <v>209.00336594731519</v>
      </c>
    </row>
    <row r="11" spans="1:37" ht="12.75" customHeight="1">
      <c r="A11" t="s">
        <v>417</v>
      </c>
      <c r="B11">
        <f>'VAR2019'!J11</f>
        <v>1157</v>
      </c>
      <c r="C11">
        <f>'VAR2019'!K11</f>
        <v>902</v>
      </c>
      <c r="D11">
        <f>'VAR2019'!L11</f>
        <v>1048</v>
      </c>
      <c r="E11">
        <f t="shared" si="0"/>
        <v>3107</v>
      </c>
      <c r="F11" t="s">
        <v>417</v>
      </c>
      <c r="G11">
        <f t="shared" si="1"/>
        <v>3107</v>
      </c>
      <c r="H11">
        <f>'Energy use2019'!F9</f>
        <v>11452.419358454061</v>
      </c>
      <c r="I11">
        <f t="shared" si="2"/>
        <v>0.27129638749269547</v>
      </c>
      <c r="J11">
        <f t="shared" si="3"/>
        <v>271.29638749269549</v>
      </c>
    </row>
    <row r="12" spans="1:37" ht="12.75" customHeight="1">
      <c r="A12" t="s">
        <v>419</v>
      </c>
      <c r="B12">
        <f>'VAR2019'!J12</f>
        <v>5581</v>
      </c>
      <c r="C12">
        <f>'VAR2019'!K12</f>
        <v>1182</v>
      </c>
      <c r="D12">
        <f>'VAR2019'!L12</f>
        <v>318</v>
      </c>
      <c r="E12">
        <f t="shared" si="0"/>
        <v>7081</v>
      </c>
      <c r="F12" t="s">
        <v>702</v>
      </c>
      <c r="G12">
        <f>E12+E13</f>
        <v>7215</v>
      </c>
      <c r="H12">
        <f>'Energy use2019'!F10</f>
        <v>38629.637400807282</v>
      </c>
      <c r="I12">
        <f>G12/H12</f>
        <v>0.18677369205254879</v>
      </c>
      <c r="J12">
        <f t="shared" si="3"/>
        <v>186.7736920525488</v>
      </c>
    </row>
    <row r="13" spans="1:37" ht="12.75" customHeight="1">
      <c r="A13" t="s">
        <v>421</v>
      </c>
      <c r="B13">
        <f>'VAR2019'!J13</f>
        <v>81</v>
      </c>
      <c r="C13">
        <f>'VAR2019'!K13</f>
        <v>6</v>
      </c>
      <c r="D13">
        <f>'VAR2019'!L13</f>
        <v>47</v>
      </c>
      <c r="E13">
        <f t="shared" si="0"/>
        <v>134</v>
      </c>
      <c r="I13">
        <f>I12</f>
        <v>0.18677369205254879</v>
      </c>
      <c r="J13">
        <f t="shared" si="3"/>
        <v>186.7736920525488</v>
      </c>
    </row>
    <row r="14" spans="1:37" ht="12.75" customHeight="1">
      <c r="A14" t="s">
        <v>423</v>
      </c>
      <c r="B14">
        <f>'VAR2019'!J14</f>
        <v>152</v>
      </c>
      <c r="C14">
        <f>'VAR2019'!K14</f>
        <v>8370</v>
      </c>
      <c r="D14">
        <f>'VAR2019'!L14</f>
        <v>49</v>
      </c>
      <c r="E14">
        <f t="shared" si="0"/>
        <v>8571</v>
      </c>
      <c r="F14" t="s">
        <v>423</v>
      </c>
      <c r="G14">
        <f t="shared" ref="G14:G27" si="4">E14</f>
        <v>8571</v>
      </c>
      <c r="H14">
        <f>'Energy use2019'!F12</f>
        <v>37157.681714799211</v>
      </c>
      <c r="I14">
        <f t="shared" ref="I14:I28" si="5">G14/H14</f>
        <v>0.23066562832918425</v>
      </c>
      <c r="J14">
        <f t="shared" si="3"/>
        <v>230.66562832918424</v>
      </c>
    </row>
    <row r="15" spans="1:37" ht="12.75" customHeight="1">
      <c r="A15" t="s">
        <v>664</v>
      </c>
      <c r="B15">
        <f>'VAR2019'!J15</f>
        <v>2984</v>
      </c>
      <c r="C15">
        <f>'VAR2019'!K15</f>
        <v>5217</v>
      </c>
      <c r="D15">
        <f>'VAR2019'!L15</f>
        <v>807</v>
      </c>
      <c r="E15">
        <f t="shared" si="0"/>
        <v>9008</v>
      </c>
      <c r="F15" t="s">
        <v>703</v>
      </c>
      <c r="G15">
        <f t="shared" si="4"/>
        <v>9008</v>
      </c>
      <c r="H15">
        <f>'Energy use2019'!F13</f>
        <v>34871.525964144872</v>
      </c>
      <c r="I15">
        <f t="shared" si="5"/>
        <v>0.2583196390448208</v>
      </c>
      <c r="J15">
        <f t="shared" si="3"/>
        <v>258.3196390448208</v>
      </c>
    </row>
    <row r="16" spans="1:37" ht="12.75" customHeight="1">
      <c r="A16" t="s">
        <v>428</v>
      </c>
      <c r="B16">
        <f>'VAR2019'!J16</f>
        <v>437</v>
      </c>
      <c r="C16">
        <f>'VAR2019'!K16</f>
        <v>131</v>
      </c>
      <c r="D16">
        <f>'VAR2019'!L16</f>
        <v>61</v>
      </c>
      <c r="E16">
        <f t="shared" si="0"/>
        <v>629</v>
      </c>
      <c r="F16" t="s">
        <v>428</v>
      </c>
      <c r="G16">
        <f t="shared" si="4"/>
        <v>629</v>
      </c>
      <c r="H16">
        <f>'Energy use2019'!F14</f>
        <v>3215.6692252967241</v>
      </c>
      <c r="I16">
        <f t="shared" si="5"/>
        <v>0.19560469561105415</v>
      </c>
      <c r="J16">
        <f t="shared" si="3"/>
        <v>195.60469561105415</v>
      </c>
    </row>
    <row r="17" spans="1:10" ht="12.75" customHeight="1">
      <c r="A17" t="s">
        <v>430</v>
      </c>
      <c r="B17">
        <f>'VAR2019'!J17</f>
        <v>495</v>
      </c>
      <c r="C17">
        <f>'VAR2019'!K17</f>
        <v>2056</v>
      </c>
      <c r="D17">
        <f>'VAR2019'!L17</f>
        <v>43</v>
      </c>
      <c r="E17">
        <f t="shared" si="0"/>
        <v>2594</v>
      </c>
      <c r="F17" t="s">
        <v>430</v>
      </c>
      <c r="G17">
        <f t="shared" si="4"/>
        <v>2594</v>
      </c>
      <c r="H17">
        <f>'Energy use2019'!F15</f>
        <v>18209.208209031094</v>
      </c>
      <c r="I17">
        <f t="shared" si="5"/>
        <v>0.14245539785269037</v>
      </c>
      <c r="J17">
        <f t="shared" si="3"/>
        <v>142.45539785269037</v>
      </c>
    </row>
    <row r="18" spans="1:10" ht="12.75" customHeight="1">
      <c r="A18" t="s">
        <v>432</v>
      </c>
      <c r="B18">
        <f>'VAR2019'!J18</f>
        <v>1904</v>
      </c>
      <c r="C18">
        <f>'VAR2019'!K18</f>
        <v>1900</v>
      </c>
      <c r="D18">
        <f>'VAR2019'!L18</f>
        <v>177</v>
      </c>
      <c r="E18">
        <f t="shared" si="0"/>
        <v>3981</v>
      </c>
      <c r="F18" t="s">
        <v>432</v>
      </c>
      <c r="G18">
        <f t="shared" si="4"/>
        <v>3981</v>
      </c>
      <c r="H18">
        <f>'Energy use2019'!F16</f>
        <v>45576.77972237685</v>
      </c>
      <c r="I18">
        <f t="shared" si="5"/>
        <v>8.7347110178682644E-2</v>
      </c>
      <c r="J18">
        <f t="shared" si="3"/>
        <v>87.347110178682641</v>
      </c>
    </row>
    <row r="19" spans="1:10" ht="12.75" customHeight="1">
      <c r="A19" t="s">
        <v>434</v>
      </c>
      <c r="B19">
        <f>'VAR2019'!J19</f>
        <v>844</v>
      </c>
      <c r="C19">
        <f>'VAR2019'!K19</f>
        <v>380</v>
      </c>
      <c r="D19">
        <f>'VAR2019'!L19</f>
        <v>381</v>
      </c>
      <c r="E19">
        <f t="shared" si="0"/>
        <v>1605</v>
      </c>
      <c r="F19" t="s">
        <v>434</v>
      </c>
      <c r="G19">
        <f t="shared" si="4"/>
        <v>1605</v>
      </c>
      <c r="H19">
        <f>'Energy use2019'!F17</f>
        <v>8211.3504572761194</v>
      </c>
      <c r="I19">
        <f t="shared" si="5"/>
        <v>0.19546114958201563</v>
      </c>
      <c r="J19">
        <f t="shared" si="3"/>
        <v>195.46114958201562</v>
      </c>
    </row>
    <row r="20" spans="1:10" ht="12.75" customHeight="1">
      <c r="A20" t="s">
        <v>436</v>
      </c>
      <c r="B20">
        <f>'VAR2019'!J20</f>
        <v>79</v>
      </c>
      <c r="C20">
        <f>'VAR2019'!K20</f>
        <v>46</v>
      </c>
      <c r="D20">
        <f>'VAR2019'!L20</f>
        <v>174</v>
      </c>
      <c r="E20">
        <f t="shared" si="0"/>
        <v>299</v>
      </c>
      <c r="F20" t="s">
        <v>436</v>
      </c>
      <c r="G20">
        <f t="shared" si="4"/>
        <v>299</v>
      </c>
      <c r="H20">
        <f>'Energy use2019'!F18</f>
        <v>1342.4799978408789</v>
      </c>
      <c r="I20">
        <f t="shared" si="5"/>
        <v>0.22272212657237653</v>
      </c>
      <c r="J20">
        <f t="shared" si="3"/>
        <v>222.72212657237654</v>
      </c>
    </row>
    <row r="21" spans="1:10" ht="12.75" customHeight="1">
      <c r="A21" t="s">
        <v>438</v>
      </c>
      <c r="B21">
        <f>'VAR2019'!J21</f>
        <v>209</v>
      </c>
      <c r="C21">
        <f>'VAR2019'!K21</f>
        <v>55</v>
      </c>
      <c r="D21">
        <f>'VAR2019'!L21</f>
        <v>54</v>
      </c>
      <c r="E21">
        <f t="shared" si="0"/>
        <v>318</v>
      </c>
      <c r="F21" t="s">
        <v>438</v>
      </c>
      <c r="G21">
        <f t="shared" si="4"/>
        <v>318</v>
      </c>
      <c r="H21">
        <f>'Energy use2019'!F19</f>
        <v>1522.7287285773818</v>
      </c>
      <c r="I21">
        <f t="shared" si="5"/>
        <v>0.20883562123182201</v>
      </c>
      <c r="J21">
        <f t="shared" si="3"/>
        <v>208.83562123182202</v>
      </c>
    </row>
    <row r="22" spans="1:10" ht="12.75" customHeight="1">
      <c r="A22" t="s">
        <v>440</v>
      </c>
      <c r="B22">
        <f>'VAR2019'!J22</f>
        <v>482</v>
      </c>
      <c r="C22">
        <f>'VAR2019'!K22</f>
        <v>314</v>
      </c>
      <c r="D22">
        <f>'VAR2019'!L22</f>
        <v>175</v>
      </c>
      <c r="E22">
        <f t="shared" si="0"/>
        <v>971</v>
      </c>
      <c r="F22" t="s">
        <v>440</v>
      </c>
      <c r="G22">
        <f t="shared" si="4"/>
        <v>971</v>
      </c>
      <c r="H22">
        <f>'Energy use2019'!F20</f>
        <v>4801.9951374593329</v>
      </c>
      <c r="I22">
        <f t="shared" si="5"/>
        <v>0.20220761833460377</v>
      </c>
      <c r="J22">
        <f t="shared" si="3"/>
        <v>202.20761833460378</v>
      </c>
    </row>
    <row r="23" spans="1:10" ht="12.75" customHeight="1">
      <c r="A23" t="s">
        <v>442</v>
      </c>
      <c r="B23">
        <f>'VAR2019'!J23</f>
        <v>699</v>
      </c>
      <c r="C23">
        <f>'VAR2019'!K23</f>
        <v>533</v>
      </c>
      <c r="D23">
        <f>'VAR2019'!L23</f>
        <v>238</v>
      </c>
      <c r="E23">
        <f t="shared" si="0"/>
        <v>1470</v>
      </c>
      <c r="F23" t="s">
        <v>442</v>
      </c>
      <c r="G23">
        <f t="shared" si="4"/>
        <v>1470</v>
      </c>
      <c r="H23">
        <f>'Energy use2019'!F21</f>
        <v>5858.2350859706185</v>
      </c>
      <c r="I23">
        <f t="shared" si="5"/>
        <v>0.25092881702893355</v>
      </c>
      <c r="J23">
        <f t="shared" si="3"/>
        <v>250.92881702893354</v>
      </c>
    </row>
    <row r="24" spans="1:10" ht="12.75" customHeight="1">
      <c r="A24" t="s">
        <v>444</v>
      </c>
      <c r="B24">
        <f>'VAR2019'!J24</f>
        <v>96</v>
      </c>
      <c r="C24">
        <f>'VAR2019'!K24</f>
        <v>61</v>
      </c>
      <c r="D24">
        <f>'VAR2019'!L24</f>
        <v>81</v>
      </c>
      <c r="E24">
        <f t="shared" si="0"/>
        <v>238</v>
      </c>
      <c r="F24" t="s">
        <v>444</v>
      </c>
      <c r="G24">
        <f t="shared" si="4"/>
        <v>238</v>
      </c>
      <c r="H24">
        <f>'Energy use2019'!F22</f>
        <v>1068.7557665584941</v>
      </c>
      <c r="I24">
        <f t="shared" si="5"/>
        <v>0.22268885693724491</v>
      </c>
      <c r="J24">
        <f t="shared" si="3"/>
        <v>222.68885693724491</v>
      </c>
    </row>
    <row r="25" spans="1:10" ht="12.75" customHeight="1">
      <c r="A25" t="s">
        <v>665</v>
      </c>
      <c r="B25">
        <f>'VAR2019'!J25</f>
        <v>207</v>
      </c>
      <c r="C25">
        <f>'VAR2019'!K25</f>
        <v>176</v>
      </c>
      <c r="D25">
        <f>'VAR2019'!L25</f>
        <v>69</v>
      </c>
      <c r="E25">
        <f t="shared" si="0"/>
        <v>452</v>
      </c>
      <c r="F25" t="s">
        <v>704</v>
      </c>
      <c r="G25">
        <f t="shared" si="4"/>
        <v>452</v>
      </c>
      <c r="H25">
        <f>'Energy use2019'!F23</f>
        <v>1794.1183833357122</v>
      </c>
      <c r="I25">
        <f t="shared" si="5"/>
        <v>0.25193432283973344</v>
      </c>
      <c r="J25">
        <f t="shared" si="3"/>
        <v>251.93432283973343</v>
      </c>
    </row>
    <row r="26" spans="1:10" ht="12.75" customHeight="1">
      <c r="A26" t="s">
        <v>449</v>
      </c>
      <c r="B26">
        <f>'VAR2019'!J26</f>
        <v>115</v>
      </c>
      <c r="C26">
        <f>'VAR2019'!K26</f>
        <v>88</v>
      </c>
      <c r="D26">
        <f>'VAR2019'!L26</f>
        <v>60</v>
      </c>
      <c r="E26">
        <f t="shared" si="0"/>
        <v>263</v>
      </c>
      <c r="F26" t="s">
        <v>449</v>
      </c>
      <c r="G26">
        <f t="shared" si="4"/>
        <v>263</v>
      </c>
      <c r="H26">
        <f>'Energy use2019'!F24</f>
        <v>1646.2516808561529</v>
      </c>
      <c r="I26">
        <f t="shared" si="5"/>
        <v>0.15975686042320314</v>
      </c>
      <c r="J26">
        <f t="shared" si="3"/>
        <v>159.75686042320314</v>
      </c>
    </row>
    <row r="27" spans="1:10" ht="12.75" customHeight="1">
      <c r="A27" t="s">
        <v>451</v>
      </c>
      <c r="B27">
        <f>'VAR2019'!J27</f>
        <v>3860</v>
      </c>
      <c r="C27">
        <f>'VAR2019'!K27</f>
        <v>5622</v>
      </c>
      <c r="D27">
        <f>'VAR2019'!L27</f>
        <v>539</v>
      </c>
      <c r="E27">
        <f t="shared" si="0"/>
        <v>10021</v>
      </c>
      <c r="F27" t="s">
        <v>451</v>
      </c>
      <c r="G27">
        <f t="shared" si="4"/>
        <v>10021</v>
      </c>
      <c r="H27">
        <f>'Energy use2019'!F25</f>
        <v>104957.1984069927</v>
      </c>
      <c r="I27">
        <f t="shared" si="5"/>
        <v>9.5477014936522525E-2</v>
      </c>
      <c r="J27">
        <f t="shared" si="3"/>
        <v>95.477014936522522</v>
      </c>
    </row>
    <row r="28" spans="1:10" ht="12.75" customHeight="1">
      <c r="A28" t="s">
        <v>735</v>
      </c>
      <c r="B28">
        <f>'VAR2019'!J28</f>
        <v>663</v>
      </c>
      <c r="C28">
        <f>'VAR2019'!K28</f>
        <v>58</v>
      </c>
      <c r="D28">
        <f>'VAR2019'!L28</f>
        <v>0</v>
      </c>
      <c r="E28">
        <f t="shared" si="0"/>
        <v>721</v>
      </c>
      <c r="F28" t="s">
        <v>705</v>
      </c>
      <c r="G28">
        <f>E28+E29</f>
        <v>2562</v>
      </c>
      <c r="H28">
        <f>'Energy use2019'!F26</f>
        <v>6491.2614949287272</v>
      </c>
      <c r="I28">
        <f t="shared" si="5"/>
        <v>0.39468445416989478</v>
      </c>
      <c r="J28">
        <f t="shared" si="3"/>
        <v>394.68445416989476</v>
      </c>
    </row>
    <row r="29" spans="1:10" ht="12.75" customHeight="1">
      <c r="A29" t="s">
        <v>736</v>
      </c>
      <c r="B29">
        <f>'VAR2019'!J29</f>
        <v>291</v>
      </c>
      <c r="C29">
        <f>'VAR2019'!K29</f>
        <v>1536</v>
      </c>
      <c r="D29">
        <f>'VAR2019'!L29</f>
        <v>14</v>
      </c>
      <c r="E29">
        <f t="shared" si="0"/>
        <v>1841</v>
      </c>
      <c r="I29">
        <f>I28</f>
        <v>0.39468445416989478</v>
      </c>
      <c r="J29">
        <f t="shared" si="3"/>
        <v>394.68445416989476</v>
      </c>
    </row>
    <row r="30" spans="1:10" ht="12.75" customHeight="1">
      <c r="A30" t="s">
        <v>458</v>
      </c>
      <c r="B30">
        <f>'VAR2019'!J30</f>
        <v>967</v>
      </c>
      <c r="C30">
        <f>'VAR2019'!K30</f>
        <v>8598</v>
      </c>
      <c r="D30">
        <f>'VAR2019'!L30</f>
        <v>29</v>
      </c>
      <c r="E30">
        <f t="shared" si="0"/>
        <v>9594</v>
      </c>
      <c r="F30" t="s">
        <v>706</v>
      </c>
      <c r="G30">
        <f t="shared" ref="G30:G44" si="6">E30</f>
        <v>9594</v>
      </c>
      <c r="H30">
        <f>'Energy use2019'!F28</f>
        <v>28694.189072970537</v>
      </c>
      <c r="I30">
        <f t="shared" ref="I30:I44" si="7">G30/H30</f>
        <v>0.33435341126393403</v>
      </c>
      <c r="J30">
        <f t="shared" si="3"/>
        <v>334.35341126393405</v>
      </c>
    </row>
    <row r="31" spans="1:10" ht="12.75" customHeight="1">
      <c r="A31" t="s">
        <v>667</v>
      </c>
      <c r="B31">
        <f>'VAR2019'!J31</f>
        <v>4482</v>
      </c>
      <c r="C31">
        <f>'VAR2019'!K31</f>
        <v>3944</v>
      </c>
      <c r="D31">
        <f>'VAR2019'!L31</f>
        <v>71</v>
      </c>
      <c r="E31">
        <f t="shared" si="0"/>
        <v>8497</v>
      </c>
      <c r="F31" t="s">
        <v>707</v>
      </c>
      <c r="G31">
        <f t="shared" si="6"/>
        <v>8497</v>
      </c>
      <c r="H31">
        <f>'Energy use2019'!F29</f>
        <v>38181.476290497187</v>
      </c>
      <c r="I31">
        <f t="shared" si="7"/>
        <v>0.22254246890172708</v>
      </c>
      <c r="J31">
        <f t="shared" si="3"/>
        <v>222.54246890172706</v>
      </c>
    </row>
    <row r="32" spans="1:10" ht="12.75" customHeight="1">
      <c r="A32" t="s">
        <v>471</v>
      </c>
      <c r="B32">
        <f>'VAR2019'!J32</f>
        <v>1209</v>
      </c>
      <c r="C32">
        <f>'VAR2019'!K32</f>
        <v>24620</v>
      </c>
      <c r="D32">
        <f>'VAR2019'!L32</f>
        <v>12</v>
      </c>
      <c r="E32">
        <f t="shared" si="0"/>
        <v>25841</v>
      </c>
      <c r="F32" t="s">
        <v>471</v>
      </c>
      <c r="G32">
        <f t="shared" si="6"/>
        <v>25841</v>
      </c>
      <c r="H32">
        <f>'Energy use2019'!F30</f>
        <v>42632.226700383588</v>
      </c>
      <c r="I32">
        <f t="shared" si="7"/>
        <v>0.60613770379879062</v>
      </c>
      <c r="J32">
        <f t="shared" si="3"/>
        <v>606.13770379879065</v>
      </c>
    </row>
    <row r="33" spans="1:10" ht="12.75" customHeight="1">
      <c r="A33" t="s">
        <v>479</v>
      </c>
      <c r="B33">
        <f>'VAR2019'!J33</f>
        <v>12</v>
      </c>
      <c r="C33">
        <f>'VAR2019'!K33</f>
        <v>1598</v>
      </c>
      <c r="D33">
        <f>'VAR2019'!L33</f>
        <v>0</v>
      </c>
      <c r="E33">
        <f t="shared" si="0"/>
        <v>1610</v>
      </c>
      <c r="F33" t="s">
        <v>479</v>
      </c>
      <c r="G33">
        <f t="shared" si="6"/>
        <v>1610</v>
      </c>
      <c r="H33">
        <f>'Energy use2019'!F31</f>
        <v>90568.961774172465</v>
      </c>
      <c r="I33">
        <f t="shared" si="7"/>
        <v>1.7776509396391506E-2</v>
      </c>
      <c r="J33">
        <f t="shared" si="3"/>
        <v>17.776509396391507</v>
      </c>
    </row>
    <row r="34" spans="1:10" ht="12.75" customHeight="1">
      <c r="A34" t="s">
        <v>489</v>
      </c>
      <c r="B34">
        <f>'VAR2019'!J34</f>
        <v>68</v>
      </c>
      <c r="C34">
        <f>'VAR2019'!K34</f>
        <v>3620</v>
      </c>
      <c r="D34">
        <f>'VAR2019'!L34</f>
        <v>13</v>
      </c>
      <c r="E34">
        <f t="shared" si="0"/>
        <v>3701</v>
      </c>
      <c r="F34" t="s">
        <v>489</v>
      </c>
      <c r="G34">
        <f t="shared" si="6"/>
        <v>3701</v>
      </c>
      <c r="H34">
        <f>'Energy use2019'!F32</f>
        <v>43277.444601279996</v>
      </c>
      <c r="I34">
        <f t="shared" si="7"/>
        <v>8.5517988275364512E-2</v>
      </c>
      <c r="J34">
        <f t="shared" si="3"/>
        <v>85.517988275364516</v>
      </c>
    </row>
    <row r="35" spans="1:10" ht="12.75" customHeight="1">
      <c r="A35" t="s">
        <v>668</v>
      </c>
      <c r="B35">
        <f>'VAR2019'!J35</f>
        <v>1653</v>
      </c>
      <c r="C35">
        <f>'VAR2019'!K35</f>
        <v>2179</v>
      </c>
      <c r="D35">
        <f>'VAR2019'!L35</f>
        <v>428</v>
      </c>
      <c r="E35">
        <f t="shared" si="0"/>
        <v>4260</v>
      </c>
      <c r="F35" t="s">
        <v>708</v>
      </c>
      <c r="G35">
        <f t="shared" si="6"/>
        <v>4260</v>
      </c>
      <c r="H35">
        <f>'Energy use2019'!F33</f>
        <v>8008.6962061517424</v>
      </c>
      <c r="I35">
        <f t="shared" si="7"/>
        <v>0.53192178731011852</v>
      </c>
      <c r="J35">
        <f t="shared" si="3"/>
        <v>531.92178731011848</v>
      </c>
    </row>
    <row r="36" spans="1:10" ht="12.75" customHeight="1">
      <c r="A36" t="s">
        <v>505</v>
      </c>
      <c r="B36">
        <f>'VAR2019'!J36</f>
        <v>1581</v>
      </c>
      <c r="C36">
        <f>'VAR2019'!K36</f>
        <v>191</v>
      </c>
      <c r="D36">
        <f>'VAR2019'!L36</f>
        <v>79</v>
      </c>
      <c r="E36">
        <f t="shared" si="0"/>
        <v>1851</v>
      </c>
      <c r="F36" t="s">
        <v>709</v>
      </c>
      <c r="G36">
        <f t="shared" si="6"/>
        <v>1851</v>
      </c>
      <c r="H36">
        <f>'Energy use2019'!F34</f>
        <v>7842.8103441665316</v>
      </c>
      <c r="I36">
        <f t="shared" si="7"/>
        <v>0.23601233725825979</v>
      </c>
      <c r="J36">
        <f t="shared" si="3"/>
        <v>236.01233725825981</v>
      </c>
    </row>
    <row r="37" spans="1:10" ht="12.75" customHeight="1">
      <c r="A37" t="s">
        <v>511</v>
      </c>
      <c r="B37">
        <f>'VAR2019'!J37</f>
        <v>132</v>
      </c>
      <c r="C37">
        <f>'VAR2019'!K37</f>
        <v>63</v>
      </c>
      <c r="D37">
        <f>'VAR2019'!L37</f>
        <v>19</v>
      </c>
      <c r="E37">
        <f t="shared" si="0"/>
        <v>214</v>
      </c>
      <c r="F37" t="s">
        <v>511</v>
      </c>
      <c r="G37">
        <f t="shared" si="6"/>
        <v>214</v>
      </c>
      <c r="H37">
        <f>'Energy use2019'!F35</f>
        <v>836.59600067490476</v>
      </c>
      <c r="I37">
        <f t="shared" si="7"/>
        <v>0.25579849751536032</v>
      </c>
      <c r="J37">
        <f t="shared" si="3"/>
        <v>255.79849751536031</v>
      </c>
    </row>
    <row r="38" spans="1:10" ht="12.75" customHeight="1">
      <c r="A38" t="s">
        <v>669</v>
      </c>
      <c r="B38">
        <f>'VAR2019'!J38</f>
        <v>278</v>
      </c>
      <c r="C38">
        <f>'VAR2019'!K38</f>
        <v>94</v>
      </c>
      <c r="D38">
        <f>'VAR2019'!L38</f>
        <v>18</v>
      </c>
      <c r="E38">
        <f t="shared" si="0"/>
        <v>390</v>
      </c>
      <c r="F38" t="s">
        <v>710</v>
      </c>
      <c r="G38">
        <f t="shared" si="6"/>
        <v>390</v>
      </c>
      <c r="H38">
        <f>'Energy use2019'!F36</f>
        <v>1552.2222820866959</v>
      </c>
      <c r="I38">
        <f t="shared" si="7"/>
        <v>0.25125267463350165</v>
      </c>
      <c r="J38">
        <f t="shared" si="3"/>
        <v>251.25267463350164</v>
      </c>
    </row>
    <row r="39" spans="1:10" ht="12.75" customHeight="1">
      <c r="A39" t="s">
        <v>523</v>
      </c>
      <c r="B39">
        <f>'VAR2019'!J39</f>
        <v>290</v>
      </c>
      <c r="C39">
        <f>'VAR2019'!K39</f>
        <v>407</v>
      </c>
      <c r="D39">
        <f>'VAR2019'!L39</f>
        <v>2</v>
      </c>
      <c r="E39">
        <f t="shared" si="0"/>
        <v>699</v>
      </c>
      <c r="F39" t="s">
        <v>523</v>
      </c>
      <c r="G39">
        <f t="shared" si="6"/>
        <v>699</v>
      </c>
      <c r="H39">
        <f>'Energy use2019'!F37</f>
        <v>1667.6158036946144</v>
      </c>
      <c r="I39">
        <f t="shared" si="7"/>
        <v>0.41916129509648481</v>
      </c>
      <c r="J39">
        <f t="shared" si="3"/>
        <v>419.16129509648482</v>
      </c>
    </row>
    <row r="40" spans="1:10" ht="12.75" customHeight="1">
      <c r="A40" t="s">
        <v>670</v>
      </c>
      <c r="B40">
        <f>'VAR2019'!J40</f>
        <v>162</v>
      </c>
      <c r="C40">
        <f>'VAR2019'!K40</f>
        <v>190</v>
      </c>
      <c r="D40">
        <f>'VAR2019'!L40</f>
        <v>31</v>
      </c>
      <c r="E40">
        <f t="shared" si="0"/>
        <v>383</v>
      </c>
      <c r="F40" t="s">
        <v>711</v>
      </c>
      <c r="G40">
        <f t="shared" si="6"/>
        <v>383</v>
      </c>
      <c r="H40">
        <f>'Energy use2019'!F38</f>
        <v>1638.590465151517</v>
      </c>
      <c r="I40">
        <f t="shared" si="7"/>
        <v>0.23373747629160335</v>
      </c>
      <c r="J40">
        <f t="shared" si="3"/>
        <v>233.73747629160334</v>
      </c>
    </row>
    <row r="41" spans="1:10" ht="12.75" customHeight="1">
      <c r="A41" t="s">
        <v>529</v>
      </c>
      <c r="B41">
        <f>'VAR2019'!J41</f>
        <v>47</v>
      </c>
      <c r="C41">
        <f>'VAR2019'!K41</f>
        <v>235</v>
      </c>
      <c r="D41">
        <f>'VAR2019'!L41</f>
        <v>20</v>
      </c>
      <c r="E41">
        <f t="shared" si="0"/>
        <v>302</v>
      </c>
      <c r="F41" t="s">
        <v>529</v>
      </c>
      <c r="G41">
        <f t="shared" si="6"/>
        <v>302</v>
      </c>
      <c r="H41">
        <f>'Energy use2019'!F39</f>
        <v>1173.6447935794017</v>
      </c>
      <c r="I41">
        <f t="shared" si="7"/>
        <v>0.25731805879609904</v>
      </c>
      <c r="J41">
        <f t="shared" si="3"/>
        <v>257.31805879609902</v>
      </c>
    </row>
    <row r="42" spans="1:10" ht="12.75" customHeight="1">
      <c r="A42" t="s">
        <v>531</v>
      </c>
      <c r="B42">
        <f>'VAR2019'!J42</f>
        <v>310</v>
      </c>
      <c r="C42">
        <f>'VAR2019'!K42</f>
        <v>4</v>
      </c>
      <c r="D42">
        <f>'VAR2019'!L42</f>
        <v>104</v>
      </c>
      <c r="E42">
        <f t="shared" si="0"/>
        <v>418</v>
      </c>
      <c r="F42" t="s">
        <v>531</v>
      </c>
      <c r="G42">
        <f t="shared" si="6"/>
        <v>418</v>
      </c>
      <c r="H42">
        <f>'Energy use2019'!F40</f>
        <v>2122.6368772202773</v>
      </c>
      <c r="I42">
        <f t="shared" si="7"/>
        <v>0.19692487419110355</v>
      </c>
      <c r="J42">
        <f t="shared" si="3"/>
        <v>196.92487419110356</v>
      </c>
    </row>
    <row r="43" spans="1:10" ht="12.75" customHeight="1">
      <c r="A43" t="s">
        <v>533</v>
      </c>
      <c r="B43">
        <f>'VAR2019'!J43</f>
        <v>1</v>
      </c>
      <c r="C43">
        <f>'VAR2019'!K43</f>
        <v>26</v>
      </c>
      <c r="D43">
        <f>'VAR2019'!L43</f>
        <v>2</v>
      </c>
      <c r="E43">
        <f t="shared" si="0"/>
        <v>29</v>
      </c>
      <c r="F43" t="s">
        <v>533</v>
      </c>
      <c r="G43">
        <f t="shared" si="6"/>
        <v>29</v>
      </c>
      <c r="H43">
        <f>'Energy use2019'!F41</f>
        <v>113.56396013384899</v>
      </c>
      <c r="I43">
        <f t="shared" si="7"/>
        <v>0.25536270455714966</v>
      </c>
      <c r="J43">
        <f t="shared" si="3"/>
        <v>255.36270455714967</v>
      </c>
    </row>
    <row r="44" spans="1:10" ht="12.75" customHeight="1">
      <c r="A44" t="s">
        <v>712</v>
      </c>
      <c r="B44">
        <f>'VAR2019'!J44</f>
        <v>3059</v>
      </c>
      <c r="C44">
        <f>'VAR2019'!K44</f>
        <v>2108</v>
      </c>
      <c r="D44">
        <f>'VAR2019'!L44</f>
        <v>2826</v>
      </c>
      <c r="E44">
        <f t="shared" si="0"/>
        <v>7993</v>
      </c>
      <c r="F44" t="s">
        <v>712</v>
      </c>
      <c r="G44">
        <f t="shared" si="6"/>
        <v>7993</v>
      </c>
      <c r="H44">
        <f>'Energy use2019'!F42</f>
        <v>26463.427388521319</v>
      </c>
      <c r="I44">
        <f t="shared" si="7"/>
        <v>0.30203948576468276</v>
      </c>
      <c r="J44">
        <f t="shared" si="3"/>
        <v>302.03948576468275</v>
      </c>
    </row>
    <row r="45" spans="1:10" ht="12.75" customHeight="1">
      <c r="I45">
        <f>I44</f>
        <v>0.30203948576468276</v>
      </c>
      <c r="J45">
        <f t="shared" si="3"/>
        <v>302.03948576468275</v>
      </c>
    </row>
    <row r="46" spans="1:10" ht="12.75" customHeight="1">
      <c r="A46" t="s">
        <v>671</v>
      </c>
      <c r="B46">
        <f>'VAR2019'!J46</f>
        <v>313</v>
      </c>
      <c r="C46">
        <f>'VAR2019'!K46</f>
        <v>316</v>
      </c>
      <c r="D46">
        <f>'VAR2019'!L46</f>
        <v>14</v>
      </c>
      <c r="E46">
        <f t="shared" ref="E46:E53" si="8">SUM(B46:D46)</f>
        <v>643</v>
      </c>
      <c r="F46" t="s">
        <v>713</v>
      </c>
      <c r="G46">
        <f t="shared" ref="G46:G47" si="9">E46</f>
        <v>643</v>
      </c>
      <c r="H46">
        <f>'Energy use2019'!F44</f>
        <v>4198.3659796505799</v>
      </c>
      <c r="I46">
        <f t="shared" ref="I46:I48" si="10">G46/H46</f>
        <v>0.15315482335666111</v>
      </c>
      <c r="J46">
        <f t="shared" si="3"/>
        <v>153.15482335666113</v>
      </c>
    </row>
    <row r="47" spans="1:10" ht="12.75" customHeight="1">
      <c r="A47" t="s">
        <v>672</v>
      </c>
      <c r="B47">
        <f>'VAR2019'!J47</f>
        <v>281</v>
      </c>
      <c r="C47">
        <f>'VAR2019'!K47</f>
        <v>233</v>
      </c>
      <c r="D47">
        <f>'VAR2019'!L47</f>
        <v>19</v>
      </c>
      <c r="E47">
        <f t="shared" si="8"/>
        <v>533</v>
      </c>
      <c r="F47" t="s">
        <v>714</v>
      </c>
      <c r="G47">
        <f t="shared" si="9"/>
        <v>533</v>
      </c>
      <c r="H47">
        <f>'Energy use2019'!F45</f>
        <v>2912.8984357705599</v>
      </c>
      <c r="I47">
        <f t="shared" si="10"/>
        <v>0.18297925992019817</v>
      </c>
      <c r="J47">
        <f t="shared" si="3"/>
        <v>182.97925992019816</v>
      </c>
    </row>
    <row r="48" spans="1:10" ht="12.75" customHeight="1">
      <c r="A48" t="s">
        <v>545</v>
      </c>
      <c r="B48">
        <f>'VAR2019'!J48</f>
        <v>150</v>
      </c>
      <c r="C48">
        <f>'VAR2019'!K48</f>
        <v>71</v>
      </c>
      <c r="D48">
        <f>'VAR2019'!L48</f>
        <v>0</v>
      </c>
      <c r="E48">
        <f t="shared" si="8"/>
        <v>221</v>
      </c>
      <c r="F48" t="s">
        <v>715</v>
      </c>
      <c r="G48">
        <f>E48+E49</f>
        <v>421</v>
      </c>
      <c r="H48">
        <f>'Energy use2019'!F46</f>
        <v>1741.1528165625741</v>
      </c>
      <c r="I48">
        <f t="shared" si="10"/>
        <v>0.24179382532955859</v>
      </c>
      <c r="J48">
        <f t="shared" si="3"/>
        <v>241.79382532955859</v>
      </c>
    </row>
    <row r="49" spans="1:11" ht="12.75" customHeight="1">
      <c r="A49" t="s">
        <v>673</v>
      </c>
      <c r="B49">
        <f>'VAR2019'!J49</f>
        <v>43</v>
      </c>
      <c r="C49">
        <f>'VAR2019'!K49</f>
        <v>156</v>
      </c>
      <c r="D49">
        <f>'VAR2019'!L49</f>
        <v>1</v>
      </c>
      <c r="E49">
        <f t="shared" si="8"/>
        <v>200</v>
      </c>
      <c r="I49">
        <f>I48</f>
        <v>0.24179382532955859</v>
      </c>
      <c r="J49">
        <f t="shared" si="3"/>
        <v>241.79382532955859</v>
      </c>
    </row>
    <row r="50" spans="1:11" ht="12.75" customHeight="1">
      <c r="A50" t="s">
        <v>550</v>
      </c>
      <c r="B50">
        <f>'VAR2019'!J50</f>
        <v>280</v>
      </c>
      <c r="C50">
        <f>'VAR2019'!K50</f>
        <v>73</v>
      </c>
      <c r="D50">
        <f>'VAR2019'!L50</f>
        <v>0</v>
      </c>
      <c r="E50">
        <f t="shared" si="8"/>
        <v>353</v>
      </c>
      <c r="F50" t="s">
        <v>550</v>
      </c>
      <c r="G50">
        <f>E50</f>
        <v>353</v>
      </c>
      <c r="H50">
        <f>'Energy use2019'!F48</f>
        <v>4104.6235738609994</v>
      </c>
      <c r="I50">
        <f t="shared" ref="I50:I51" si="11">G50/H50</f>
        <v>8.6000578042763565E-2</v>
      </c>
      <c r="J50">
        <f t="shared" si="3"/>
        <v>86.000578042763564</v>
      </c>
    </row>
    <row r="51" spans="1:11" ht="12.75" customHeight="1">
      <c r="A51" t="s">
        <v>552</v>
      </c>
      <c r="B51">
        <f>'VAR2019'!J51</f>
        <v>60</v>
      </c>
      <c r="C51">
        <f>'VAR2019'!K51</f>
        <v>103</v>
      </c>
      <c r="D51">
        <f>'VAR2019'!L51</f>
        <v>1</v>
      </c>
      <c r="E51">
        <f t="shared" si="8"/>
        <v>164</v>
      </c>
      <c r="F51" t="s">
        <v>716</v>
      </c>
      <c r="G51">
        <f>E51+E52+E53</f>
        <v>1135</v>
      </c>
      <c r="H51">
        <f>'Energy use2019'!F49</f>
        <v>4261.3908002379012</v>
      </c>
      <c r="I51">
        <f t="shared" si="11"/>
        <v>0.26634496886242776</v>
      </c>
      <c r="J51">
        <f t="shared" si="3"/>
        <v>266.34496886242778</v>
      </c>
    </row>
    <row r="52" spans="1:11" ht="12.75" customHeight="1">
      <c r="A52" t="s">
        <v>554</v>
      </c>
      <c r="B52">
        <f>'VAR2019'!J52</f>
        <v>162</v>
      </c>
      <c r="C52">
        <f>'VAR2019'!K52</f>
        <v>76</v>
      </c>
      <c r="D52">
        <f>'VAR2019'!L52</f>
        <v>3</v>
      </c>
      <c r="E52">
        <f t="shared" si="8"/>
        <v>241</v>
      </c>
      <c r="I52">
        <f>I51</f>
        <v>0.26634496886242776</v>
      </c>
      <c r="J52">
        <f t="shared" si="3"/>
        <v>266.34496886242778</v>
      </c>
    </row>
    <row r="53" spans="1:11" ht="12.75" customHeight="1">
      <c r="A53" t="s">
        <v>674</v>
      </c>
      <c r="B53">
        <f>'VAR2019'!J53</f>
        <v>165</v>
      </c>
      <c r="C53">
        <f>'VAR2019'!K53</f>
        <v>555</v>
      </c>
      <c r="D53">
        <f>'VAR2019'!L53</f>
        <v>10</v>
      </c>
      <c r="E53">
        <f t="shared" si="8"/>
        <v>730</v>
      </c>
      <c r="I53">
        <f t="shared" ref="I53:J53" si="12">I51</f>
        <v>0.26634496886242776</v>
      </c>
      <c r="J53">
        <f t="shared" si="12"/>
        <v>266.34496886242778</v>
      </c>
    </row>
    <row r="54" spans="1:11" ht="12.75" customHeight="1">
      <c r="A54" t="s">
        <v>559</v>
      </c>
      <c r="B54">
        <f>'VAR2019'!J54</f>
        <v>2476</v>
      </c>
      <c r="C54">
        <f>'VAR2019'!K54</f>
        <v>1491</v>
      </c>
      <c r="D54">
        <f>'VAR2019'!L54</f>
        <v>1272</v>
      </c>
      <c r="F54" t="s">
        <v>559</v>
      </c>
      <c r="H54" s="55">
        <f>'Energy use2019'!F52</f>
        <v>0</v>
      </c>
      <c r="I54" s="55">
        <v>0</v>
      </c>
      <c r="J54" s="55">
        <v>0</v>
      </c>
    </row>
    <row r="55" spans="1:11" ht="12.75" customHeight="1">
      <c r="A55" t="s">
        <v>561</v>
      </c>
      <c r="B55">
        <f>'VAR2019'!J55</f>
        <v>1262</v>
      </c>
      <c r="C55">
        <f>'VAR2019'!K55</f>
        <v>271</v>
      </c>
      <c r="D55">
        <f>'VAR2019'!L55</f>
        <v>1240</v>
      </c>
      <c r="E55">
        <f t="shared" ref="E55:E62" si="13">SUM(B55:D55)</f>
        <v>2773</v>
      </c>
      <c r="F55" t="s">
        <v>561</v>
      </c>
      <c r="G55">
        <f t="shared" ref="G55:G57" si="14">E55</f>
        <v>2773</v>
      </c>
      <c r="H55">
        <f>'Energy use2019'!F53</f>
        <v>1904.6580395264634</v>
      </c>
      <c r="I55">
        <f t="shared" ref="I55:I58" si="15">G55/H55</f>
        <v>1.4559043893723957</v>
      </c>
      <c r="J55">
        <f t="shared" ref="J55:J62" si="16">I55*1000</f>
        <v>1455.9043893723958</v>
      </c>
    </row>
    <row r="56" spans="1:11" ht="12.75" customHeight="1">
      <c r="A56" t="s">
        <v>563</v>
      </c>
      <c r="B56">
        <f>'VAR2019'!J56</f>
        <v>1460</v>
      </c>
      <c r="C56">
        <f>'VAR2019'!K56</f>
        <v>427</v>
      </c>
      <c r="D56">
        <f>'VAR2019'!L56</f>
        <v>1107</v>
      </c>
      <c r="E56">
        <f t="shared" si="13"/>
        <v>2994</v>
      </c>
      <c r="F56" t="s">
        <v>563</v>
      </c>
      <c r="G56">
        <f t="shared" si="14"/>
        <v>2994</v>
      </c>
      <c r="H56">
        <f>'Energy use2019'!F54</f>
        <v>2697.6338739584257</v>
      </c>
      <c r="I56">
        <f t="shared" si="15"/>
        <v>1.1098615082285779</v>
      </c>
      <c r="J56">
        <f t="shared" si="16"/>
        <v>1109.8615082285778</v>
      </c>
    </row>
    <row r="57" spans="1:11" ht="12.75" customHeight="1">
      <c r="A57" t="s">
        <v>675</v>
      </c>
      <c r="B57">
        <f>'VAR2019'!J57</f>
        <v>1025</v>
      </c>
      <c r="C57">
        <f>'VAR2019'!K57</f>
        <v>446</v>
      </c>
      <c r="D57">
        <f>'VAR2019'!L57</f>
        <v>865</v>
      </c>
      <c r="E57">
        <f t="shared" si="13"/>
        <v>2336</v>
      </c>
      <c r="F57" t="s">
        <v>717</v>
      </c>
      <c r="G57">
        <f t="shared" si="14"/>
        <v>2336</v>
      </c>
      <c r="H57">
        <f>'Energy use2019'!F55</f>
        <v>1421.5017639515122</v>
      </c>
      <c r="I57">
        <f t="shared" si="15"/>
        <v>1.6433324665784106</v>
      </c>
      <c r="J57">
        <f t="shared" si="16"/>
        <v>1643.3324665784105</v>
      </c>
    </row>
    <row r="58" spans="1:11" ht="12.75" customHeight="1">
      <c r="A58" t="s">
        <v>676</v>
      </c>
      <c r="B58">
        <f>'VAR2019'!J58</f>
        <v>434</v>
      </c>
      <c r="C58">
        <f>'VAR2019'!K58</f>
        <v>163</v>
      </c>
      <c r="D58">
        <f>'VAR2019'!L58</f>
        <v>258</v>
      </c>
      <c r="E58">
        <f t="shared" si="13"/>
        <v>855</v>
      </c>
      <c r="F58" t="s">
        <v>718</v>
      </c>
      <c r="G58">
        <f>E58+E59</f>
        <v>2213</v>
      </c>
      <c r="H58">
        <f>'Energy use2019'!F56</f>
        <v>2726.9709995621779</v>
      </c>
      <c r="I58">
        <f t="shared" si="15"/>
        <v>0.81152311497089724</v>
      </c>
      <c r="J58">
        <f t="shared" si="16"/>
        <v>811.52311497089727</v>
      </c>
    </row>
    <row r="59" spans="1:11" ht="12.75" customHeight="1">
      <c r="A59" t="s">
        <v>574</v>
      </c>
      <c r="B59">
        <f>'VAR2019'!J59</f>
        <v>677</v>
      </c>
      <c r="C59">
        <f>'VAR2019'!K59</f>
        <v>164</v>
      </c>
      <c r="D59">
        <f>'VAR2019'!L59</f>
        <v>517</v>
      </c>
      <c r="E59">
        <f t="shared" si="13"/>
        <v>1358</v>
      </c>
      <c r="I59">
        <f>I58</f>
        <v>0.81152311497089724</v>
      </c>
      <c r="J59">
        <f t="shared" si="16"/>
        <v>811.52311497089727</v>
      </c>
    </row>
    <row r="60" spans="1:11" ht="12.75" customHeight="1">
      <c r="A60" t="s">
        <v>576</v>
      </c>
      <c r="B60">
        <f>'VAR2019'!J60</f>
        <v>600</v>
      </c>
      <c r="C60">
        <f>'VAR2019'!K60</f>
        <v>311</v>
      </c>
      <c r="D60">
        <f>'VAR2019'!L60</f>
        <v>517</v>
      </c>
      <c r="E60">
        <f t="shared" si="13"/>
        <v>1428</v>
      </c>
      <c r="F60" t="s">
        <v>719</v>
      </c>
      <c r="G60">
        <f>E60+E61+E62</f>
        <v>1626</v>
      </c>
      <c r="H60" s="55">
        <f>'Energy use2019'!F58</f>
        <v>2177.7916439733413</v>
      </c>
      <c r="I60" s="55">
        <f>G60/H60</f>
        <v>0.74662789918386896</v>
      </c>
      <c r="J60" s="55">
        <f t="shared" si="16"/>
        <v>746.62789918386898</v>
      </c>
      <c r="K60" s="69" t="s">
        <v>737</v>
      </c>
    </row>
    <row r="61" spans="1:11" ht="12.75" customHeight="1">
      <c r="A61" t="s">
        <v>578</v>
      </c>
      <c r="B61">
        <f>'VAR2019'!J61</f>
        <v>5</v>
      </c>
      <c r="C61">
        <f>'VAR2019'!K61</f>
        <v>3</v>
      </c>
      <c r="D61">
        <f>'VAR2019'!L61</f>
        <v>2</v>
      </c>
      <c r="E61">
        <f t="shared" si="13"/>
        <v>10</v>
      </c>
      <c r="H61" s="55">
        <f>'Energy use2019'!F59</f>
        <v>0</v>
      </c>
      <c r="I61" s="55">
        <f>I60</f>
        <v>0.74662789918386896</v>
      </c>
      <c r="J61" s="55">
        <f t="shared" si="16"/>
        <v>746.62789918386898</v>
      </c>
    </row>
    <row r="62" spans="1:11" ht="12.75" customHeight="1">
      <c r="A62" t="s">
        <v>580</v>
      </c>
      <c r="B62">
        <f>'VAR2019'!J62</f>
        <v>59</v>
      </c>
      <c r="C62">
        <f>'VAR2019'!K62</f>
        <v>129</v>
      </c>
      <c r="E62">
        <f t="shared" si="13"/>
        <v>188</v>
      </c>
      <c r="H62" s="55">
        <f>'Energy use2019'!F60</f>
        <v>0</v>
      </c>
      <c r="I62" s="55">
        <f>I60</f>
        <v>0.74662789918386896</v>
      </c>
      <c r="J62" s="55">
        <f t="shared" si="16"/>
        <v>746.62789918386898</v>
      </c>
    </row>
    <row r="63" spans="1:11" ht="12.75" customHeight="1">
      <c r="A63" s="1" t="s">
        <v>738</v>
      </c>
      <c r="I63" s="55">
        <f t="shared" ref="I63:J63" si="17">I60</f>
        <v>0.74662789918386896</v>
      </c>
      <c r="J63" s="55">
        <f t="shared" si="17"/>
        <v>746.62789918386898</v>
      </c>
    </row>
    <row r="64" spans="1:11" ht="12.75" customHeight="1">
      <c r="E64">
        <f>SUM(E5:E62)</f>
        <v>143552</v>
      </c>
      <c r="G64">
        <f>SUM(G5:G62)</f>
        <v>143552</v>
      </c>
    </row>
    <row r="65" spans="1:6" ht="12.75" customHeight="1">
      <c r="A65" t="s">
        <v>720</v>
      </c>
      <c r="B65">
        <f>'VAR2019'!J65</f>
        <v>64520</v>
      </c>
      <c r="C65">
        <f>'VAR2019'!K65</f>
        <v>41420</v>
      </c>
      <c r="D65">
        <f>'VAR2019'!L65</f>
        <v>37963</v>
      </c>
      <c r="F65" t="s">
        <v>720</v>
      </c>
    </row>
    <row r="66" spans="1:6" ht="12.75" customHeight="1">
      <c r="A66" t="s">
        <v>582</v>
      </c>
      <c r="B66">
        <f>'VAR2019'!J66</f>
        <v>111516</v>
      </c>
      <c r="C66">
        <f>'VAR2019'!K66</f>
        <v>128891</v>
      </c>
      <c r="D66">
        <f>'VAR2019'!L66</f>
        <v>52287</v>
      </c>
      <c r="F66" t="s">
        <v>582</v>
      </c>
    </row>
    <row r="67" spans="1:6" ht="12.75" customHeight="1"/>
    <row r="68" spans="1:6" ht="12.75" customHeight="1"/>
    <row r="69" spans="1:6" ht="12.75" customHeight="1"/>
    <row r="70" spans="1:6" ht="12.75" customHeight="1"/>
    <row r="71" spans="1:6" ht="12.75" customHeight="1"/>
    <row r="72" spans="1:6" ht="12.75" customHeight="1"/>
    <row r="73" spans="1:6" ht="12.75" customHeight="1"/>
    <row r="74" spans="1:6" ht="12.75" customHeight="1"/>
    <row r="75" spans="1:6" ht="12.75" customHeight="1"/>
    <row r="76" spans="1:6" ht="12.75" customHeight="1"/>
    <row r="77" spans="1:6" ht="12.75" customHeight="1"/>
    <row r="78" spans="1:6" ht="12.75" customHeight="1"/>
    <row r="79" spans="1:6" ht="12.75" customHeight="1"/>
    <row r="80" spans="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FIgjEnC/Syzl4JeeqhB3QVH+wLHsqknVajhNehv2hXb5AUBaui6b62yFWtZuE/aIYwZNa8i5+jINvWgMkVrBHw==" saltValue="+S9AijRP6w1M2U3LnVfgbQ==" spinCount="100000" sheet="1" objects="1" scenarios="1"/>
  <pageMargins left="0.7" right="0.7" top="0.75" bottom="0.75" header="0" footer="0"/>
  <pageSetup paperSize="9"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60"/>
  <sheetViews>
    <sheetView topLeftCell="S1" workbookViewId="0">
      <selection activeCell="AL31" sqref="AL31"/>
    </sheetView>
  </sheetViews>
  <sheetFormatPr defaultRowHeight="12.75"/>
  <cols>
    <col min="6" max="6" width="8.7109375" style="108"/>
    <col min="19" max="19" width="9.140625" customWidth="1"/>
  </cols>
  <sheetData>
    <row r="1" spans="1:67">
      <c r="A1" t="s">
        <v>659</v>
      </c>
    </row>
    <row r="2" spans="1:67">
      <c r="A2" t="s">
        <v>963</v>
      </c>
    </row>
    <row r="4" spans="1:67" ht="57.6" customHeight="1">
      <c r="A4" s="56" t="s">
        <v>691</v>
      </c>
      <c r="B4" s="56" t="s">
        <v>381</v>
      </c>
      <c r="C4" s="56" t="s">
        <v>382</v>
      </c>
      <c r="D4" s="56" t="s">
        <v>955</v>
      </c>
      <c r="E4" s="56" t="s">
        <v>384</v>
      </c>
      <c r="F4" s="110" t="s">
        <v>956</v>
      </c>
      <c r="G4" s="56" t="s">
        <v>385</v>
      </c>
      <c r="H4" s="56" t="s">
        <v>957</v>
      </c>
      <c r="I4" s="56" t="s">
        <v>958</v>
      </c>
      <c r="J4" s="56" t="s">
        <v>959</v>
      </c>
      <c r="K4" s="56" t="s">
        <v>960</v>
      </c>
      <c r="L4" s="56" t="s">
        <v>961</v>
      </c>
      <c r="M4" s="56" t="s">
        <v>962</v>
      </c>
      <c r="N4" s="56"/>
      <c r="O4" s="56"/>
      <c r="P4" s="56" t="s">
        <v>694</v>
      </c>
      <c r="Q4" s="56" t="s">
        <v>695</v>
      </c>
      <c r="R4" s="56" t="s">
        <v>696</v>
      </c>
      <c r="S4" s="56" t="s">
        <v>697</v>
      </c>
      <c r="T4" s="56" t="s">
        <v>962</v>
      </c>
      <c r="U4" s="56"/>
      <c r="V4" t="s">
        <v>1147</v>
      </c>
      <c r="W4" t="s">
        <v>1148</v>
      </c>
      <c r="AG4" t="s">
        <v>1149</v>
      </c>
      <c r="AH4" t="s">
        <v>1150</v>
      </c>
      <c r="AI4" t="s">
        <v>1151</v>
      </c>
      <c r="AJ4" t="s">
        <v>956</v>
      </c>
      <c r="AK4" t="s">
        <v>1152</v>
      </c>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row>
    <row r="5" spans="1:67">
      <c r="A5" t="s">
        <v>403</v>
      </c>
      <c r="B5">
        <v>50570</v>
      </c>
      <c r="C5">
        <v>11907.285764703429</v>
      </c>
      <c r="D5" s="117">
        <v>9745</v>
      </c>
      <c r="E5">
        <v>10272.973221899771</v>
      </c>
      <c r="F5" s="108">
        <v>22078</v>
      </c>
      <c r="G5">
        <v>7638867623.5687218</v>
      </c>
      <c r="H5">
        <v>27021818882.668148</v>
      </c>
      <c r="I5">
        <v>68931506898.473297</v>
      </c>
      <c r="J5">
        <v>721</v>
      </c>
      <c r="K5">
        <v>2727</v>
      </c>
      <c r="L5">
        <v>21</v>
      </c>
      <c r="P5" t="s">
        <v>403</v>
      </c>
      <c r="Q5">
        <v>3451.0824583670601</v>
      </c>
      <c r="R5">
        <v>13687.6365913391</v>
      </c>
      <c r="S5">
        <v>76.942005705143004</v>
      </c>
      <c r="V5" t="s">
        <v>1153</v>
      </c>
      <c r="W5" t="s">
        <v>1154</v>
      </c>
      <c r="AG5" t="s">
        <v>1153</v>
      </c>
      <c r="AH5" s="164">
        <v>293247</v>
      </c>
      <c r="AI5" s="164">
        <v>267523</v>
      </c>
      <c r="AJ5" s="164">
        <f>IFERROR(AH5-AI5,"-")</f>
        <v>25724</v>
      </c>
      <c r="AK5" s="165">
        <f>IFERROR(AJ5/AH5,"-")</f>
        <v>8.7721272510886725E-2</v>
      </c>
      <c r="AL5" s="173">
        <f>1-AK5</f>
        <v>0.91227872748911332</v>
      </c>
    </row>
    <row r="6" spans="1:67">
      <c r="A6" t="s">
        <v>405</v>
      </c>
      <c r="B6">
        <v>47123</v>
      </c>
      <c r="C6">
        <v>36082.026892309943</v>
      </c>
      <c r="D6" s="117">
        <v>6944</v>
      </c>
      <c r="E6">
        <v>5933.7396153436539</v>
      </c>
      <c r="F6" s="108">
        <v>5</v>
      </c>
      <c r="G6">
        <v>895895670.00965977</v>
      </c>
      <c r="H6">
        <v>222068291412.90891</v>
      </c>
      <c r="I6">
        <v>0</v>
      </c>
      <c r="J6">
        <v>101</v>
      </c>
      <c r="K6">
        <v>1066</v>
      </c>
      <c r="L6">
        <v>0</v>
      </c>
      <c r="P6" t="s">
        <v>405</v>
      </c>
      <c r="Q6">
        <v>468.27686721286301</v>
      </c>
      <c r="R6">
        <v>12011.819465869299</v>
      </c>
      <c r="S6">
        <v>0</v>
      </c>
      <c r="V6" t="s">
        <v>1155</v>
      </c>
      <c r="W6" t="s">
        <v>1156</v>
      </c>
      <c r="AG6" t="s">
        <v>1155</v>
      </c>
      <c r="AH6" s="164">
        <v>20236</v>
      </c>
      <c r="AI6" s="164">
        <v>16470</v>
      </c>
      <c r="AJ6" s="164">
        <f t="shared" ref="AJ6:AJ69" si="0">IFERROR(AH6-AI6,"-")</f>
        <v>3766</v>
      </c>
      <c r="AK6" s="165">
        <f t="shared" ref="AK6:AK69" si="1">IFERROR(AJ6/AH6,"-")</f>
        <v>0.18610397311721685</v>
      </c>
      <c r="AL6" s="173">
        <f t="shared" ref="AL6:AL26" si="2">1-AK6</f>
        <v>0.81389602688278317</v>
      </c>
    </row>
    <row r="7" spans="1:67">
      <c r="A7" t="s">
        <v>407</v>
      </c>
      <c r="B7">
        <v>1908</v>
      </c>
      <c r="C7">
        <v>796.07681485698072</v>
      </c>
      <c r="D7">
        <v>221</v>
      </c>
      <c r="E7">
        <v>221.95657710973333</v>
      </c>
      <c r="F7" s="108">
        <v>2121</v>
      </c>
      <c r="G7">
        <v>134014393.54546344</v>
      </c>
      <c r="H7">
        <v>0</v>
      </c>
      <c r="I7">
        <v>0</v>
      </c>
      <c r="J7">
        <v>0</v>
      </c>
      <c r="K7">
        <v>202</v>
      </c>
      <c r="L7">
        <v>0</v>
      </c>
      <c r="P7" t="s">
        <v>407</v>
      </c>
      <c r="Q7">
        <v>0</v>
      </c>
      <c r="R7">
        <v>1780.3712925887901</v>
      </c>
      <c r="S7">
        <v>0</v>
      </c>
      <c r="V7" t="s">
        <v>1157</v>
      </c>
      <c r="W7" t="s">
        <v>1158</v>
      </c>
      <c r="AG7" t="s">
        <v>1157</v>
      </c>
      <c r="AH7" s="164">
        <v>10404</v>
      </c>
      <c r="AI7" s="164">
        <v>8885</v>
      </c>
      <c r="AJ7" s="164">
        <f t="shared" si="0"/>
        <v>1519</v>
      </c>
      <c r="AK7" s="165">
        <f t="shared" si="1"/>
        <v>0.14600153787004999</v>
      </c>
      <c r="AL7" s="173">
        <f t="shared" si="2"/>
        <v>0.85399846212995001</v>
      </c>
    </row>
    <row r="8" spans="1:67">
      <c r="A8" t="s">
        <v>409</v>
      </c>
      <c r="B8">
        <v>44270</v>
      </c>
      <c r="C8">
        <v>18220.866855204229</v>
      </c>
      <c r="D8" s="117">
        <v>7078</v>
      </c>
      <c r="E8">
        <v>8324.939797381865</v>
      </c>
      <c r="F8" s="108">
        <v>385</v>
      </c>
      <c r="G8">
        <v>1656601590.5042574</v>
      </c>
      <c r="H8">
        <v>0</v>
      </c>
      <c r="I8">
        <v>0</v>
      </c>
      <c r="J8">
        <v>861</v>
      </c>
      <c r="K8">
        <v>721</v>
      </c>
      <c r="L8">
        <v>7</v>
      </c>
      <c r="P8" t="s">
        <v>699</v>
      </c>
      <c r="Q8">
        <v>3848.5275305393202</v>
      </c>
      <c r="R8">
        <v>12900.9200167994</v>
      </c>
      <c r="S8">
        <v>23.0826017115429</v>
      </c>
      <c r="V8" t="s">
        <v>1159</v>
      </c>
      <c r="W8" t="s">
        <v>1160</v>
      </c>
      <c r="AG8" t="s">
        <v>1159</v>
      </c>
      <c r="AH8" s="164">
        <v>11722</v>
      </c>
      <c r="AI8" s="164">
        <v>9660</v>
      </c>
      <c r="AJ8" s="164">
        <f t="shared" si="0"/>
        <v>2062</v>
      </c>
      <c r="AK8" s="165">
        <f t="shared" si="1"/>
        <v>0.17590854802934652</v>
      </c>
      <c r="AL8" s="173">
        <f t="shared" si="2"/>
        <v>0.82409145197065348</v>
      </c>
    </row>
    <row r="9" spans="1:67">
      <c r="A9" t="s">
        <v>662</v>
      </c>
      <c r="B9">
        <v>151244</v>
      </c>
      <c r="C9">
        <v>42441.377111320136</v>
      </c>
      <c r="D9" s="117">
        <v>7657</v>
      </c>
      <c r="E9">
        <v>6387.4367740363577</v>
      </c>
      <c r="F9" s="108">
        <v>79810</v>
      </c>
      <c r="G9">
        <v>569677418.40414178</v>
      </c>
      <c r="H9">
        <v>0</v>
      </c>
      <c r="I9">
        <v>11173760082.514378</v>
      </c>
      <c r="J9">
        <v>1157</v>
      </c>
      <c r="K9">
        <v>1179</v>
      </c>
      <c r="L9">
        <v>452</v>
      </c>
      <c r="P9" t="s">
        <v>700</v>
      </c>
      <c r="Q9">
        <v>5202.2018357596999</v>
      </c>
      <c r="R9">
        <v>6872.4822507866102</v>
      </c>
      <c r="S9">
        <v>1719.6538275099499</v>
      </c>
      <c r="V9" t="s">
        <v>1161</v>
      </c>
      <c r="W9" t="s">
        <v>1162</v>
      </c>
      <c r="AG9" t="s">
        <v>1161</v>
      </c>
      <c r="AH9" s="164">
        <v>355</v>
      </c>
      <c r="AI9" s="164">
        <v>260</v>
      </c>
      <c r="AJ9" s="164">
        <f t="shared" si="0"/>
        <v>95</v>
      </c>
      <c r="AK9" s="165">
        <f t="shared" si="1"/>
        <v>0.26760563380281688</v>
      </c>
      <c r="AL9" s="173">
        <f t="shared" si="2"/>
        <v>0.73239436619718312</v>
      </c>
    </row>
    <row r="10" spans="1:67">
      <c r="A10" t="s">
        <v>663</v>
      </c>
      <c r="B10">
        <v>11903</v>
      </c>
      <c r="C10">
        <v>4594.29299227097</v>
      </c>
      <c r="D10">
        <v>489</v>
      </c>
      <c r="E10">
        <v>817.94856132164637</v>
      </c>
      <c r="F10" s="108">
        <v>49770</v>
      </c>
      <c r="G10">
        <v>27137064.730450343</v>
      </c>
      <c r="H10">
        <v>0</v>
      </c>
      <c r="I10">
        <v>633409808.04656506</v>
      </c>
      <c r="J10">
        <v>117</v>
      </c>
      <c r="K10">
        <v>78</v>
      </c>
      <c r="L10">
        <v>29</v>
      </c>
      <c r="P10" t="s">
        <v>701</v>
      </c>
      <c r="Q10">
        <v>550.913961426897</v>
      </c>
      <c r="R10">
        <v>405.42610434848302</v>
      </c>
      <c r="S10">
        <v>115.413008557715</v>
      </c>
      <c r="V10" t="s">
        <v>1163</v>
      </c>
      <c r="W10" t="s">
        <v>1164</v>
      </c>
      <c r="AG10" t="s">
        <v>1163</v>
      </c>
      <c r="AH10" s="164">
        <v>161</v>
      </c>
      <c r="AI10" s="164">
        <v>138</v>
      </c>
      <c r="AJ10" s="164">
        <f t="shared" si="0"/>
        <v>23</v>
      </c>
      <c r="AK10" s="165">
        <f t="shared" si="1"/>
        <v>0.14285714285714285</v>
      </c>
      <c r="AL10" s="173">
        <f t="shared" si="2"/>
        <v>0.85714285714285721</v>
      </c>
    </row>
    <row r="11" spans="1:67">
      <c r="A11" t="s">
        <v>417</v>
      </c>
      <c r="B11">
        <v>86612</v>
      </c>
      <c r="C11">
        <v>20989.148989736648</v>
      </c>
      <c r="D11" s="117">
        <v>3992</v>
      </c>
      <c r="E11">
        <v>3749.8363608650961</v>
      </c>
      <c r="F11" s="108">
        <v>806</v>
      </c>
      <c r="G11">
        <v>250674606.51386321</v>
      </c>
      <c r="H11">
        <v>0</v>
      </c>
      <c r="I11">
        <v>0</v>
      </c>
      <c r="J11">
        <v>1157</v>
      </c>
      <c r="K11">
        <v>902</v>
      </c>
      <c r="L11">
        <v>1048</v>
      </c>
      <c r="P11" t="s">
        <v>417</v>
      </c>
      <c r="Q11">
        <v>4832.30246165878</v>
      </c>
      <c r="R11">
        <v>2957.6774252304699</v>
      </c>
      <c r="S11">
        <v>3662.43947156481</v>
      </c>
      <c r="V11" t="s">
        <v>1165</v>
      </c>
      <c r="W11" t="s">
        <v>1166</v>
      </c>
      <c r="AG11" t="s">
        <v>1165</v>
      </c>
      <c r="AH11" s="164">
        <v>4439</v>
      </c>
      <c r="AI11" s="164">
        <v>3255</v>
      </c>
      <c r="AJ11" s="164">
        <f t="shared" si="0"/>
        <v>1184</v>
      </c>
      <c r="AK11" s="165">
        <f t="shared" si="1"/>
        <v>0.26672674025681459</v>
      </c>
      <c r="AL11" s="173">
        <f t="shared" si="2"/>
        <v>0.73327325974318547</v>
      </c>
    </row>
    <row r="12" spans="1:67">
      <c r="A12" t="s">
        <v>419</v>
      </c>
      <c r="B12">
        <v>110114</v>
      </c>
      <c r="C12">
        <v>30843.632916042981</v>
      </c>
      <c r="D12" s="117">
        <v>14230</v>
      </c>
      <c r="E12">
        <v>9442.3873372550461</v>
      </c>
      <c r="F12" s="108">
        <v>3921</v>
      </c>
      <c r="G12">
        <v>877224039.25813055</v>
      </c>
      <c r="H12">
        <v>0</v>
      </c>
      <c r="I12">
        <v>35228469072.053406</v>
      </c>
      <c r="J12">
        <v>5581</v>
      </c>
      <c r="K12">
        <v>1182</v>
      </c>
      <c r="L12">
        <v>318</v>
      </c>
      <c r="P12" t="s">
        <v>702</v>
      </c>
      <c r="Q12">
        <v>25928.372084584498</v>
      </c>
      <c r="R12">
        <v>11127.801299552601</v>
      </c>
      <c r="S12">
        <v>1573.4640166701799</v>
      </c>
      <c r="V12" t="s">
        <v>1167</v>
      </c>
      <c r="W12" t="s">
        <v>1168</v>
      </c>
      <c r="AG12" t="s">
        <v>1167</v>
      </c>
      <c r="AH12" s="164">
        <v>25921</v>
      </c>
      <c r="AI12" s="164">
        <v>19446</v>
      </c>
      <c r="AJ12" s="164">
        <f t="shared" si="0"/>
        <v>6475</v>
      </c>
      <c r="AK12" s="165">
        <f t="shared" si="1"/>
        <v>0.24979746151768836</v>
      </c>
      <c r="AL12" s="173">
        <f t="shared" si="2"/>
        <v>0.75020253848231166</v>
      </c>
    </row>
    <row r="13" spans="1:67">
      <c r="A13" t="s">
        <v>421</v>
      </c>
      <c r="B13">
        <v>18276</v>
      </c>
      <c r="C13">
        <v>7434.057089111845</v>
      </c>
      <c r="D13">
        <v>980</v>
      </c>
      <c r="E13">
        <v>1374.2246202747531</v>
      </c>
      <c r="F13" s="108">
        <v>0</v>
      </c>
      <c r="G13">
        <v>15876473.972636852</v>
      </c>
      <c r="H13">
        <v>0</v>
      </c>
      <c r="I13">
        <v>4781241146.4164934</v>
      </c>
      <c r="J13">
        <v>81</v>
      </c>
      <c r="K13">
        <v>6</v>
      </c>
      <c r="L13">
        <v>47</v>
      </c>
      <c r="P13" t="s">
        <v>423</v>
      </c>
      <c r="Q13">
        <v>5053.2185665979896</v>
      </c>
      <c r="R13">
        <v>31746.682821672301</v>
      </c>
      <c r="S13">
        <v>357.780326528915</v>
      </c>
      <c r="V13" t="s">
        <v>1169</v>
      </c>
      <c r="W13" t="s">
        <v>1170</v>
      </c>
      <c r="AG13" t="s">
        <v>1169</v>
      </c>
      <c r="AH13" s="164">
        <v>14523</v>
      </c>
      <c r="AI13" s="164">
        <v>10179</v>
      </c>
      <c r="AJ13" s="164">
        <f t="shared" si="0"/>
        <v>4344</v>
      </c>
      <c r="AK13" s="165">
        <f t="shared" si="1"/>
        <v>0.29911175376988225</v>
      </c>
      <c r="AL13" s="173">
        <f t="shared" si="2"/>
        <v>0.70088824623011781</v>
      </c>
    </row>
    <row r="14" spans="1:67">
      <c r="A14" t="s">
        <v>423</v>
      </c>
      <c r="B14">
        <v>72723</v>
      </c>
      <c r="C14">
        <v>7784.5341388858442</v>
      </c>
      <c r="D14" s="117">
        <v>1841</v>
      </c>
      <c r="E14">
        <v>1554.6328577444515</v>
      </c>
      <c r="F14" s="108">
        <v>5963</v>
      </c>
      <c r="G14">
        <v>2297607568.7940297</v>
      </c>
      <c r="H14">
        <v>0</v>
      </c>
      <c r="I14">
        <v>0</v>
      </c>
      <c r="J14">
        <v>152</v>
      </c>
      <c r="K14">
        <v>8370</v>
      </c>
      <c r="L14">
        <v>49</v>
      </c>
      <c r="P14" t="s">
        <v>703</v>
      </c>
      <c r="Q14">
        <v>8310.9306180971907</v>
      </c>
      <c r="R14">
        <v>24421.607587444701</v>
      </c>
      <c r="S14">
        <v>2138.9877586029802</v>
      </c>
      <c r="V14" t="s">
        <v>1171</v>
      </c>
      <c r="W14" t="s">
        <v>1172</v>
      </c>
      <c r="AG14" t="s">
        <v>1171</v>
      </c>
      <c r="AH14" s="164">
        <v>6509</v>
      </c>
      <c r="AI14" s="164">
        <v>5458</v>
      </c>
      <c r="AJ14" s="164">
        <f t="shared" si="0"/>
        <v>1051</v>
      </c>
      <c r="AK14" s="165">
        <f t="shared" si="1"/>
        <v>0.16146873559686586</v>
      </c>
      <c r="AL14" s="173">
        <f t="shared" si="2"/>
        <v>0.83853126440313419</v>
      </c>
    </row>
    <row r="15" spans="1:67">
      <c r="A15" t="s">
        <v>664</v>
      </c>
      <c r="B15">
        <v>125397.99999999999</v>
      </c>
      <c r="C15">
        <v>54411.476731720744</v>
      </c>
      <c r="D15" s="117">
        <v>17082</v>
      </c>
      <c r="E15">
        <v>16066.501177796523</v>
      </c>
      <c r="F15" s="108">
        <v>22597</v>
      </c>
      <c r="G15">
        <v>1275409251.1925817</v>
      </c>
      <c r="H15">
        <v>0</v>
      </c>
      <c r="I15">
        <v>2861245407.1130033</v>
      </c>
      <c r="J15">
        <v>2984</v>
      </c>
      <c r="K15">
        <v>5217</v>
      </c>
      <c r="L15">
        <v>807</v>
      </c>
      <c r="P15" t="s">
        <v>428</v>
      </c>
      <c r="Q15">
        <v>2176.1101476362401</v>
      </c>
      <c r="R15">
        <v>785.65045883351195</v>
      </c>
      <c r="S15">
        <v>253.908618826972</v>
      </c>
      <c r="V15" t="s">
        <v>1173</v>
      </c>
      <c r="W15" t="s">
        <v>1174</v>
      </c>
      <c r="AG15" t="s">
        <v>1173</v>
      </c>
      <c r="AH15" s="164">
        <v>130</v>
      </c>
      <c r="AI15" s="164">
        <v>110</v>
      </c>
      <c r="AJ15" s="164">
        <f t="shared" si="0"/>
        <v>20</v>
      </c>
      <c r="AK15" s="165">
        <f t="shared" si="1"/>
        <v>0.15384615384615385</v>
      </c>
      <c r="AL15" s="173">
        <f t="shared" si="2"/>
        <v>0.84615384615384615</v>
      </c>
    </row>
    <row r="16" spans="1:67">
      <c r="A16" t="s">
        <v>428</v>
      </c>
      <c r="B16">
        <v>40400</v>
      </c>
      <c r="C16">
        <v>13992.622449585126</v>
      </c>
      <c r="D16" s="117">
        <v>2874</v>
      </c>
      <c r="E16">
        <v>2457.3799207616294</v>
      </c>
      <c r="F16" s="108">
        <v>3197</v>
      </c>
      <c r="G16">
        <v>73130508.992036909</v>
      </c>
      <c r="H16">
        <v>0</v>
      </c>
      <c r="I16">
        <v>26685757260.911404</v>
      </c>
      <c r="J16">
        <v>437</v>
      </c>
      <c r="K16">
        <v>131</v>
      </c>
      <c r="L16">
        <v>61</v>
      </c>
      <c r="P16" t="s">
        <v>430</v>
      </c>
      <c r="Q16">
        <v>2121.0187514935501</v>
      </c>
      <c r="R16">
        <v>15930.458345842</v>
      </c>
      <c r="S16">
        <v>157.73111169554301</v>
      </c>
      <c r="V16" t="s">
        <v>1175</v>
      </c>
      <c r="W16" t="s">
        <v>1176</v>
      </c>
      <c r="AG16" t="s">
        <v>1175</v>
      </c>
      <c r="AH16" s="164">
        <v>964</v>
      </c>
      <c r="AI16" s="164">
        <v>500</v>
      </c>
      <c r="AJ16" s="164">
        <f t="shared" si="0"/>
        <v>464</v>
      </c>
      <c r="AK16" s="165">
        <f t="shared" si="1"/>
        <v>0.48132780082987553</v>
      </c>
      <c r="AL16" s="173">
        <f t="shared" si="2"/>
        <v>0.51867219917012441</v>
      </c>
    </row>
    <row r="17" spans="1:38">
      <c r="A17" t="s">
        <v>430</v>
      </c>
      <c r="B17">
        <v>37065</v>
      </c>
      <c r="C17">
        <v>11437.227705211317</v>
      </c>
      <c r="D17" s="117">
        <v>2418</v>
      </c>
      <c r="E17">
        <v>2022.036712513255</v>
      </c>
      <c r="F17" s="108">
        <v>3323</v>
      </c>
      <c r="G17">
        <v>2288559108.9298439</v>
      </c>
      <c r="H17">
        <v>0</v>
      </c>
      <c r="I17">
        <v>2211397328.5996819</v>
      </c>
      <c r="J17">
        <v>495</v>
      </c>
      <c r="K17">
        <v>2056</v>
      </c>
      <c r="L17">
        <v>43</v>
      </c>
      <c r="P17" t="s">
        <v>432</v>
      </c>
      <c r="Q17">
        <v>10516.3924682131</v>
      </c>
      <c r="R17">
        <v>34221.719391977698</v>
      </c>
      <c r="S17">
        <v>838.66786218605898</v>
      </c>
      <c r="V17" t="s">
        <v>1177</v>
      </c>
      <c r="W17" t="s">
        <v>1178</v>
      </c>
      <c r="AG17" t="s">
        <v>1177</v>
      </c>
      <c r="AH17" s="164">
        <v>9760</v>
      </c>
      <c r="AI17" s="164">
        <v>8766</v>
      </c>
      <c r="AJ17" s="164">
        <f t="shared" si="0"/>
        <v>994</v>
      </c>
      <c r="AK17" s="165">
        <f t="shared" si="1"/>
        <v>0.10184426229508196</v>
      </c>
      <c r="AL17" s="173">
        <f t="shared" si="2"/>
        <v>0.89815573770491808</v>
      </c>
    </row>
    <row r="18" spans="1:38">
      <c r="A18" t="s">
        <v>432</v>
      </c>
      <c r="B18">
        <v>108939</v>
      </c>
      <c r="C18">
        <v>27864.202178622429</v>
      </c>
      <c r="D18" s="117">
        <v>8533</v>
      </c>
      <c r="E18">
        <v>7198.1571308737375</v>
      </c>
      <c r="F18" s="108">
        <v>27</v>
      </c>
      <c r="G18">
        <v>4425909931.9603214</v>
      </c>
      <c r="H18">
        <v>0</v>
      </c>
      <c r="I18">
        <v>33843188599.980507</v>
      </c>
      <c r="J18">
        <v>1904</v>
      </c>
      <c r="K18">
        <v>1900</v>
      </c>
      <c r="L18">
        <v>177</v>
      </c>
      <c r="P18" t="s">
        <v>434</v>
      </c>
      <c r="Q18">
        <v>4218.4269046402396</v>
      </c>
      <c r="R18">
        <v>2396.37693425416</v>
      </c>
      <c r="S18">
        <v>1596.54661838172</v>
      </c>
      <c r="V18" t="s">
        <v>1179</v>
      </c>
      <c r="W18" t="s">
        <v>1180</v>
      </c>
      <c r="AG18" t="s">
        <v>1179</v>
      </c>
      <c r="AH18" s="164">
        <v>4340</v>
      </c>
      <c r="AI18" s="164">
        <v>3059</v>
      </c>
      <c r="AJ18" s="164">
        <f t="shared" si="0"/>
        <v>1281</v>
      </c>
      <c r="AK18" s="165">
        <f t="shared" si="1"/>
        <v>0.29516129032258065</v>
      </c>
      <c r="AL18" s="173">
        <f t="shared" si="2"/>
        <v>0.70483870967741935</v>
      </c>
    </row>
    <row r="19" spans="1:38">
      <c r="A19" t="s">
        <v>434</v>
      </c>
      <c r="B19">
        <v>121008</v>
      </c>
      <c r="C19">
        <v>48304.724644556831</v>
      </c>
      <c r="D19" s="117">
        <v>7994</v>
      </c>
      <c r="E19">
        <v>7044.3775443212571</v>
      </c>
      <c r="F19" s="108">
        <v>2903</v>
      </c>
      <c r="G19">
        <v>288114249.40518969</v>
      </c>
      <c r="H19">
        <v>0</v>
      </c>
      <c r="I19">
        <v>20254678430.039345</v>
      </c>
      <c r="J19">
        <v>844</v>
      </c>
      <c r="K19">
        <v>380</v>
      </c>
      <c r="L19">
        <v>381</v>
      </c>
      <c r="P19" t="s">
        <v>436</v>
      </c>
      <c r="Q19">
        <v>397.44507217226197</v>
      </c>
      <c r="R19">
        <v>148.68516662038701</v>
      </c>
      <c r="S19">
        <v>796.34975904823</v>
      </c>
      <c r="V19" t="s">
        <v>1181</v>
      </c>
      <c r="W19" t="s">
        <v>1182</v>
      </c>
      <c r="AG19" t="s">
        <v>1181</v>
      </c>
      <c r="AH19" s="164">
        <v>759</v>
      </c>
      <c r="AI19" s="164">
        <v>362</v>
      </c>
      <c r="AJ19" s="164">
        <f t="shared" si="0"/>
        <v>397</v>
      </c>
      <c r="AK19" s="165">
        <f t="shared" si="1"/>
        <v>0.52305665349143615</v>
      </c>
      <c r="AL19" s="173">
        <f t="shared" si="2"/>
        <v>0.47694334650856385</v>
      </c>
    </row>
    <row r="20" spans="1:38">
      <c r="A20" t="s">
        <v>436</v>
      </c>
      <c r="B20">
        <v>42883</v>
      </c>
      <c r="C20">
        <v>19294.212811485988</v>
      </c>
      <c r="D20" s="117">
        <v>6117</v>
      </c>
      <c r="E20">
        <v>4281.1626293451391</v>
      </c>
      <c r="F20" s="108">
        <v>6449</v>
      </c>
      <c r="G20">
        <v>25391854.109651133</v>
      </c>
      <c r="H20">
        <v>0</v>
      </c>
      <c r="I20">
        <v>1023381527.1449488</v>
      </c>
      <c r="J20">
        <v>79</v>
      </c>
      <c r="K20">
        <v>46</v>
      </c>
      <c r="L20">
        <v>174</v>
      </c>
      <c r="P20" t="s">
        <v>438</v>
      </c>
      <c r="Q20">
        <v>979.83983139498196</v>
      </c>
      <c r="R20">
        <v>304.36867949645699</v>
      </c>
      <c r="S20">
        <v>238.52021768594301</v>
      </c>
      <c r="V20" t="s">
        <v>1183</v>
      </c>
      <c r="W20" t="s">
        <v>1184</v>
      </c>
      <c r="AG20" t="s">
        <v>1183</v>
      </c>
      <c r="AH20" s="164">
        <v>784</v>
      </c>
      <c r="AI20" s="164">
        <v>587</v>
      </c>
      <c r="AJ20" s="164">
        <f t="shared" si="0"/>
        <v>197</v>
      </c>
      <c r="AK20" s="165">
        <f t="shared" si="1"/>
        <v>0.25127551020408162</v>
      </c>
      <c r="AL20" s="173">
        <f t="shared" si="2"/>
        <v>0.74872448979591844</v>
      </c>
    </row>
    <row r="21" spans="1:38">
      <c r="A21" t="s">
        <v>438</v>
      </c>
      <c r="B21">
        <v>49081</v>
      </c>
      <c r="C21">
        <v>17890.403419959403</v>
      </c>
      <c r="D21" s="117">
        <v>5313</v>
      </c>
      <c r="E21">
        <v>3837.4453914499691</v>
      </c>
      <c r="F21" s="108">
        <v>5120</v>
      </c>
      <c r="G21">
        <v>32902109.603535544</v>
      </c>
      <c r="H21">
        <v>0</v>
      </c>
      <c r="I21">
        <v>4927423077.5208759</v>
      </c>
      <c r="J21">
        <v>209</v>
      </c>
      <c r="K21">
        <v>55</v>
      </c>
      <c r="L21">
        <v>54</v>
      </c>
      <c r="P21" t="s">
        <v>440</v>
      </c>
      <c r="Q21">
        <v>2427.9565300028298</v>
      </c>
      <c r="R21">
        <v>1635.3953526871301</v>
      </c>
      <c r="S21">
        <v>738.64325476937302</v>
      </c>
      <c r="V21" t="s">
        <v>1185</v>
      </c>
      <c r="W21" t="s">
        <v>1186</v>
      </c>
      <c r="AG21" t="s">
        <v>1185</v>
      </c>
      <c r="AH21" s="164">
        <v>1518</v>
      </c>
      <c r="AI21" s="164">
        <v>870</v>
      </c>
      <c r="AJ21" s="164">
        <f t="shared" si="0"/>
        <v>648</v>
      </c>
      <c r="AK21" s="165">
        <f t="shared" si="1"/>
        <v>0.4268774703557312</v>
      </c>
      <c r="AL21" s="173">
        <f t="shared" si="2"/>
        <v>0.5731225296442688</v>
      </c>
    </row>
    <row r="22" spans="1:38">
      <c r="A22" t="s">
        <v>440</v>
      </c>
      <c r="B22">
        <v>162402</v>
      </c>
      <c r="C22">
        <v>63836.730080574926</v>
      </c>
      <c r="D22" s="117">
        <v>16090</v>
      </c>
      <c r="E22">
        <v>13130.886909807896</v>
      </c>
      <c r="F22" s="108">
        <v>1448</v>
      </c>
      <c r="G22">
        <v>143170954.96643502</v>
      </c>
      <c r="H22">
        <v>0</v>
      </c>
      <c r="I22">
        <v>11961107298.403349</v>
      </c>
      <c r="J22">
        <v>482</v>
      </c>
      <c r="K22">
        <v>314</v>
      </c>
      <c r="L22">
        <v>175</v>
      </c>
      <c r="P22" t="s">
        <v>442</v>
      </c>
      <c r="Q22">
        <v>3045.7671867458498</v>
      </c>
      <c r="R22">
        <v>1946.87033504191</v>
      </c>
      <c r="S22">
        <v>865.59756418285895</v>
      </c>
      <c r="V22" t="s">
        <v>1187</v>
      </c>
      <c r="W22" t="s">
        <v>1188</v>
      </c>
      <c r="AG22" t="s">
        <v>1187</v>
      </c>
      <c r="AH22" s="164">
        <v>5667</v>
      </c>
      <c r="AI22" s="164">
        <v>4466</v>
      </c>
      <c r="AJ22" s="164">
        <f t="shared" si="0"/>
        <v>1201</v>
      </c>
      <c r="AK22" s="165">
        <f t="shared" si="1"/>
        <v>0.21192871007587788</v>
      </c>
      <c r="AL22" s="173">
        <f t="shared" si="2"/>
        <v>0.78807128992412212</v>
      </c>
    </row>
    <row r="23" spans="1:38">
      <c r="A23" t="s">
        <v>442</v>
      </c>
      <c r="B23">
        <v>210669</v>
      </c>
      <c r="C23">
        <v>64074.465311637301</v>
      </c>
      <c r="D23" s="117">
        <v>45843</v>
      </c>
      <c r="E23">
        <v>18540.128973213814</v>
      </c>
      <c r="F23" s="108">
        <v>15139</v>
      </c>
      <c r="G23">
        <v>101458143.70915769</v>
      </c>
      <c r="H23">
        <v>0</v>
      </c>
      <c r="I23">
        <v>182402234.98960981</v>
      </c>
      <c r="J23">
        <v>699</v>
      </c>
      <c r="K23">
        <v>533</v>
      </c>
      <c r="L23">
        <v>238</v>
      </c>
      <c r="P23" t="s">
        <v>444</v>
      </c>
      <c r="Q23">
        <v>476.14706666181797</v>
      </c>
      <c r="R23">
        <v>257.91097507930402</v>
      </c>
      <c r="S23">
        <v>334.69772481737198</v>
      </c>
      <c r="V23" t="s">
        <v>1189</v>
      </c>
      <c r="W23" t="s">
        <v>1190</v>
      </c>
      <c r="AG23" t="s">
        <v>1189</v>
      </c>
      <c r="AH23" s="164">
        <v>3229</v>
      </c>
      <c r="AI23" s="164">
        <v>2141</v>
      </c>
      <c r="AJ23" s="164">
        <f t="shared" si="0"/>
        <v>1088</v>
      </c>
      <c r="AK23" s="165">
        <f t="shared" si="1"/>
        <v>0.33694642304118921</v>
      </c>
      <c r="AL23" s="173">
        <f t="shared" si="2"/>
        <v>0.66305357695881084</v>
      </c>
    </row>
    <row r="24" spans="1:38">
      <c r="A24" t="s">
        <v>444</v>
      </c>
      <c r="B24">
        <v>30671</v>
      </c>
      <c r="C24">
        <v>15229.242684426239</v>
      </c>
      <c r="D24" s="117">
        <v>11172</v>
      </c>
      <c r="E24">
        <v>5267.3887581576746</v>
      </c>
      <c r="F24" s="108">
        <v>2356</v>
      </c>
      <c r="G24">
        <v>15649856.993743544</v>
      </c>
      <c r="H24">
        <v>0</v>
      </c>
      <c r="I24">
        <v>24129246.43130064</v>
      </c>
      <c r="J24">
        <v>96</v>
      </c>
      <c r="K24">
        <v>61</v>
      </c>
      <c r="L24">
        <v>81</v>
      </c>
      <c r="P24" t="s">
        <v>704</v>
      </c>
      <c r="Q24">
        <v>956.22923304811502</v>
      </c>
      <c r="R24">
        <v>583.980531460625</v>
      </c>
      <c r="S24">
        <v>253.908618826972</v>
      </c>
      <c r="V24" t="s">
        <v>1191</v>
      </c>
      <c r="W24" t="s">
        <v>1192</v>
      </c>
      <c r="AG24" t="s">
        <v>1191</v>
      </c>
      <c r="AH24" s="164">
        <v>752</v>
      </c>
      <c r="AI24" s="164">
        <v>413</v>
      </c>
      <c r="AJ24" s="164">
        <f t="shared" si="0"/>
        <v>339</v>
      </c>
      <c r="AK24" s="165">
        <f t="shared" si="1"/>
        <v>0.45079787234042551</v>
      </c>
      <c r="AL24" s="173">
        <f t="shared" si="2"/>
        <v>0.54920212765957444</v>
      </c>
    </row>
    <row r="25" spans="1:38">
      <c r="A25" t="s">
        <v>665</v>
      </c>
      <c r="B25">
        <v>44633</v>
      </c>
      <c r="C25">
        <v>19142.31715813281</v>
      </c>
      <c r="D25" s="117">
        <v>3191</v>
      </c>
      <c r="E25">
        <v>2920.0132154747444</v>
      </c>
      <c r="F25" s="108">
        <v>28290</v>
      </c>
      <c r="G25">
        <v>42120542.982477754</v>
      </c>
      <c r="H25">
        <v>0</v>
      </c>
      <c r="I25">
        <v>7096813417.1836843</v>
      </c>
      <c r="J25">
        <v>207</v>
      </c>
      <c r="K25">
        <v>176</v>
      </c>
      <c r="L25">
        <v>69</v>
      </c>
      <c r="P25" t="s">
        <v>449</v>
      </c>
      <c r="Q25">
        <v>527.30336308002995</v>
      </c>
      <c r="R25">
        <v>891.96940094595095</v>
      </c>
      <c r="S25">
        <v>226.97891683017201</v>
      </c>
      <c r="V25" t="s">
        <v>1193</v>
      </c>
      <c r="W25" t="s">
        <v>1194</v>
      </c>
      <c r="AG25" t="s">
        <v>1193</v>
      </c>
      <c r="AH25" s="164">
        <v>19989</v>
      </c>
      <c r="AI25" s="164">
        <v>16460</v>
      </c>
      <c r="AJ25" s="164">
        <f t="shared" si="0"/>
        <v>3529</v>
      </c>
      <c r="AK25" s="165">
        <f t="shared" si="1"/>
        <v>0.17654710090549802</v>
      </c>
      <c r="AL25" s="173">
        <f t="shared" si="2"/>
        <v>0.82345289909450203</v>
      </c>
    </row>
    <row r="26" spans="1:38">
      <c r="A26" t="s">
        <v>449</v>
      </c>
      <c r="B26">
        <v>43767</v>
      </c>
      <c r="C26">
        <v>18995.724149852922</v>
      </c>
      <c r="D26" s="117">
        <v>1242</v>
      </c>
      <c r="E26">
        <v>3190.0090975214584</v>
      </c>
      <c r="F26" s="108">
        <v>0</v>
      </c>
      <c r="G26">
        <v>106755151.77131067</v>
      </c>
      <c r="H26">
        <v>0</v>
      </c>
      <c r="I26">
        <v>944566308.33556163</v>
      </c>
      <c r="J26">
        <v>115</v>
      </c>
      <c r="K26">
        <v>88</v>
      </c>
      <c r="L26">
        <v>60</v>
      </c>
      <c r="P26" t="s">
        <v>451</v>
      </c>
      <c r="Q26">
        <v>40680.338060989001</v>
      </c>
      <c r="R26">
        <v>62364.851504230901</v>
      </c>
      <c r="S26">
        <v>1912.0088417728</v>
      </c>
      <c r="V26" t="s">
        <v>1195</v>
      </c>
      <c r="W26" t="s">
        <v>1196</v>
      </c>
      <c r="AG26" t="s">
        <v>1195</v>
      </c>
      <c r="AH26" s="164">
        <v>4043</v>
      </c>
      <c r="AI26" s="164">
        <v>3032</v>
      </c>
      <c r="AJ26" s="164">
        <f t="shared" si="0"/>
        <v>1011</v>
      </c>
      <c r="AK26" s="165">
        <f t="shared" si="1"/>
        <v>0.25006183527083847</v>
      </c>
      <c r="AL26" s="173">
        <f t="shared" si="2"/>
        <v>0.74993816472916153</v>
      </c>
    </row>
    <row r="27" spans="1:38">
      <c r="A27" t="s">
        <v>451</v>
      </c>
      <c r="B27">
        <v>123248</v>
      </c>
      <c r="C27">
        <v>72281.088108559372</v>
      </c>
      <c r="D27" s="117">
        <v>36989</v>
      </c>
      <c r="E27">
        <v>26291.042463631777</v>
      </c>
      <c r="F27" s="108">
        <v>0</v>
      </c>
      <c r="G27">
        <v>6164968840.7076015</v>
      </c>
      <c r="H27">
        <v>0</v>
      </c>
      <c r="I27">
        <v>17653198953.518581</v>
      </c>
      <c r="J27">
        <v>3860</v>
      </c>
      <c r="K27">
        <v>5622</v>
      </c>
      <c r="L27">
        <v>539</v>
      </c>
      <c r="P27" t="s">
        <v>705</v>
      </c>
      <c r="Q27">
        <v>4344.35009582353</v>
      </c>
      <c r="R27">
        <v>2089.20489482634</v>
      </c>
      <c r="S27">
        <v>57.706504278857302</v>
      </c>
      <c r="V27" t="s">
        <v>1197</v>
      </c>
      <c r="W27" t="s">
        <v>1198</v>
      </c>
      <c r="AG27" t="s">
        <v>1197</v>
      </c>
      <c r="AH27" s="166" t="s">
        <v>1199</v>
      </c>
      <c r="AI27" s="166" t="s">
        <v>1199</v>
      </c>
      <c r="AJ27" s="164" t="str">
        <f t="shared" si="0"/>
        <v>-</v>
      </c>
      <c r="AK27" s="165" t="str">
        <f t="shared" si="1"/>
        <v>-</v>
      </c>
    </row>
    <row r="28" spans="1:38">
      <c r="A28" t="s">
        <v>735</v>
      </c>
      <c r="B28">
        <v>22749</v>
      </c>
      <c r="C28">
        <v>10616.620241798062</v>
      </c>
      <c r="D28" s="117">
        <v>11209</v>
      </c>
      <c r="E28">
        <v>5972.0792377278112</v>
      </c>
      <c r="F28" s="108">
        <v>0</v>
      </c>
      <c r="G28">
        <v>381977477.3627947</v>
      </c>
      <c r="H28">
        <v>0</v>
      </c>
      <c r="I28">
        <v>0</v>
      </c>
      <c r="J28">
        <v>663</v>
      </c>
      <c r="K28">
        <v>58</v>
      </c>
      <c r="L28">
        <v>0</v>
      </c>
      <c r="P28" t="s">
        <v>706</v>
      </c>
      <c r="Q28">
        <v>4080.6984142835199</v>
      </c>
      <c r="R28">
        <v>24498.0776501293</v>
      </c>
      <c r="S28">
        <v>115.413008557715</v>
      </c>
      <c r="V28" t="s">
        <v>1200</v>
      </c>
      <c r="W28" t="s">
        <v>1201</v>
      </c>
      <c r="AG28" t="s">
        <v>1200</v>
      </c>
      <c r="AH28" s="164">
        <v>428</v>
      </c>
      <c r="AI28" s="164">
        <v>302</v>
      </c>
      <c r="AJ28" s="164">
        <f t="shared" si="0"/>
        <v>126</v>
      </c>
      <c r="AK28" s="165">
        <f t="shared" si="1"/>
        <v>0.29439252336448596</v>
      </c>
    </row>
    <row r="29" spans="1:38">
      <c r="A29" t="s">
        <v>736</v>
      </c>
      <c r="B29">
        <v>47214</v>
      </c>
      <c r="C29">
        <v>16655.004819047452</v>
      </c>
      <c r="D29" s="117">
        <v>6614</v>
      </c>
      <c r="E29">
        <v>5914.0063284191137</v>
      </c>
      <c r="F29" s="108">
        <v>0</v>
      </c>
      <c r="G29">
        <v>1553699273.3124039</v>
      </c>
      <c r="H29">
        <v>0</v>
      </c>
      <c r="I29">
        <v>0</v>
      </c>
      <c r="J29">
        <v>291</v>
      </c>
      <c r="K29">
        <v>1536</v>
      </c>
      <c r="L29">
        <v>14</v>
      </c>
      <c r="P29" t="s">
        <v>707</v>
      </c>
      <c r="Q29">
        <v>20163.450988224398</v>
      </c>
      <c r="R29">
        <v>17729.4927808785</v>
      </c>
      <c r="S29">
        <v>288.53252139428599</v>
      </c>
      <c r="V29" t="s">
        <v>1202</v>
      </c>
      <c r="W29" t="s">
        <v>1203</v>
      </c>
      <c r="AG29" t="s">
        <v>1202</v>
      </c>
      <c r="AH29" s="164">
        <v>544</v>
      </c>
      <c r="AI29" s="164">
        <v>363</v>
      </c>
      <c r="AJ29" s="164">
        <f t="shared" si="0"/>
        <v>181</v>
      </c>
      <c r="AK29" s="165">
        <f t="shared" si="1"/>
        <v>0.3327205882352941</v>
      </c>
    </row>
    <row r="30" spans="1:38">
      <c r="A30" t="s">
        <v>458</v>
      </c>
      <c r="B30">
        <v>521435</v>
      </c>
      <c r="C30">
        <v>246191.07435275477</v>
      </c>
      <c r="D30" s="117">
        <v>28357</v>
      </c>
      <c r="E30">
        <v>25289.886487030297</v>
      </c>
      <c r="F30" s="108">
        <v>0</v>
      </c>
      <c r="G30">
        <v>2485133452.0144281</v>
      </c>
      <c r="H30">
        <v>0</v>
      </c>
      <c r="I30">
        <v>0</v>
      </c>
      <c r="J30">
        <v>967</v>
      </c>
      <c r="K30">
        <v>8598</v>
      </c>
      <c r="L30">
        <v>29</v>
      </c>
      <c r="P30" t="s">
        <v>471</v>
      </c>
      <c r="Q30">
        <v>6001.0270798287002</v>
      </c>
      <c r="R30">
        <v>36585.034417131799</v>
      </c>
      <c r="S30">
        <v>46.165203423085799</v>
      </c>
      <c r="V30" t="s">
        <v>1204</v>
      </c>
      <c r="W30" t="s">
        <v>1205</v>
      </c>
      <c r="AG30" t="s">
        <v>1204</v>
      </c>
      <c r="AH30" s="164">
        <v>25598</v>
      </c>
      <c r="AI30" s="164">
        <v>21976</v>
      </c>
      <c r="AJ30" s="164">
        <f t="shared" si="0"/>
        <v>3622</v>
      </c>
      <c r="AK30" s="165">
        <f t="shared" si="1"/>
        <v>0.14149542933041645</v>
      </c>
    </row>
    <row r="31" spans="1:38">
      <c r="A31" t="s">
        <v>667</v>
      </c>
      <c r="B31">
        <v>696463</v>
      </c>
      <c r="C31">
        <v>414964.96495863609</v>
      </c>
      <c r="D31" s="117">
        <v>56544</v>
      </c>
      <c r="E31">
        <v>55285.267923294639</v>
      </c>
      <c r="F31" s="108">
        <v>0</v>
      </c>
      <c r="G31">
        <v>1848692874.5045354</v>
      </c>
      <c r="H31">
        <v>0</v>
      </c>
      <c r="I31">
        <v>0</v>
      </c>
      <c r="J31">
        <v>4482</v>
      </c>
      <c r="K31">
        <v>3944</v>
      </c>
      <c r="L31">
        <v>71</v>
      </c>
      <c r="P31" t="s">
        <v>479</v>
      </c>
      <c r="Q31">
        <v>59.026495867167597</v>
      </c>
      <c r="R31">
        <v>90509.935278305304</v>
      </c>
      <c r="S31">
        <v>0</v>
      </c>
      <c r="V31" t="s">
        <v>1206</v>
      </c>
      <c r="W31" t="s">
        <v>1207</v>
      </c>
      <c r="AG31" t="s">
        <v>1206</v>
      </c>
      <c r="AH31" s="164">
        <v>4794</v>
      </c>
      <c r="AI31" s="164">
        <v>4187</v>
      </c>
      <c r="AJ31" s="164">
        <f t="shared" si="0"/>
        <v>607</v>
      </c>
      <c r="AK31" s="165">
        <f t="shared" si="1"/>
        <v>0.12661660408844388</v>
      </c>
    </row>
    <row r="32" spans="1:38">
      <c r="A32" t="s">
        <v>471</v>
      </c>
      <c r="B32">
        <v>208782</v>
      </c>
      <c r="C32">
        <v>92403.808296674048</v>
      </c>
      <c r="D32" s="117">
        <v>25605</v>
      </c>
      <c r="E32">
        <v>18819.251903816526</v>
      </c>
      <c r="F32" s="108">
        <v>0</v>
      </c>
      <c r="G32">
        <v>2689233758.5593247</v>
      </c>
      <c r="H32">
        <v>0</v>
      </c>
      <c r="I32">
        <v>0</v>
      </c>
      <c r="J32">
        <v>1209</v>
      </c>
      <c r="K32">
        <v>24620</v>
      </c>
      <c r="L32">
        <v>12</v>
      </c>
      <c r="P32" t="s">
        <v>489</v>
      </c>
      <c r="Q32">
        <v>283.32718016240398</v>
      </c>
      <c r="R32">
        <v>42947.952217694503</v>
      </c>
      <c r="S32">
        <v>46.165203423085799</v>
      </c>
      <c r="V32" t="s">
        <v>1208</v>
      </c>
      <c r="W32" t="s">
        <v>1209</v>
      </c>
      <c r="AG32" t="s">
        <v>1208</v>
      </c>
      <c r="AH32" s="164">
        <v>16084</v>
      </c>
      <c r="AI32" s="164">
        <v>12443</v>
      </c>
      <c r="AJ32" s="164">
        <f t="shared" si="0"/>
        <v>3641</v>
      </c>
      <c r="AK32" s="165">
        <f t="shared" si="1"/>
        <v>0.22637403630937578</v>
      </c>
    </row>
    <row r="33" spans="1:37">
      <c r="A33" t="s">
        <v>479</v>
      </c>
      <c r="B33">
        <v>27908</v>
      </c>
      <c r="C33">
        <v>6553.7199849579183</v>
      </c>
      <c r="D33" s="117">
        <v>1367</v>
      </c>
      <c r="E33">
        <v>2249.0321725844447</v>
      </c>
      <c r="F33" s="108">
        <v>0</v>
      </c>
      <c r="G33">
        <v>5893963540.6095781</v>
      </c>
      <c r="H33">
        <v>0</v>
      </c>
      <c r="I33">
        <v>0</v>
      </c>
      <c r="J33">
        <v>12</v>
      </c>
      <c r="K33">
        <v>1598</v>
      </c>
      <c r="L33">
        <v>0</v>
      </c>
      <c r="P33" t="s">
        <v>708</v>
      </c>
      <c r="Q33">
        <v>1975.42006168787</v>
      </c>
      <c r="R33">
        <v>5929.4044367619299</v>
      </c>
      <c r="S33">
        <v>103.871707701943</v>
      </c>
      <c r="V33" t="s">
        <v>1210</v>
      </c>
      <c r="W33" t="s">
        <v>1211</v>
      </c>
      <c r="AG33" t="s">
        <v>1210</v>
      </c>
      <c r="AH33" s="164">
        <v>17986</v>
      </c>
      <c r="AI33" s="164">
        <v>12705</v>
      </c>
      <c r="AJ33" s="164">
        <f t="shared" si="0"/>
        <v>5281</v>
      </c>
      <c r="AK33" s="165">
        <f t="shared" si="1"/>
        <v>0.29361725786723009</v>
      </c>
    </row>
    <row r="34" spans="1:37">
      <c r="A34" t="s">
        <v>489</v>
      </c>
      <c r="B34">
        <v>26662</v>
      </c>
      <c r="C34">
        <v>5675.1226783968723</v>
      </c>
      <c r="D34" s="117">
        <v>2569</v>
      </c>
      <c r="E34">
        <v>3026.049504259182</v>
      </c>
      <c r="F34" s="108">
        <v>0</v>
      </c>
      <c r="G34">
        <v>2900043713.7165451</v>
      </c>
      <c r="H34">
        <v>0</v>
      </c>
      <c r="I34">
        <v>0</v>
      </c>
      <c r="J34">
        <v>68</v>
      </c>
      <c r="K34">
        <v>3620</v>
      </c>
      <c r="L34">
        <v>13</v>
      </c>
      <c r="P34" t="s">
        <v>709</v>
      </c>
      <c r="Q34">
        <v>6512.5900440108198</v>
      </c>
      <c r="R34">
        <v>1022.45227733514</v>
      </c>
      <c r="S34">
        <v>307.76802282057201</v>
      </c>
      <c r="V34" t="s">
        <v>1212</v>
      </c>
      <c r="W34" t="s">
        <v>1213</v>
      </c>
      <c r="AG34" t="s">
        <v>1212</v>
      </c>
      <c r="AH34" s="164">
        <v>4225</v>
      </c>
      <c r="AI34" s="164">
        <v>2611</v>
      </c>
      <c r="AJ34" s="164">
        <f t="shared" si="0"/>
        <v>1614</v>
      </c>
      <c r="AK34" s="165">
        <f t="shared" si="1"/>
        <v>0.38201183431952662</v>
      </c>
    </row>
    <row r="35" spans="1:37">
      <c r="A35" t="s">
        <v>668</v>
      </c>
      <c r="B35">
        <v>254293</v>
      </c>
      <c r="C35">
        <v>93564.634658523486</v>
      </c>
      <c r="D35" s="117">
        <v>55302</v>
      </c>
      <c r="E35">
        <v>35543.849215164722</v>
      </c>
      <c r="F35" s="108">
        <v>0</v>
      </c>
      <c r="G35">
        <v>683070571.70892167</v>
      </c>
      <c r="H35">
        <v>0</v>
      </c>
      <c r="I35">
        <v>0</v>
      </c>
      <c r="J35">
        <v>1653</v>
      </c>
      <c r="K35">
        <v>2179</v>
      </c>
      <c r="L35">
        <v>428</v>
      </c>
      <c r="P35" t="s">
        <v>511</v>
      </c>
      <c r="Q35">
        <v>629.61595591645403</v>
      </c>
      <c r="R35">
        <v>137.73223962382201</v>
      </c>
      <c r="S35">
        <v>69.247805134628706</v>
      </c>
      <c r="V35" t="s">
        <v>1214</v>
      </c>
      <c r="W35" t="s">
        <v>1215</v>
      </c>
      <c r="AG35" t="s">
        <v>1214</v>
      </c>
      <c r="AH35" s="164">
        <v>10696</v>
      </c>
      <c r="AI35" s="164">
        <v>7366</v>
      </c>
      <c r="AJ35" s="164">
        <f t="shared" si="0"/>
        <v>3330</v>
      </c>
      <c r="AK35" s="165">
        <f t="shared" si="1"/>
        <v>0.31133133881824981</v>
      </c>
    </row>
    <row r="36" spans="1:37">
      <c r="A36" t="s">
        <v>505</v>
      </c>
      <c r="B36">
        <v>165766</v>
      </c>
      <c r="C36">
        <v>78366.349724264757</v>
      </c>
      <c r="D36" s="117">
        <v>8143</v>
      </c>
      <c r="E36">
        <v>6991.5772362495118</v>
      </c>
      <c r="F36" s="108">
        <v>0</v>
      </c>
      <c r="G36">
        <v>366490701.02242035</v>
      </c>
      <c r="H36">
        <v>0</v>
      </c>
      <c r="I36">
        <v>0</v>
      </c>
      <c r="J36">
        <v>1581</v>
      </c>
      <c r="K36">
        <v>191</v>
      </c>
      <c r="L36">
        <v>79</v>
      </c>
      <c r="P36" t="s">
        <v>710</v>
      </c>
      <c r="Q36">
        <v>1259.2319118329101</v>
      </c>
      <c r="R36">
        <v>219.89546483390001</v>
      </c>
      <c r="S36">
        <v>73.094905419885905</v>
      </c>
      <c r="V36" t="s">
        <v>1216</v>
      </c>
      <c r="W36" t="s">
        <v>1217</v>
      </c>
      <c r="AG36" t="s">
        <v>1216</v>
      </c>
      <c r="AH36" s="164">
        <v>2478</v>
      </c>
      <c r="AI36" s="164">
        <v>1799</v>
      </c>
      <c r="AJ36" s="164">
        <f t="shared" si="0"/>
        <v>679</v>
      </c>
      <c r="AK36" s="165">
        <f t="shared" si="1"/>
        <v>0.27401129943502822</v>
      </c>
    </row>
    <row r="37" spans="1:37">
      <c r="A37" t="s">
        <v>511</v>
      </c>
      <c r="B37">
        <v>105611</v>
      </c>
      <c r="C37">
        <v>61950.957980524377</v>
      </c>
      <c r="D37" s="117">
        <v>39510</v>
      </c>
      <c r="E37">
        <v>33884.125288134921</v>
      </c>
      <c r="F37" s="108">
        <v>6147</v>
      </c>
      <c r="G37">
        <v>11820528.667161657</v>
      </c>
      <c r="H37">
        <v>0</v>
      </c>
      <c r="I37">
        <v>0</v>
      </c>
      <c r="J37">
        <v>132</v>
      </c>
      <c r="K37">
        <v>63</v>
      </c>
      <c r="L37">
        <v>19</v>
      </c>
      <c r="P37" t="s">
        <v>523</v>
      </c>
      <c r="Q37">
        <v>1369.41470411829</v>
      </c>
      <c r="R37">
        <v>290.50689900581</v>
      </c>
      <c r="S37">
        <v>7.6942005705143002</v>
      </c>
      <c r="V37" t="s">
        <v>1218</v>
      </c>
      <c r="W37" t="s">
        <v>1219</v>
      </c>
      <c r="AG37" t="s">
        <v>1218</v>
      </c>
      <c r="AH37" s="164">
        <v>22871</v>
      </c>
      <c r="AI37" s="164">
        <v>17504</v>
      </c>
      <c r="AJ37" s="164">
        <f t="shared" si="0"/>
        <v>5367</v>
      </c>
      <c r="AK37" s="165">
        <f t="shared" si="1"/>
        <v>0.23466398495911853</v>
      </c>
    </row>
    <row r="38" spans="1:37">
      <c r="A38" t="s">
        <v>669</v>
      </c>
      <c r="B38">
        <v>49311</v>
      </c>
      <c r="C38">
        <v>19703.246969359578</v>
      </c>
      <c r="D38" s="117">
        <v>1752</v>
      </c>
      <c r="E38">
        <v>3854.8878350472896</v>
      </c>
      <c r="F38" s="108">
        <v>1572</v>
      </c>
      <c r="G38">
        <v>19144263.865606774</v>
      </c>
      <c r="H38">
        <v>0</v>
      </c>
      <c r="I38">
        <v>0</v>
      </c>
      <c r="J38">
        <v>278</v>
      </c>
      <c r="K38">
        <v>94</v>
      </c>
      <c r="L38">
        <v>18</v>
      </c>
      <c r="P38" t="s">
        <v>711</v>
      </c>
      <c r="Q38">
        <v>668.96695316123203</v>
      </c>
      <c r="R38">
        <v>858.05760371782799</v>
      </c>
      <c r="S38">
        <v>111.56590827245699</v>
      </c>
      <c r="V38" t="s">
        <v>1220</v>
      </c>
      <c r="W38" t="s">
        <v>1221</v>
      </c>
      <c r="AG38" t="s">
        <v>1220</v>
      </c>
      <c r="AH38" s="164">
        <v>177275</v>
      </c>
      <c r="AI38" s="164">
        <v>158551</v>
      </c>
      <c r="AJ38" s="164">
        <f t="shared" si="0"/>
        <v>18724</v>
      </c>
      <c r="AK38" s="165">
        <f t="shared" si="1"/>
        <v>0.10562120998448737</v>
      </c>
    </row>
    <row r="39" spans="1:37">
      <c r="A39" t="s">
        <v>523</v>
      </c>
      <c r="B39">
        <v>116564</v>
      </c>
      <c r="C39">
        <v>46042.285578616509</v>
      </c>
      <c r="D39" s="117">
        <v>2402</v>
      </c>
      <c r="E39">
        <v>14419.732135037477</v>
      </c>
      <c r="F39" s="108">
        <v>0</v>
      </c>
      <c r="G39">
        <v>113120702.51199166</v>
      </c>
      <c r="H39">
        <v>0</v>
      </c>
      <c r="I39">
        <v>0</v>
      </c>
      <c r="J39">
        <v>290</v>
      </c>
      <c r="K39">
        <v>407</v>
      </c>
      <c r="L39">
        <v>2</v>
      </c>
      <c r="P39" t="s">
        <v>529</v>
      </c>
      <c r="Q39">
        <v>236.10598346866999</v>
      </c>
      <c r="R39">
        <v>841.36130297930299</v>
      </c>
      <c r="S39">
        <v>96.177507131428797</v>
      </c>
      <c r="V39" t="s">
        <v>1222</v>
      </c>
      <c r="W39" t="s">
        <v>1223</v>
      </c>
      <c r="AG39" t="s">
        <v>1222</v>
      </c>
      <c r="AH39" s="164">
        <v>5074</v>
      </c>
      <c r="AI39" s="164">
        <v>3106</v>
      </c>
      <c r="AJ39" s="164">
        <f t="shared" si="0"/>
        <v>1968</v>
      </c>
      <c r="AK39" s="165">
        <f t="shared" si="1"/>
        <v>0.38785967678360267</v>
      </c>
    </row>
    <row r="40" spans="1:37">
      <c r="A40" t="s">
        <v>670</v>
      </c>
      <c r="B40">
        <v>295039</v>
      </c>
      <c r="C40">
        <v>149172.15141209328</v>
      </c>
      <c r="D40" s="117">
        <v>48769</v>
      </c>
      <c r="E40">
        <v>22776.606691544104</v>
      </c>
      <c r="F40" s="108">
        <v>0</v>
      </c>
      <c r="G40">
        <v>268432609.18066114</v>
      </c>
      <c r="H40">
        <v>0</v>
      </c>
      <c r="I40">
        <v>0</v>
      </c>
      <c r="J40">
        <v>162</v>
      </c>
      <c r="K40">
        <v>190</v>
      </c>
      <c r="L40">
        <v>31</v>
      </c>
      <c r="P40" t="s">
        <v>531</v>
      </c>
      <c r="Q40">
        <v>1530.7537928218801</v>
      </c>
      <c r="R40">
        <v>122.536849597024</v>
      </c>
      <c r="S40">
        <v>469.34623480137299</v>
      </c>
      <c r="V40" t="s">
        <v>1224</v>
      </c>
      <c r="W40" t="s">
        <v>1225</v>
      </c>
      <c r="AG40" t="s">
        <v>1224</v>
      </c>
      <c r="AH40" s="164">
        <v>78848</v>
      </c>
      <c r="AI40" s="164">
        <v>28905</v>
      </c>
      <c r="AJ40" s="164">
        <f t="shared" si="0"/>
        <v>49943</v>
      </c>
      <c r="AK40" s="165">
        <f t="shared" si="1"/>
        <v>0.63340858360389607</v>
      </c>
    </row>
    <row r="41" spans="1:37">
      <c r="A41" t="s">
        <v>529</v>
      </c>
      <c r="B41">
        <v>161803</v>
      </c>
      <c r="C41">
        <v>119566.95913908744</v>
      </c>
      <c r="D41" s="117">
        <v>11541</v>
      </c>
      <c r="E41">
        <v>11363.282262802311</v>
      </c>
      <c r="F41" s="108">
        <v>0</v>
      </c>
      <c r="G41">
        <v>62536176.687879927</v>
      </c>
      <c r="H41">
        <v>0</v>
      </c>
      <c r="I41">
        <v>0</v>
      </c>
      <c r="J41">
        <v>47</v>
      </c>
      <c r="K41">
        <v>235</v>
      </c>
      <c r="L41">
        <v>20</v>
      </c>
      <c r="P41" t="s">
        <v>533</v>
      </c>
      <c r="Q41">
        <v>3.9350997244778401</v>
      </c>
      <c r="R41">
        <v>105.781760124114</v>
      </c>
      <c r="S41">
        <v>3.8471002852571501</v>
      </c>
      <c r="V41" t="s">
        <v>1226</v>
      </c>
      <c r="W41" t="s">
        <v>1227</v>
      </c>
      <c r="AG41" t="s">
        <v>1226</v>
      </c>
      <c r="AH41" s="164">
        <v>42690</v>
      </c>
      <c r="AI41" s="164">
        <v>30483</v>
      </c>
      <c r="AJ41" s="164">
        <f t="shared" si="0"/>
        <v>12207</v>
      </c>
      <c r="AK41" s="165">
        <f t="shared" si="1"/>
        <v>0.28594518622628251</v>
      </c>
    </row>
    <row r="42" spans="1:37">
      <c r="A42" t="s">
        <v>531</v>
      </c>
      <c r="B42">
        <v>53251</v>
      </c>
      <c r="C42">
        <v>36299.505524830201</v>
      </c>
      <c r="D42" s="117">
        <v>8021</v>
      </c>
      <c r="E42">
        <v>6292.5068703172319</v>
      </c>
      <c r="F42" s="108">
        <v>0</v>
      </c>
      <c r="G42">
        <v>8465745.9015465081</v>
      </c>
      <c r="H42">
        <v>0</v>
      </c>
      <c r="I42">
        <v>0</v>
      </c>
      <c r="J42">
        <v>310</v>
      </c>
      <c r="K42">
        <v>4</v>
      </c>
      <c r="L42">
        <v>104</v>
      </c>
      <c r="P42" t="s">
        <v>712</v>
      </c>
      <c r="Q42">
        <v>12682.8264119921</v>
      </c>
      <c r="R42">
        <v>2812.51806326112</v>
      </c>
      <c r="S42">
        <v>10968.082913268099</v>
      </c>
      <c r="V42" t="s">
        <v>1228</v>
      </c>
      <c r="W42" t="s">
        <v>1229</v>
      </c>
      <c r="AG42" t="s">
        <v>1228</v>
      </c>
      <c r="AH42" s="164">
        <v>7860</v>
      </c>
      <c r="AI42" s="164">
        <v>5238</v>
      </c>
      <c r="AJ42" s="164">
        <f t="shared" si="0"/>
        <v>2622</v>
      </c>
      <c r="AK42" s="165">
        <f t="shared" si="1"/>
        <v>0.333587786259542</v>
      </c>
    </row>
    <row r="43" spans="1:37">
      <c r="A43" t="s">
        <v>533</v>
      </c>
      <c r="B43">
        <v>14838</v>
      </c>
      <c r="C43">
        <v>9051.5174699597192</v>
      </c>
      <c r="D43" s="117">
        <v>2388</v>
      </c>
      <c r="E43">
        <v>2157.3056852870322</v>
      </c>
      <c r="F43" s="108">
        <v>0</v>
      </c>
      <c r="G43">
        <v>8282446.2220689384</v>
      </c>
      <c r="H43">
        <v>0</v>
      </c>
      <c r="I43">
        <v>0</v>
      </c>
      <c r="J43">
        <v>1</v>
      </c>
      <c r="K43">
        <v>26</v>
      </c>
      <c r="L43">
        <v>2</v>
      </c>
      <c r="P43" t="s">
        <v>713</v>
      </c>
      <c r="Q43">
        <v>1322.19350742455</v>
      </c>
      <c r="R43">
        <v>2822.3130682324299</v>
      </c>
      <c r="S43">
        <v>53.859403993600097</v>
      </c>
      <c r="V43" t="s">
        <v>1230</v>
      </c>
      <c r="W43" t="s">
        <v>1231</v>
      </c>
      <c r="AG43" t="s">
        <v>1230</v>
      </c>
      <c r="AH43" s="164">
        <v>1341</v>
      </c>
      <c r="AI43" s="164">
        <v>854</v>
      </c>
      <c r="AJ43" s="164">
        <f t="shared" si="0"/>
        <v>487</v>
      </c>
      <c r="AK43" s="165">
        <f t="shared" si="1"/>
        <v>0.36316181953765847</v>
      </c>
    </row>
    <row r="44" spans="1:37">
      <c r="A44" t="s">
        <v>535</v>
      </c>
      <c r="B44">
        <v>436265</v>
      </c>
      <c r="C44">
        <v>236494.28596894286</v>
      </c>
      <c r="D44" s="117">
        <v>302172</v>
      </c>
      <c r="E44">
        <v>70078.730323371521</v>
      </c>
      <c r="F44" s="108">
        <v>0</v>
      </c>
      <c r="G44">
        <v>328436981.55564153</v>
      </c>
      <c r="H44">
        <v>0</v>
      </c>
      <c r="I44">
        <v>0</v>
      </c>
      <c r="J44">
        <v>3059</v>
      </c>
      <c r="K44">
        <v>2108</v>
      </c>
      <c r="L44">
        <v>2826</v>
      </c>
      <c r="P44" t="s">
        <v>714</v>
      </c>
      <c r="Q44">
        <v>1200.20541596574</v>
      </c>
      <c r="R44">
        <v>1658.8336158112199</v>
      </c>
      <c r="S44">
        <v>53.859403993600097</v>
      </c>
      <c r="V44" t="s">
        <v>1232</v>
      </c>
      <c r="W44" t="s">
        <v>1233</v>
      </c>
      <c r="AG44" t="s">
        <v>1232</v>
      </c>
      <c r="AH44" s="164">
        <v>29577</v>
      </c>
      <c r="AI44" s="164">
        <v>22254</v>
      </c>
      <c r="AJ44" s="164">
        <f t="shared" si="0"/>
        <v>7323</v>
      </c>
      <c r="AK44" s="165">
        <f t="shared" si="1"/>
        <v>0.24759103357338472</v>
      </c>
    </row>
    <row r="45" spans="1:37">
      <c r="A45" t="s">
        <v>537</v>
      </c>
      <c r="B45">
        <v>229551</v>
      </c>
      <c r="C45">
        <v>119650</v>
      </c>
      <c r="D45" s="117">
        <v>0</v>
      </c>
      <c r="E45">
        <v>46137</v>
      </c>
      <c r="F45" s="108">
        <v>0</v>
      </c>
      <c r="G45">
        <v>3080277.9385789898</v>
      </c>
      <c r="H45">
        <v>0</v>
      </c>
      <c r="I45">
        <v>0</v>
      </c>
      <c r="J45">
        <v>0</v>
      </c>
      <c r="K45">
        <v>0</v>
      </c>
      <c r="L45">
        <v>0</v>
      </c>
      <c r="P45" t="s">
        <v>715</v>
      </c>
      <c r="Q45">
        <v>818.50074269138997</v>
      </c>
      <c r="R45">
        <v>918.80497358592697</v>
      </c>
      <c r="S45">
        <v>3.8471002852571501</v>
      </c>
      <c r="V45" t="s">
        <v>1234</v>
      </c>
      <c r="W45" t="s">
        <v>1235</v>
      </c>
      <c r="AG45" t="s">
        <v>1234</v>
      </c>
      <c r="AH45" s="164">
        <v>4868</v>
      </c>
      <c r="AI45" s="164">
        <v>3047</v>
      </c>
      <c r="AJ45" s="164">
        <f t="shared" si="0"/>
        <v>1821</v>
      </c>
      <c r="AK45" s="165">
        <f t="shared" si="1"/>
        <v>0.37407559572719801</v>
      </c>
    </row>
    <row r="46" spans="1:37">
      <c r="A46" t="s">
        <v>671</v>
      </c>
      <c r="B46">
        <v>240963</v>
      </c>
      <c r="C46">
        <v>138926.85429994302</v>
      </c>
      <c r="D46" s="117">
        <v>10967</v>
      </c>
      <c r="E46">
        <v>14080.695599954812</v>
      </c>
      <c r="F46" s="108">
        <v>0</v>
      </c>
      <c r="G46">
        <v>845765663.12364137</v>
      </c>
      <c r="H46">
        <v>0</v>
      </c>
      <c r="I46">
        <v>0</v>
      </c>
      <c r="J46">
        <v>313</v>
      </c>
      <c r="K46">
        <v>316</v>
      </c>
      <c r="L46">
        <v>14</v>
      </c>
      <c r="P46" t="s">
        <v>550</v>
      </c>
      <c r="Q46">
        <v>1066.41202533349</v>
      </c>
      <c r="R46">
        <v>3038.2115485275099</v>
      </c>
      <c r="S46">
        <v>0</v>
      </c>
      <c r="V46" t="s">
        <v>1236</v>
      </c>
      <c r="W46" t="s">
        <v>1237</v>
      </c>
      <c r="AG46" t="s">
        <v>1236</v>
      </c>
      <c r="AH46" s="164">
        <v>8113</v>
      </c>
      <c r="AI46" s="164">
        <v>5742</v>
      </c>
      <c r="AJ46" s="164">
        <f t="shared" si="0"/>
        <v>2371</v>
      </c>
      <c r="AK46" s="165">
        <f t="shared" si="1"/>
        <v>0.29224701097004807</v>
      </c>
    </row>
    <row r="47" spans="1:37">
      <c r="A47" t="s">
        <v>672</v>
      </c>
      <c r="B47">
        <v>345211</v>
      </c>
      <c r="C47">
        <v>188529.74653436328</v>
      </c>
      <c r="D47" s="117">
        <v>50351</v>
      </c>
      <c r="E47">
        <v>51070.973678648617</v>
      </c>
      <c r="F47" s="108">
        <v>0</v>
      </c>
      <c r="G47">
        <v>429633653.56685221</v>
      </c>
      <c r="H47">
        <v>0</v>
      </c>
      <c r="I47">
        <v>0</v>
      </c>
      <c r="J47">
        <v>281</v>
      </c>
      <c r="K47">
        <v>233</v>
      </c>
      <c r="L47">
        <v>19</v>
      </c>
      <c r="P47" t="s">
        <v>716</v>
      </c>
      <c r="Q47">
        <v>1318.2584077000799</v>
      </c>
      <c r="R47">
        <v>2904.66138968525</v>
      </c>
      <c r="S47">
        <v>38.471002852571502</v>
      </c>
      <c r="V47" t="s">
        <v>1238</v>
      </c>
      <c r="W47" t="s">
        <v>1239</v>
      </c>
      <c r="AG47" t="s">
        <v>1238</v>
      </c>
      <c r="AH47" s="164">
        <v>11586</v>
      </c>
      <c r="AI47" s="164">
        <v>5972</v>
      </c>
      <c r="AJ47" s="164">
        <f t="shared" si="0"/>
        <v>5614</v>
      </c>
      <c r="AK47" s="165">
        <f t="shared" si="1"/>
        <v>0.48455031935094078</v>
      </c>
    </row>
    <row r="48" spans="1:37">
      <c r="A48" t="s">
        <v>545</v>
      </c>
      <c r="B48">
        <v>60048</v>
      </c>
      <c r="C48">
        <v>19582.903715648397</v>
      </c>
      <c r="D48" s="117">
        <v>1735</v>
      </c>
      <c r="E48">
        <v>2382.201380286474</v>
      </c>
      <c r="F48" s="108">
        <v>0</v>
      </c>
      <c r="G48">
        <v>23732759.843400404</v>
      </c>
      <c r="H48">
        <v>0</v>
      </c>
      <c r="I48">
        <v>0</v>
      </c>
      <c r="J48">
        <v>150</v>
      </c>
      <c r="K48">
        <v>71</v>
      </c>
      <c r="L48">
        <v>0</v>
      </c>
      <c r="P48" t="s">
        <v>559</v>
      </c>
      <c r="Q48">
        <v>0</v>
      </c>
      <c r="R48">
        <v>0</v>
      </c>
      <c r="S48">
        <v>0</v>
      </c>
      <c r="V48" t="s">
        <v>1240</v>
      </c>
      <c r="W48" t="s">
        <v>1241</v>
      </c>
      <c r="AG48" t="s">
        <v>1240</v>
      </c>
      <c r="AH48" s="164">
        <v>100504</v>
      </c>
      <c r="AI48" s="164">
        <v>69724</v>
      </c>
      <c r="AJ48" s="164">
        <f t="shared" si="0"/>
        <v>30780</v>
      </c>
      <c r="AK48" s="165">
        <f t="shared" si="1"/>
        <v>0.30625646740428242</v>
      </c>
    </row>
    <row r="49" spans="1:37">
      <c r="A49" t="s">
        <v>673</v>
      </c>
      <c r="B49">
        <v>52121</v>
      </c>
      <c r="C49">
        <v>23994.635584605367</v>
      </c>
      <c r="D49" s="117">
        <v>3424</v>
      </c>
      <c r="E49">
        <v>2177.2624892360468</v>
      </c>
      <c r="F49" s="108">
        <v>0</v>
      </c>
      <c r="G49">
        <v>44787265.147807859</v>
      </c>
      <c r="H49">
        <v>0</v>
      </c>
      <c r="I49">
        <v>0</v>
      </c>
      <c r="J49">
        <v>43</v>
      </c>
      <c r="K49">
        <v>156</v>
      </c>
      <c r="L49">
        <v>1</v>
      </c>
      <c r="P49" t="s">
        <v>561</v>
      </c>
      <c r="Q49">
        <v>999.51533001737096</v>
      </c>
      <c r="R49">
        <v>839.74200465972103</v>
      </c>
      <c r="S49">
        <v>65.400704849371607</v>
      </c>
      <c r="V49" t="s">
        <v>1242</v>
      </c>
      <c r="W49" t="s">
        <v>1243</v>
      </c>
      <c r="AG49" t="s">
        <v>1242</v>
      </c>
      <c r="AH49" s="164">
        <v>10352</v>
      </c>
      <c r="AI49" s="164">
        <v>7444</v>
      </c>
      <c r="AJ49" s="164">
        <f t="shared" si="0"/>
        <v>2908</v>
      </c>
      <c r="AK49" s="165">
        <f t="shared" si="1"/>
        <v>0.28091190108191655</v>
      </c>
    </row>
    <row r="50" spans="1:37">
      <c r="A50" t="s">
        <v>550</v>
      </c>
      <c r="B50">
        <v>146565</v>
      </c>
      <c r="C50">
        <v>73117.9751328532</v>
      </c>
      <c r="D50" s="117">
        <v>17548</v>
      </c>
      <c r="E50">
        <v>22943.905623158287</v>
      </c>
      <c r="F50" s="108">
        <v>0</v>
      </c>
      <c r="G50">
        <v>515128079.86106163</v>
      </c>
      <c r="H50">
        <v>0</v>
      </c>
      <c r="I50">
        <v>0</v>
      </c>
      <c r="J50">
        <v>280</v>
      </c>
      <c r="K50">
        <v>73</v>
      </c>
      <c r="L50">
        <v>0</v>
      </c>
      <c r="P50" t="s">
        <v>563</v>
      </c>
      <c r="Q50">
        <v>1467.7921972302299</v>
      </c>
      <c r="R50">
        <v>606.61143051653698</v>
      </c>
      <c r="S50">
        <v>623.23024621165905</v>
      </c>
      <c r="V50" t="s">
        <v>1244</v>
      </c>
      <c r="W50" t="s">
        <v>1245</v>
      </c>
      <c r="AG50" t="s">
        <v>1244</v>
      </c>
      <c r="AH50" s="164">
        <v>2317</v>
      </c>
      <c r="AI50" s="164">
        <v>1608</v>
      </c>
      <c r="AJ50" s="164">
        <f t="shared" si="0"/>
        <v>709</v>
      </c>
      <c r="AK50" s="165">
        <f t="shared" si="1"/>
        <v>0.30599913681484681</v>
      </c>
    </row>
    <row r="51" spans="1:37">
      <c r="A51" t="s">
        <v>552</v>
      </c>
      <c r="B51">
        <v>65405</v>
      </c>
      <c r="C51">
        <v>45665.054844068298</v>
      </c>
      <c r="D51" s="117">
        <v>1849</v>
      </c>
      <c r="E51">
        <v>2361.0456213624857</v>
      </c>
      <c r="F51" s="108">
        <v>0</v>
      </c>
      <c r="G51">
        <v>374919855.95629328</v>
      </c>
      <c r="H51">
        <v>0</v>
      </c>
      <c r="I51">
        <v>0</v>
      </c>
      <c r="J51">
        <v>60</v>
      </c>
      <c r="K51">
        <v>103</v>
      </c>
      <c r="L51">
        <v>1</v>
      </c>
      <c r="P51" t="s">
        <v>717</v>
      </c>
      <c r="Q51">
        <v>885.39743800751296</v>
      </c>
      <c r="R51">
        <v>455.31521995359901</v>
      </c>
      <c r="S51">
        <v>80.789105990400202</v>
      </c>
      <c r="V51" t="s">
        <v>1246</v>
      </c>
      <c r="W51" t="s">
        <v>1247</v>
      </c>
      <c r="AG51" t="s">
        <v>1246</v>
      </c>
      <c r="AH51" s="164">
        <v>14306</v>
      </c>
      <c r="AI51" s="164">
        <v>9963</v>
      </c>
      <c r="AJ51" s="164">
        <f t="shared" si="0"/>
        <v>4343</v>
      </c>
      <c r="AK51" s="165">
        <f t="shared" si="1"/>
        <v>0.30357891793653013</v>
      </c>
    </row>
    <row r="52" spans="1:37">
      <c r="A52" t="s">
        <v>554</v>
      </c>
      <c r="B52">
        <v>40120</v>
      </c>
      <c r="C52">
        <v>7340.4263268885015</v>
      </c>
      <c r="D52">
        <v>679</v>
      </c>
      <c r="E52">
        <v>539.15161822603227</v>
      </c>
      <c r="F52" s="108">
        <v>0</v>
      </c>
      <c r="G52">
        <v>60817216.258449063</v>
      </c>
      <c r="H52">
        <v>0</v>
      </c>
      <c r="I52">
        <v>0</v>
      </c>
      <c r="J52">
        <v>162</v>
      </c>
      <c r="K52">
        <v>76</v>
      </c>
      <c r="L52">
        <v>3</v>
      </c>
      <c r="P52" t="s">
        <v>718</v>
      </c>
      <c r="Q52">
        <v>1247.42661265947</v>
      </c>
      <c r="R52">
        <v>1287.18937263985</v>
      </c>
      <c r="S52">
        <v>192.35501426285799</v>
      </c>
      <c r="V52" t="s">
        <v>1248</v>
      </c>
      <c r="W52" t="s">
        <v>1249</v>
      </c>
      <c r="AG52" t="s">
        <v>1248</v>
      </c>
      <c r="AH52" s="164">
        <v>8466</v>
      </c>
      <c r="AI52" s="164">
        <v>5184</v>
      </c>
      <c r="AJ52" s="164">
        <f t="shared" si="0"/>
        <v>3282</v>
      </c>
      <c r="AK52" s="165">
        <f t="shared" si="1"/>
        <v>0.38766832034018428</v>
      </c>
    </row>
    <row r="53" spans="1:37">
      <c r="A53" t="s">
        <v>674</v>
      </c>
      <c r="B53">
        <v>113962</v>
      </c>
      <c r="C53">
        <v>69583.762808017884</v>
      </c>
      <c r="D53" s="117">
        <v>6052</v>
      </c>
      <c r="E53">
        <v>6915.7636763727442</v>
      </c>
      <c r="F53" s="108">
        <v>0</v>
      </c>
      <c r="G53">
        <v>354154499.01888406</v>
      </c>
      <c r="H53">
        <v>0</v>
      </c>
      <c r="I53">
        <v>0</v>
      </c>
      <c r="J53">
        <v>165</v>
      </c>
      <c r="K53">
        <v>555</v>
      </c>
      <c r="L53">
        <v>10</v>
      </c>
      <c r="P53" t="s">
        <v>719</v>
      </c>
      <c r="Q53">
        <v>598.13515812063099</v>
      </c>
      <c r="R53">
        <v>1525.79708185911</v>
      </c>
      <c r="S53">
        <v>53.859403993600097</v>
      </c>
      <c r="V53" t="s">
        <v>1250</v>
      </c>
      <c r="W53" t="s">
        <v>1251</v>
      </c>
      <c r="AG53" t="s">
        <v>1250</v>
      </c>
      <c r="AH53" s="164">
        <v>20678</v>
      </c>
      <c r="AI53" s="164">
        <v>13655</v>
      </c>
      <c r="AJ53" s="164">
        <f t="shared" si="0"/>
        <v>7023</v>
      </c>
      <c r="AK53" s="165">
        <f t="shared" si="1"/>
        <v>0.33963632846503533</v>
      </c>
    </row>
    <row r="54" spans="1:37">
      <c r="A54" t="s">
        <v>559</v>
      </c>
      <c r="B54">
        <v>270296</v>
      </c>
      <c r="C54">
        <v>158730.14531259789</v>
      </c>
      <c r="D54" s="117">
        <v>52133</v>
      </c>
      <c r="E54">
        <v>36438.460197381544</v>
      </c>
      <c r="F54" s="108">
        <v>0</v>
      </c>
      <c r="G54">
        <v>306343670.30562443</v>
      </c>
      <c r="H54">
        <v>0</v>
      </c>
      <c r="I54">
        <v>0</v>
      </c>
      <c r="J54">
        <v>2476</v>
      </c>
      <c r="K54">
        <v>1491</v>
      </c>
      <c r="L54">
        <v>1272</v>
      </c>
      <c r="P54" t="s">
        <v>720</v>
      </c>
      <c r="Q54">
        <v>34050.417915906728</v>
      </c>
      <c r="R54">
        <v>9431.8814351462133</v>
      </c>
      <c r="S54">
        <v>22378.58235934089</v>
      </c>
      <c r="V54" t="s">
        <v>1252</v>
      </c>
      <c r="W54" t="s">
        <v>1253</v>
      </c>
      <c r="AG54" t="s">
        <v>1252</v>
      </c>
      <c r="AH54" s="164">
        <v>68923</v>
      </c>
      <c r="AI54" s="164">
        <v>57077</v>
      </c>
      <c r="AJ54" s="164">
        <f t="shared" si="0"/>
        <v>11846</v>
      </c>
      <c r="AK54" s="165">
        <f t="shared" si="1"/>
        <v>0.1718729596796425</v>
      </c>
    </row>
    <row r="55" spans="1:37">
      <c r="A55" t="s">
        <v>561</v>
      </c>
      <c r="B55">
        <v>308893</v>
      </c>
      <c r="C55">
        <v>215407.97496477218</v>
      </c>
      <c r="D55" s="117">
        <v>25449</v>
      </c>
      <c r="E55">
        <v>13814.833585092087</v>
      </c>
      <c r="F55" s="108">
        <v>0</v>
      </c>
      <c r="G55">
        <v>111846814.95889424</v>
      </c>
      <c r="H55">
        <v>0</v>
      </c>
      <c r="I55">
        <v>0</v>
      </c>
      <c r="J55">
        <v>1262</v>
      </c>
      <c r="K55">
        <v>271</v>
      </c>
      <c r="L55">
        <v>1240</v>
      </c>
      <c r="P55" t="s">
        <v>582</v>
      </c>
      <c r="Q55">
        <v>243566.93254628</v>
      </c>
      <c r="R55">
        <v>122195.2711385</v>
      </c>
      <c r="S55">
        <v>125915.592336467</v>
      </c>
      <c r="V55" t="s">
        <v>1254</v>
      </c>
      <c r="W55" t="s">
        <v>1255</v>
      </c>
      <c r="AG55" t="s">
        <v>1254</v>
      </c>
      <c r="AH55" s="164">
        <v>38792</v>
      </c>
      <c r="AI55" s="164">
        <v>32444</v>
      </c>
      <c r="AJ55" s="164">
        <f t="shared" si="0"/>
        <v>6348</v>
      </c>
      <c r="AK55" s="165">
        <f t="shared" si="1"/>
        <v>0.16364198803877089</v>
      </c>
    </row>
    <row r="56" spans="1:37">
      <c r="A56" t="s">
        <v>563</v>
      </c>
      <c r="B56">
        <v>317584</v>
      </c>
      <c r="C56">
        <v>211016.76811081122</v>
      </c>
      <c r="D56" s="117">
        <v>20677</v>
      </c>
      <c r="E56">
        <v>15690.865282954852</v>
      </c>
      <c r="F56" s="108">
        <v>0</v>
      </c>
      <c r="G56">
        <v>175227602.42533517</v>
      </c>
      <c r="H56">
        <v>0</v>
      </c>
      <c r="I56">
        <v>0</v>
      </c>
      <c r="J56">
        <v>1460</v>
      </c>
      <c r="K56">
        <v>427</v>
      </c>
      <c r="L56">
        <v>1107</v>
      </c>
      <c r="P56" t="s">
        <v>583</v>
      </c>
      <c r="Q56">
        <f>SUM(Q5:Q55)</f>
        <v>476510.72947058396</v>
      </c>
      <c r="R56">
        <f t="shared" ref="R56:S56" si="3">SUM(R5:R55)</f>
        <v>613765.23834742489</v>
      </c>
      <c r="S56">
        <f t="shared" si="3"/>
        <v>180105.84695459926</v>
      </c>
      <c r="V56" t="s">
        <v>1256</v>
      </c>
      <c r="W56" t="s">
        <v>1257</v>
      </c>
      <c r="AG56" t="s">
        <v>1256</v>
      </c>
      <c r="AH56" s="164">
        <v>16240</v>
      </c>
      <c r="AI56" s="164">
        <v>12708</v>
      </c>
      <c r="AJ56" s="164">
        <f t="shared" si="0"/>
        <v>3532</v>
      </c>
      <c r="AK56" s="165">
        <f t="shared" si="1"/>
        <v>0.21748768472906405</v>
      </c>
    </row>
    <row r="57" spans="1:37">
      <c r="A57" t="s">
        <v>675</v>
      </c>
      <c r="B57">
        <v>285377</v>
      </c>
      <c r="C57">
        <v>218962.13611825547</v>
      </c>
      <c r="D57" s="117">
        <v>6426</v>
      </c>
      <c r="E57">
        <v>3316.5946743664244</v>
      </c>
      <c r="F57" s="108">
        <v>0</v>
      </c>
      <c r="G57">
        <v>264304082.06459886</v>
      </c>
      <c r="H57">
        <v>0</v>
      </c>
      <c r="I57">
        <v>0</v>
      </c>
      <c r="J57">
        <v>1025</v>
      </c>
      <c r="K57">
        <v>446</v>
      </c>
      <c r="L57">
        <v>865</v>
      </c>
      <c r="V57" t="s">
        <v>1258</v>
      </c>
      <c r="W57" t="s">
        <v>1259</v>
      </c>
      <c r="AG57" t="s">
        <v>1258</v>
      </c>
      <c r="AH57" s="164">
        <v>20331</v>
      </c>
      <c r="AI57" s="164">
        <v>16282</v>
      </c>
      <c r="AJ57" s="164">
        <f t="shared" si="0"/>
        <v>4049</v>
      </c>
      <c r="AK57" s="165">
        <f t="shared" si="1"/>
        <v>0.19915400127883529</v>
      </c>
    </row>
    <row r="58" spans="1:37">
      <c r="A58" t="s">
        <v>676</v>
      </c>
      <c r="B58">
        <v>55486</v>
      </c>
      <c r="C58">
        <v>28154.246046059594</v>
      </c>
      <c r="D58" s="117">
        <v>6007</v>
      </c>
      <c r="E58">
        <v>4976.9919050561448</v>
      </c>
      <c r="F58" s="108">
        <v>1072</v>
      </c>
      <c r="G58">
        <v>64844491.567572378</v>
      </c>
      <c r="H58">
        <v>0</v>
      </c>
      <c r="I58">
        <v>0</v>
      </c>
      <c r="J58">
        <v>434</v>
      </c>
      <c r="K58">
        <v>163</v>
      </c>
      <c r="L58">
        <v>258</v>
      </c>
      <c r="V58" t="s">
        <v>1260</v>
      </c>
      <c r="W58" t="s">
        <v>1261</v>
      </c>
      <c r="AG58" t="s">
        <v>1260</v>
      </c>
      <c r="AH58" s="164">
        <v>7186</v>
      </c>
      <c r="AI58" s="164">
        <v>5040</v>
      </c>
      <c r="AJ58" s="164">
        <f t="shared" si="0"/>
        <v>2146</v>
      </c>
      <c r="AK58" s="165">
        <f t="shared" si="1"/>
        <v>0.29863623712774839</v>
      </c>
    </row>
    <row r="59" spans="1:37">
      <c r="A59" t="s">
        <v>574</v>
      </c>
      <c r="B59">
        <v>47579</v>
      </c>
      <c r="C59">
        <v>22498.45856685927</v>
      </c>
      <c r="D59" s="117">
        <v>10617</v>
      </c>
      <c r="E59">
        <v>4434.1514688369016</v>
      </c>
      <c r="F59" s="108">
        <v>0</v>
      </c>
      <c r="G59">
        <v>43045677.32487338</v>
      </c>
      <c r="H59">
        <v>0</v>
      </c>
      <c r="I59">
        <v>0</v>
      </c>
      <c r="J59">
        <v>677</v>
      </c>
      <c r="K59">
        <v>164</v>
      </c>
      <c r="L59">
        <v>517</v>
      </c>
      <c r="V59" t="s">
        <v>1262</v>
      </c>
      <c r="W59" t="s">
        <v>1263</v>
      </c>
      <c r="AG59" t="s">
        <v>1262</v>
      </c>
      <c r="AH59" s="164">
        <v>15378</v>
      </c>
      <c r="AI59" s="164">
        <v>11617</v>
      </c>
      <c r="AJ59" s="164">
        <f t="shared" si="0"/>
        <v>3761</v>
      </c>
      <c r="AK59" s="165">
        <f t="shared" si="1"/>
        <v>0.24457016517102353</v>
      </c>
    </row>
    <row r="60" spans="1:37">
      <c r="A60" t="s">
        <v>576</v>
      </c>
      <c r="B60">
        <v>52923</v>
      </c>
      <c r="C60">
        <v>33170.203296096901</v>
      </c>
      <c r="D60" s="117">
        <v>3988</v>
      </c>
      <c r="E60">
        <v>2772.1447745813953</v>
      </c>
      <c r="F60" s="108">
        <v>0</v>
      </c>
      <c r="G60">
        <v>22659677.877627369</v>
      </c>
      <c r="H60">
        <v>0</v>
      </c>
      <c r="I60">
        <v>0</v>
      </c>
      <c r="J60">
        <v>600</v>
      </c>
      <c r="K60">
        <v>311</v>
      </c>
      <c r="L60">
        <v>517</v>
      </c>
      <c r="V60" t="s">
        <v>1264</v>
      </c>
      <c r="W60" t="s">
        <v>1265</v>
      </c>
      <c r="AG60" t="s">
        <v>1264</v>
      </c>
      <c r="AH60" s="166" t="s">
        <v>1199</v>
      </c>
      <c r="AI60" s="166" t="s">
        <v>1199</v>
      </c>
      <c r="AJ60" s="164" t="str">
        <f t="shared" si="0"/>
        <v>-</v>
      </c>
      <c r="AK60" s="165" t="str">
        <f t="shared" si="1"/>
        <v>-</v>
      </c>
    </row>
    <row r="61" spans="1:37">
      <c r="A61" t="s">
        <v>578</v>
      </c>
      <c r="B61">
        <v>8864</v>
      </c>
      <c r="C61">
        <v>4821.5732160618736</v>
      </c>
      <c r="D61">
        <v>247</v>
      </c>
      <c r="E61">
        <v>493.91717525524979</v>
      </c>
      <c r="F61" s="108">
        <v>0</v>
      </c>
      <c r="G61">
        <v>17616223.780771304</v>
      </c>
      <c r="H61">
        <v>0</v>
      </c>
      <c r="I61">
        <v>0</v>
      </c>
      <c r="J61">
        <v>5</v>
      </c>
      <c r="K61">
        <v>3</v>
      </c>
      <c r="L61">
        <v>2</v>
      </c>
      <c r="V61" t="s">
        <v>1266</v>
      </c>
      <c r="W61" t="s">
        <v>1267</v>
      </c>
      <c r="AG61" t="s">
        <v>1266</v>
      </c>
      <c r="AH61" s="164">
        <v>125</v>
      </c>
      <c r="AI61" s="164">
        <v>81</v>
      </c>
      <c r="AJ61" s="164">
        <f t="shared" si="0"/>
        <v>44</v>
      </c>
      <c r="AK61" s="165">
        <f t="shared" si="1"/>
        <v>0.35199999999999998</v>
      </c>
    </row>
    <row r="62" spans="1:37">
      <c r="A62" t="s">
        <v>580</v>
      </c>
      <c r="B62">
        <v>36105</v>
      </c>
      <c r="C62">
        <v>24161.188364861759</v>
      </c>
      <c r="D62" s="117">
        <v>1352</v>
      </c>
      <c r="E62">
        <v>1157.2585010405235</v>
      </c>
      <c r="F62" s="108">
        <v>0</v>
      </c>
      <c r="G62">
        <v>104002476.05518943</v>
      </c>
      <c r="H62">
        <v>0</v>
      </c>
      <c r="I62">
        <v>0</v>
      </c>
      <c r="J62">
        <v>59</v>
      </c>
      <c r="K62">
        <v>129</v>
      </c>
      <c r="L62">
        <v>0</v>
      </c>
      <c r="V62" t="s">
        <v>1268</v>
      </c>
      <c r="W62" t="s">
        <v>1269</v>
      </c>
      <c r="AG62" t="s">
        <v>1268</v>
      </c>
      <c r="AH62" s="164">
        <v>8999</v>
      </c>
      <c r="AI62" s="164">
        <v>6073</v>
      </c>
      <c r="AJ62" s="164">
        <f t="shared" si="0"/>
        <v>2926</v>
      </c>
      <c r="AK62" s="165">
        <f t="shared" si="1"/>
        <v>0.32514723858206468</v>
      </c>
    </row>
    <row r="63" spans="1:37">
      <c r="A63" t="s">
        <v>677</v>
      </c>
      <c r="B63">
        <v>1942</v>
      </c>
      <c r="C63">
        <v>1942</v>
      </c>
      <c r="D63">
        <v>0</v>
      </c>
      <c r="E63">
        <v>0</v>
      </c>
      <c r="F63" s="108">
        <v>0</v>
      </c>
      <c r="G63">
        <v>37313.630791867705</v>
      </c>
      <c r="H63">
        <v>0</v>
      </c>
      <c r="I63">
        <v>0</v>
      </c>
      <c r="J63">
        <v>0</v>
      </c>
      <c r="K63">
        <v>0</v>
      </c>
      <c r="L63">
        <v>0</v>
      </c>
      <c r="V63" t="s">
        <v>1270</v>
      </c>
      <c r="W63" t="s">
        <v>1271</v>
      </c>
      <c r="AG63" t="s">
        <v>1270</v>
      </c>
      <c r="AH63" s="164">
        <v>6448</v>
      </c>
      <c r="AI63" s="164">
        <v>4021</v>
      </c>
      <c r="AJ63" s="164">
        <f t="shared" si="0"/>
        <v>2427</v>
      </c>
      <c r="AK63" s="165">
        <f t="shared" si="1"/>
        <v>0.37639578163771714</v>
      </c>
    </row>
    <row r="64" spans="1:37">
      <c r="V64" t="s">
        <v>1272</v>
      </c>
      <c r="W64" t="s">
        <v>1273</v>
      </c>
      <c r="AG64" t="s">
        <v>1272</v>
      </c>
      <c r="AH64" s="164">
        <v>10568</v>
      </c>
      <c r="AI64" s="164">
        <v>6472</v>
      </c>
      <c r="AJ64" s="164">
        <f t="shared" si="0"/>
        <v>4096</v>
      </c>
      <c r="AK64" s="165">
        <f t="shared" si="1"/>
        <v>0.38758516275548827</v>
      </c>
    </row>
    <row r="65" spans="1:37">
      <c r="A65" t="s">
        <v>582</v>
      </c>
      <c r="G65">
        <v>9510667909.1934395</v>
      </c>
      <c r="H65">
        <v>9542951528.7292347</v>
      </c>
      <c r="I65">
        <v>94967301100.846207</v>
      </c>
      <c r="J65">
        <v>64520</v>
      </c>
      <c r="K65">
        <v>41420</v>
      </c>
      <c r="L65">
        <v>37963</v>
      </c>
      <c r="V65" t="s">
        <v>1274</v>
      </c>
      <c r="W65" t="s">
        <v>1275</v>
      </c>
      <c r="AG65" t="s">
        <v>1274</v>
      </c>
      <c r="AH65" s="164">
        <v>928</v>
      </c>
      <c r="AI65" s="164">
        <v>508</v>
      </c>
      <c r="AJ65" s="164">
        <f t="shared" si="0"/>
        <v>420</v>
      </c>
      <c r="AK65" s="165">
        <f t="shared" si="1"/>
        <v>0.45258620689655171</v>
      </c>
    </row>
    <row r="66" spans="1:37">
      <c r="A66" t="s">
        <v>583</v>
      </c>
      <c r="B66">
        <f>SUM(B5:B65)</f>
        <v>7617856</v>
      </c>
      <c r="C66">
        <f t="shared" ref="C66:K66" si="4">SUM(C5:C65)</f>
        <v>3876376.0000000005</v>
      </c>
      <c r="D66">
        <f t="shared" si="4"/>
        <v>1049801</v>
      </c>
      <c r="E66">
        <f t="shared" si="4"/>
        <v>715948.00000000023</v>
      </c>
      <c r="G66">
        <f t="shared" si="4"/>
        <v>62242276981.928436</v>
      </c>
      <c r="H66">
        <f t="shared" si="4"/>
        <v>258633061824.3063</v>
      </c>
      <c r="I66">
        <f t="shared" si="4"/>
        <v>345384977198.52222</v>
      </c>
      <c r="J66">
        <f t="shared" si="4"/>
        <v>111516</v>
      </c>
      <c r="K66">
        <f t="shared" si="4"/>
        <v>128891</v>
      </c>
      <c r="L66">
        <f>SUM(L5:L65)</f>
        <v>52287</v>
      </c>
      <c r="V66" t="s">
        <v>1276</v>
      </c>
      <c r="W66" t="s">
        <v>1277</v>
      </c>
      <c r="AG66" t="s">
        <v>1276</v>
      </c>
      <c r="AH66" s="164">
        <v>85958</v>
      </c>
      <c r="AI66" s="164">
        <v>57845</v>
      </c>
      <c r="AJ66" s="164">
        <f t="shared" si="0"/>
        <v>28113</v>
      </c>
      <c r="AK66" s="165">
        <f t="shared" si="1"/>
        <v>0.32705507340794343</v>
      </c>
    </row>
    <row r="67" spans="1:37">
      <c r="V67" t="s">
        <v>1278</v>
      </c>
      <c r="W67" t="s">
        <v>1279</v>
      </c>
      <c r="AG67" t="s">
        <v>1278</v>
      </c>
      <c r="AH67" s="164">
        <v>84535</v>
      </c>
      <c r="AI67" s="164">
        <v>75511</v>
      </c>
      <c r="AJ67" s="164">
        <f t="shared" si="0"/>
        <v>9024</v>
      </c>
      <c r="AK67" s="165">
        <f t="shared" si="1"/>
        <v>0.10674868397705092</v>
      </c>
    </row>
    <row r="68" spans="1:37">
      <c r="V68" t="s">
        <v>1280</v>
      </c>
      <c r="W68" t="s">
        <v>1281</v>
      </c>
      <c r="AG68" t="s">
        <v>1280</v>
      </c>
      <c r="AH68" s="164">
        <v>19527</v>
      </c>
      <c r="AI68" s="164">
        <v>15795</v>
      </c>
      <c r="AJ68" s="164">
        <f t="shared" si="0"/>
        <v>3732</v>
      </c>
      <c r="AK68" s="165">
        <f t="shared" si="1"/>
        <v>0.19111998770932556</v>
      </c>
    </row>
    <row r="69" spans="1:37">
      <c r="V69" t="s">
        <v>1282</v>
      </c>
      <c r="W69" t="s">
        <v>1283</v>
      </c>
      <c r="AG69" t="s">
        <v>1282</v>
      </c>
      <c r="AH69" s="164">
        <v>105477</v>
      </c>
      <c r="AI69" s="164">
        <v>82873</v>
      </c>
      <c r="AJ69" s="164">
        <f t="shared" si="0"/>
        <v>22604</v>
      </c>
      <c r="AK69" s="165">
        <f t="shared" si="1"/>
        <v>0.21430264417835168</v>
      </c>
    </row>
    <row r="70" spans="1:37">
      <c r="V70" t="s">
        <v>1284</v>
      </c>
      <c r="W70" t="s">
        <v>1285</v>
      </c>
      <c r="AG70" t="s">
        <v>1284</v>
      </c>
      <c r="AH70" s="164">
        <v>1221</v>
      </c>
      <c r="AI70" s="164">
        <v>801</v>
      </c>
      <c r="AJ70" s="164">
        <f t="shared" ref="AJ70:AJ133" si="5">IFERROR(AH70-AI70,"-")</f>
        <v>420</v>
      </c>
      <c r="AK70" s="165">
        <f t="shared" ref="AK70:AK133" si="6">IFERROR(AJ70/AH70,"-")</f>
        <v>0.34398034398034399</v>
      </c>
    </row>
    <row r="71" spans="1:37">
      <c r="V71" t="s">
        <v>1286</v>
      </c>
      <c r="W71" t="s">
        <v>1287</v>
      </c>
      <c r="AG71" t="s">
        <v>1286</v>
      </c>
      <c r="AH71" s="164">
        <v>32999</v>
      </c>
      <c r="AI71" s="164">
        <v>23485</v>
      </c>
      <c r="AJ71" s="164">
        <f t="shared" si="5"/>
        <v>9514</v>
      </c>
      <c r="AK71" s="165">
        <f t="shared" si="6"/>
        <v>0.28831176702324313</v>
      </c>
    </row>
    <row r="72" spans="1:37">
      <c r="V72" t="s">
        <v>1288</v>
      </c>
      <c r="W72" t="s">
        <v>1289</v>
      </c>
      <c r="AG72" t="s">
        <v>1288</v>
      </c>
      <c r="AH72" s="164">
        <v>37020</v>
      </c>
      <c r="AI72" s="164">
        <v>25319</v>
      </c>
      <c r="AJ72" s="164">
        <f t="shared" si="5"/>
        <v>11701</v>
      </c>
      <c r="AK72" s="165">
        <f t="shared" si="6"/>
        <v>0.31607239330091841</v>
      </c>
    </row>
    <row r="73" spans="1:37">
      <c r="V73" t="s">
        <v>1290</v>
      </c>
      <c r="W73" t="s">
        <v>1291</v>
      </c>
      <c r="AG73" t="s">
        <v>1290</v>
      </c>
      <c r="AH73" s="164">
        <v>19303</v>
      </c>
      <c r="AI73" s="164">
        <v>14262</v>
      </c>
      <c r="AJ73" s="164">
        <f t="shared" si="5"/>
        <v>5041</v>
      </c>
      <c r="AK73" s="165">
        <f t="shared" si="6"/>
        <v>0.26115111640677613</v>
      </c>
    </row>
    <row r="74" spans="1:37">
      <c r="V74" t="s">
        <v>1292</v>
      </c>
      <c r="W74" t="s">
        <v>1293</v>
      </c>
      <c r="AG74" t="s">
        <v>1292</v>
      </c>
      <c r="AH74" s="164">
        <v>4358</v>
      </c>
      <c r="AI74" s="164">
        <v>2724</v>
      </c>
      <c r="AJ74" s="164">
        <f t="shared" si="5"/>
        <v>1634</v>
      </c>
      <c r="AK74" s="165">
        <f t="shared" si="6"/>
        <v>0.37494263423588803</v>
      </c>
    </row>
    <row r="75" spans="1:37">
      <c r="V75" t="s">
        <v>1294</v>
      </c>
      <c r="W75" t="s">
        <v>1295</v>
      </c>
      <c r="AG75" t="s">
        <v>1294</v>
      </c>
      <c r="AH75" s="164">
        <v>11170</v>
      </c>
      <c r="AI75" s="164">
        <v>8088</v>
      </c>
      <c r="AJ75" s="164">
        <f t="shared" si="5"/>
        <v>3082</v>
      </c>
      <c r="AK75" s="165">
        <f t="shared" si="6"/>
        <v>0.27591763652641005</v>
      </c>
    </row>
    <row r="76" spans="1:37">
      <c r="V76" t="s">
        <v>1296</v>
      </c>
      <c r="W76" t="s">
        <v>1297</v>
      </c>
      <c r="AG76" t="s">
        <v>1296</v>
      </c>
      <c r="AH76" s="164">
        <v>21792</v>
      </c>
      <c r="AI76" s="164">
        <v>16205</v>
      </c>
      <c r="AJ76" s="164">
        <f t="shared" si="5"/>
        <v>5587</v>
      </c>
      <c r="AK76" s="165">
        <f t="shared" si="6"/>
        <v>0.25637848751835535</v>
      </c>
    </row>
    <row r="77" spans="1:37">
      <c r="V77" t="s">
        <v>1298</v>
      </c>
      <c r="W77" t="s">
        <v>1299</v>
      </c>
      <c r="AG77" t="s">
        <v>1298</v>
      </c>
      <c r="AH77" s="164">
        <v>1518</v>
      </c>
      <c r="AI77" s="164">
        <v>773</v>
      </c>
      <c r="AJ77" s="164">
        <f t="shared" si="5"/>
        <v>745</v>
      </c>
      <c r="AK77" s="165">
        <f t="shared" si="6"/>
        <v>0.49077733860342554</v>
      </c>
    </row>
    <row r="78" spans="1:37">
      <c r="V78" t="s">
        <v>1300</v>
      </c>
      <c r="W78" t="s">
        <v>1301</v>
      </c>
      <c r="AG78" t="s">
        <v>1300</v>
      </c>
      <c r="AH78" s="164">
        <v>6421</v>
      </c>
      <c r="AI78" s="164">
        <v>5712</v>
      </c>
      <c r="AJ78" s="164">
        <f t="shared" si="5"/>
        <v>709</v>
      </c>
      <c r="AK78" s="165">
        <f t="shared" si="6"/>
        <v>0.11041893786014639</v>
      </c>
    </row>
    <row r="79" spans="1:37">
      <c r="V79" t="s">
        <v>1302</v>
      </c>
      <c r="W79" t="s">
        <v>1303</v>
      </c>
      <c r="AG79" t="s">
        <v>1302</v>
      </c>
      <c r="AH79" s="164">
        <v>142</v>
      </c>
      <c r="AI79" s="164">
        <v>83</v>
      </c>
      <c r="AJ79" s="164">
        <f t="shared" si="5"/>
        <v>59</v>
      </c>
      <c r="AK79" s="165">
        <f t="shared" si="6"/>
        <v>0.41549295774647887</v>
      </c>
    </row>
    <row r="80" spans="1:37">
      <c r="V80" t="s">
        <v>1304</v>
      </c>
      <c r="W80" t="s">
        <v>1305</v>
      </c>
      <c r="AG80" t="s">
        <v>1304</v>
      </c>
      <c r="AH80" s="164">
        <v>4158</v>
      </c>
      <c r="AI80" s="164">
        <v>2738</v>
      </c>
      <c r="AJ80" s="164">
        <f t="shared" si="5"/>
        <v>1420</v>
      </c>
      <c r="AK80" s="165">
        <f t="shared" si="6"/>
        <v>0.34151034151034149</v>
      </c>
    </row>
    <row r="81" spans="22:37">
      <c r="V81" t="s">
        <v>1306</v>
      </c>
      <c r="W81" t="s">
        <v>1307</v>
      </c>
      <c r="AG81" t="s">
        <v>1306</v>
      </c>
      <c r="AH81" s="166" t="s">
        <v>1199</v>
      </c>
      <c r="AI81" s="166" t="s">
        <v>1199</v>
      </c>
      <c r="AJ81" s="164" t="str">
        <f t="shared" si="5"/>
        <v>-</v>
      </c>
      <c r="AK81" s="165" t="str">
        <f t="shared" si="6"/>
        <v>-</v>
      </c>
    </row>
    <row r="82" spans="22:37">
      <c r="V82" t="s">
        <v>1308</v>
      </c>
      <c r="W82" t="s">
        <v>1309</v>
      </c>
      <c r="AG82" t="s">
        <v>1308</v>
      </c>
      <c r="AH82" s="164">
        <v>14340</v>
      </c>
      <c r="AI82" s="164">
        <v>10838</v>
      </c>
      <c r="AJ82" s="164">
        <f t="shared" si="5"/>
        <v>3502</v>
      </c>
      <c r="AK82" s="165">
        <f t="shared" si="6"/>
        <v>0.24421199442119945</v>
      </c>
    </row>
    <row r="83" spans="22:37">
      <c r="V83" t="s">
        <v>1310</v>
      </c>
      <c r="W83" t="s">
        <v>1311</v>
      </c>
      <c r="AG83" t="s">
        <v>1310</v>
      </c>
      <c r="AH83" s="164">
        <v>214446</v>
      </c>
      <c r="AI83" s="164">
        <v>159843</v>
      </c>
      <c r="AJ83" s="164">
        <f t="shared" si="5"/>
        <v>54603</v>
      </c>
      <c r="AK83" s="165">
        <f t="shared" si="6"/>
        <v>0.25462354159089001</v>
      </c>
    </row>
    <row r="84" spans="22:37">
      <c r="V84" t="s">
        <v>1312</v>
      </c>
      <c r="W84" t="s">
        <v>1313</v>
      </c>
      <c r="AG84" t="s">
        <v>1312</v>
      </c>
      <c r="AH84" s="164">
        <v>14518</v>
      </c>
      <c r="AI84" s="164">
        <v>9469</v>
      </c>
      <c r="AJ84" s="164">
        <f t="shared" si="5"/>
        <v>5049</v>
      </c>
      <c r="AK84" s="165">
        <f t="shared" si="6"/>
        <v>0.3477751756440281</v>
      </c>
    </row>
    <row r="85" spans="22:37">
      <c r="V85" t="s">
        <v>1314</v>
      </c>
      <c r="W85" t="s">
        <v>1315</v>
      </c>
      <c r="AG85" t="s">
        <v>1314</v>
      </c>
      <c r="AH85" s="166" t="s">
        <v>1199</v>
      </c>
      <c r="AI85" s="166" t="s">
        <v>1199</v>
      </c>
      <c r="AJ85" s="164" t="str">
        <f t="shared" si="5"/>
        <v>-</v>
      </c>
      <c r="AK85" s="165" t="str">
        <f t="shared" si="6"/>
        <v>-</v>
      </c>
    </row>
    <row r="86" spans="22:37">
      <c r="V86" t="s">
        <v>1316</v>
      </c>
      <c r="W86" t="s">
        <v>1317</v>
      </c>
      <c r="AG86" t="s">
        <v>1316</v>
      </c>
      <c r="AH86" s="164">
        <v>19496</v>
      </c>
      <c r="AI86" s="164">
        <v>12191</v>
      </c>
      <c r="AJ86" s="164">
        <f t="shared" si="5"/>
        <v>7305</v>
      </c>
      <c r="AK86" s="165">
        <f t="shared" si="6"/>
        <v>0.37469224456298728</v>
      </c>
    </row>
    <row r="87" spans="22:37">
      <c r="V87" t="s">
        <v>1318</v>
      </c>
      <c r="W87" t="s">
        <v>1319</v>
      </c>
      <c r="AG87" t="s">
        <v>1318</v>
      </c>
      <c r="AH87" s="164">
        <v>968</v>
      </c>
      <c r="AI87" s="164">
        <v>695</v>
      </c>
      <c r="AJ87" s="164">
        <f t="shared" si="5"/>
        <v>273</v>
      </c>
      <c r="AK87" s="165">
        <f t="shared" si="6"/>
        <v>0.28202479338842973</v>
      </c>
    </row>
    <row r="88" spans="22:37">
      <c r="V88" t="s">
        <v>1320</v>
      </c>
      <c r="W88" t="s">
        <v>1321</v>
      </c>
      <c r="AG88" t="s">
        <v>1320</v>
      </c>
      <c r="AH88" s="164">
        <v>1102</v>
      </c>
      <c r="AI88" s="164">
        <v>838</v>
      </c>
      <c r="AJ88" s="164">
        <f t="shared" si="5"/>
        <v>264</v>
      </c>
      <c r="AK88" s="165">
        <f t="shared" si="6"/>
        <v>0.23956442831215971</v>
      </c>
    </row>
    <row r="89" spans="22:37">
      <c r="V89" t="s">
        <v>1322</v>
      </c>
      <c r="W89" t="s">
        <v>1323</v>
      </c>
      <c r="AG89" t="s">
        <v>1322</v>
      </c>
      <c r="AH89" s="164">
        <v>1669</v>
      </c>
      <c r="AI89" s="164">
        <v>1041</v>
      </c>
      <c r="AJ89" s="164">
        <f t="shared" si="5"/>
        <v>628</v>
      </c>
      <c r="AK89" s="165">
        <f t="shared" si="6"/>
        <v>0.3762732174955063</v>
      </c>
    </row>
    <row r="90" spans="22:37">
      <c r="V90" t="s">
        <v>1324</v>
      </c>
      <c r="W90" t="s">
        <v>1325</v>
      </c>
      <c r="AG90" t="s">
        <v>1324</v>
      </c>
      <c r="AH90" s="164">
        <v>1337</v>
      </c>
      <c r="AI90" s="164">
        <v>464</v>
      </c>
      <c r="AJ90" s="164">
        <f t="shared" si="5"/>
        <v>873</v>
      </c>
      <c r="AK90" s="165">
        <f t="shared" si="6"/>
        <v>0.65295437546746449</v>
      </c>
    </row>
    <row r="91" spans="22:37">
      <c r="V91" t="s">
        <v>1326</v>
      </c>
      <c r="W91" t="s">
        <v>1327</v>
      </c>
      <c r="AG91" t="s">
        <v>1326</v>
      </c>
      <c r="AH91" s="166" t="s">
        <v>1199</v>
      </c>
      <c r="AI91" s="166" t="s">
        <v>1199</v>
      </c>
      <c r="AJ91" s="164" t="str">
        <f t="shared" si="5"/>
        <v>-</v>
      </c>
      <c r="AK91" s="165" t="str">
        <f t="shared" si="6"/>
        <v>-</v>
      </c>
    </row>
    <row r="92" spans="22:37">
      <c r="V92" t="s">
        <v>1328</v>
      </c>
      <c r="W92" t="s">
        <v>1329</v>
      </c>
      <c r="AG92" t="s">
        <v>1328</v>
      </c>
      <c r="AH92" s="164">
        <v>5447</v>
      </c>
      <c r="AI92" s="164">
        <v>3846</v>
      </c>
      <c r="AJ92" s="164">
        <f t="shared" si="5"/>
        <v>1601</v>
      </c>
      <c r="AK92" s="165">
        <f t="shared" si="6"/>
        <v>0.29392326051037271</v>
      </c>
    </row>
    <row r="93" spans="22:37">
      <c r="V93" t="s">
        <v>1330</v>
      </c>
      <c r="W93" t="s">
        <v>1331</v>
      </c>
      <c r="AG93" t="s">
        <v>1330</v>
      </c>
      <c r="AH93" s="164">
        <v>28469</v>
      </c>
      <c r="AI93" s="164">
        <v>24762</v>
      </c>
      <c r="AJ93" s="164">
        <f t="shared" si="5"/>
        <v>3707</v>
      </c>
      <c r="AK93" s="165">
        <f t="shared" si="6"/>
        <v>0.13021180933647125</v>
      </c>
    </row>
    <row r="94" spans="22:37">
      <c r="V94" t="s">
        <v>1332</v>
      </c>
      <c r="W94" t="s">
        <v>1333</v>
      </c>
      <c r="AG94" t="s">
        <v>1332</v>
      </c>
      <c r="AH94" s="164">
        <v>4745</v>
      </c>
      <c r="AI94" s="164">
        <v>3542</v>
      </c>
      <c r="AJ94" s="164">
        <f t="shared" si="5"/>
        <v>1203</v>
      </c>
      <c r="AK94" s="165">
        <f t="shared" si="6"/>
        <v>0.25353003161222337</v>
      </c>
    </row>
    <row r="95" spans="22:37">
      <c r="V95" t="s">
        <v>1334</v>
      </c>
      <c r="W95" t="s">
        <v>1335</v>
      </c>
      <c r="AG95" t="s">
        <v>1334</v>
      </c>
      <c r="AH95" s="164">
        <v>2540</v>
      </c>
      <c r="AI95" s="164">
        <v>1486</v>
      </c>
      <c r="AJ95" s="164">
        <f t="shared" si="5"/>
        <v>1054</v>
      </c>
      <c r="AK95" s="165">
        <f t="shared" si="6"/>
        <v>0.41496062992125982</v>
      </c>
    </row>
    <row r="96" spans="22:37">
      <c r="V96" t="s">
        <v>1336</v>
      </c>
      <c r="W96" t="s">
        <v>1337</v>
      </c>
      <c r="AG96" t="s">
        <v>1336</v>
      </c>
      <c r="AH96" s="164">
        <v>1105</v>
      </c>
      <c r="AI96" s="164">
        <v>604</v>
      </c>
      <c r="AJ96" s="164">
        <f t="shared" si="5"/>
        <v>501</v>
      </c>
      <c r="AK96" s="165">
        <f t="shared" si="6"/>
        <v>0.45339366515837104</v>
      </c>
    </row>
    <row r="97" spans="22:37">
      <c r="V97" t="s">
        <v>1338</v>
      </c>
      <c r="W97" t="s">
        <v>1339</v>
      </c>
      <c r="AG97" t="s">
        <v>1338</v>
      </c>
      <c r="AH97" s="164">
        <v>37288</v>
      </c>
      <c r="AI97" s="164">
        <v>33071</v>
      </c>
      <c r="AJ97" s="164">
        <f t="shared" si="5"/>
        <v>4217</v>
      </c>
      <c r="AK97" s="165">
        <f t="shared" si="6"/>
        <v>0.11309268397339627</v>
      </c>
    </row>
    <row r="98" spans="22:37">
      <c r="V98" t="s">
        <v>1340</v>
      </c>
      <c r="W98" t="s">
        <v>1341</v>
      </c>
      <c r="AG98" t="s">
        <v>1340</v>
      </c>
      <c r="AH98" s="164">
        <v>9059</v>
      </c>
      <c r="AI98" s="164">
        <v>7007</v>
      </c>
      <c r="AJ98" s="164">
        <f t="shared" si="5"/>
        <v>2052</v>
      </c>
      <c r="AK98" s="165">
        <f t="shared" si="6"/>
        <v>0.2265150678882879</v>
      </c>
    </row>
    <row r="99" spans="22:37">
      <c r="V99" t="s">
        <v>1342</v>
      </c>
      <c r="W99" t="s">
        <v>1343</v>
      </c>
      <c r="AG99" t="s">
        <v>1342</v>
      </c>
      <c r="AH99" s="164">
        <v>4011</v>
      </c>
      <c r="AI99" s="164">
        <v>2759</v>
      </c>
      <c r="AJ99" s="164">
        <f t="shared" si="5"/>
        <v>1252</v>
      </c>
      <c r="AK99" s="165">
        <f t="shared" si="6"/>
        <v>0.31214161057092993</v>
      </c>
    </row>
    <row r="100" spans="22:37">
      <c r="V100" t="s">
        <v>1344</v>
      </c>
      <c r="W100" t="s">
        <v>1345</v>
      </c>
      <c r="AG100" t="s">
        <v>1344</v>
      </c>
      <c r="AH100" s="164">
        <v>19708</v>
      </c>
      <c r="AI100" s="164">
        <v>15827</v>
      </c>
      <c r="AJ100" s="164">
        <f t="shared" si="5"/>
        <v>3881</v>
      </c>
      <c r="AK100" s="165">
        <f t="shared" si="6"/>
        <v>0.19692510655571341</v>
      </c>
    </row>
    <row r="101" spans="22:37">
      <c r="V101" t="s">
        <v>1346</v>
      </c>
      <c r="W101" t="s">
        <v>1347</v>
      </c>
      <c r="AG101" t="s">
        <v>1346</v>
      </c>
      <c r="AH101" s="164">
        <v>1333</v>
      </c>
      <c r="AI101" s="164">
        <v>656</v>
      </c>
      <c r="AJ101" s="164">
        <f t="shared" si="5"/>
        <v>677</v>
      </c>
      <c r="AK101" s="165">
        <f t="shared" si="6"/>
        <v>0.50787696924231063</v>
      </c>
    </row>
    <row r="102" spans="22:37">
      <c r="V102" t="s">
        <v>1348</v>
      </c>
      <c r="W102" t="s">
        <v>1349</v>
      </c>
      <c r="AG102" t="s">
        <v>1348</v>
      </c>
      <c r="AH102" s="164">
        <v>19021</v>
      </c>
      <c r="AI102" s="164">
        <v>12612</v>
      </c>
      <c r="AJ102" s="164">
        <f t="shared" si="5"/>
        <v>6409</v>
      </c>
      <c r="AK102" s="165">
        <f t="shared" si="6"/>
        <v>0.33694337837127386</v>
      </c>
    </row>
    <row r="103" spans="22:37">
      <c r="V103" t="s">
        <v>1350</v>
      </c>
      <c r="W103" t="s">
        <v>1351</v>
      </c>
      <c r="AG103" t="s">
        <v>1350</v>
      </c>
      <c r="AH103" s="164">
        <v>14328</v>
      </c>
      <c r="AI103" s="164">
        <v>9576</v>
      </c>
      <c r="AJ103" s="164">
        <f t="shared" si="5"/>
        <v>4752</v>
      </c>
      <c r="AK103" s="165">
        <f t="shared" si="6"/>
        <v>0.33165829145728642</v>
      </c>
    </row>
    <row r="104" spans="22:37">
      <c r="V104" t="s">
        <v>1352</v>
      </c>
      <c r="W104" t="s">
        <v>1353</v>
      </c>
      <c r="AG104" t="s">
        <v>1352</v>
      </c>
      <c r="AH104" s="164">
        <v>5358</v>
      </c>
      <c r="AI104" s="164">
        <v>3177</v>
      </c>
      <c r="AJ104" s="164">
        <f t="shared" si="5"/>
        <v>2181</v>
      </c>
      <c r="AK104" s="165">
        <f t="shared" si="6"/>
        <v>0.40705487122060469</v>
      </c>
    </row>
    <row r="105" spans="22:37">
      <c r="V105" t="s">
        <v>1354</v>
      </c>
      <c r="W105" t="s">
        <v>1355</v>
      </c>
      <c r="AG105" t="s">
        <v>1354</v>
      </c>
      <c r="AH105" s="164">
        <v>820</v>
      </c>
      <c r="AI105" s="164">
        <v>450</v>
      </c>
      <c r="AJ105" s="164">
        <f t="shared" si="5"/>
        <v>370</v>
      </c>
      <c r="AK105" s="165">
        <f t="shared" si="6"/>
        <v>0.45121951219512196</v>
      </c>
    </row>
    <row r="106" spans="22:37">
      <c r="V106" t="s">
        <v>1356</v>
      </c>
      <c r="W106" t="s">
        <v>1357</v>
      </c>
      <c r="AG106" t="s">
        <v>1356</v>
      </c>
      <c r="AH106" s="164">
        <v>5043</v>
      </c>
      <c r="AI106" s="164">
        <v>2676</v>
      </c>
      <c r="AJ106" s="164">
        <f t="shared" si="5"/>
        <v>2367</v>
      </c>
      <c r="AK106" s="165">
        <f t="shared" si="6"/>
        <v>0.46936347412254609</v>
      </c>
    </row>
    <row r="107" spans="22:37">
      <c r="V107" t="s">
        <v>1358</v>
      </c>
      <c r="W107" t="s">
        <v>1359</v>
      </c>
      <c r="AG107" t="s">
        <v>1358</v>
      </c>
      <c r="AH107" s="164">
        <v>5303</v>
      </c>
      <c r="AI107" s="164">
        <v>3684</v>
      </c>
      <c r="AJ107" s="164">
        <f t="shared" si="5"/>
        <v>1619</v>
      </c>
      <c r="AK107" s="165">
        <f t="shared" si="6"/>
        <v>0.30529888742221384</v>
      </c>
    </row>
    <row r="108" spans="22:37">
      <c r="V108" t="s">
        <v>1360</v>
      </c>
      <c r="W108" t="s">
        <v>1361</v>
      </c>
      <c r="AG108" t="s">
        <v>1360</v>
      </c>
      <c r="AH108" s="164">
        <v>28746</v>
      </c>
      <c r="AI108" s="164">
        <v>18157</v>
      </c>
      <c r="AJ108" s="164">
        <f t="shared" si="5"/>
        <v>10589</v>
      </c>
      <c r="AK108" s="165">
        <f t="shared" si="6"/>
        <v>0.36836429416266608</v>
      </c>
    </row>
    <row r="109" spans="22:37">
      <c r="V109" t="s">
        <v>1362</v>
      </c>
      <c r="W109" t="s">
        <v>1363</v>
      </c>
      <c r="AG109" t="s">
        <v>1362</v>
      </c>
      <c r="AH109" s="164">
        <v>205</v>
      </c>
      <c r="AI109" s="164">
        <v>111</v>
      </c>
      <c r="AJ109" s="164">
        <f t="shared" si="5"/>
        <v>94</v>
      </c>
      <c r="AK109" s="165">
        <f t="shared" si="6"/>
        <v>0.45853658536585368</v>
      </c>
    </row>
    <row r="110" spans="22:37">
      <c r="V110" t="s">
        <v>1364</v>
      </c>
      <c r="W110" t="s">
        <v>1365</v>
      </c>
      <c r="AG110" t="s">
        <v>1364</v>
      </c>
      <c r="AH110" s="164">
        <v>7806</v>
      </c>
      <c r="AI110" s="164">
        <v>4384</v>
      </c>
      <c r="AJ110" s="164">
        <f t="shared" si="5"/>
        <v>3422</v>
      </c>
      <c r="AK110" s="165">
        <f t="shared" si="6"/>
        <v>0.43838073276966438</v>
      </c>
    </row>
    <row r="111" spans="22:37">
      <c r="V111" t="s">
        <v>1366</v>
      </c>
      <c r="W111" t="s">
        <v>1367</v>
      </c>
      <c r="AG111" t="s">
        <v>1366</v>
      </c>
      <c r="AH111" s="164">
        <v>1113</v>
      </c>
      <c r="AI111" s="164">
        <v>639</v>
      </c>
      <c r="AJ111" s="164">
        <f t="shared" si="5"/>
        <v>474</v>
      </c>
      <c r="AK111" s="165">
        <f t="shared" si="6"/>
        <v>0.42587601078167114</v>
      </c>
    </row>
    <row r="112" spans="22:37">
      <c r="V112" t="s">
        <v>1368</v>
      </c>
      <c r="W112" t="s">
        <v>1369</v>
      </c>
      <c r="AG112" t="s">
        <v>1368</v>
      </c>
      <c r="AH112" s="164">
        <v>919</v>
      </c>
      <c r="AI112" s="164">
        <v>640</v>
      </c>
      <c r="AJ112" s="164">
        <f t="shared" si="5"/>
        <v>279</v>
      </c>
      <c r="AK112" s="165">
        <f t="shared" si="6"/>
        <v>0.30359085963003263</v>
      </c>
    </row>
    <row r="113" spans="22:37">
      <c r="V113" t="s">
        <v>1370</v>
      </c>
      <c r="W113" t="s">
        <v>1371</v>
      </c>
      <c r="AG113" t="s">
        <v>1370</v>
      </c>
      <c r="AH113" s="164">
        <v>2808</v>
      </c>
      <c r="AI113" s="164">
        <v>1503</v>
      </c>
      <c r="AJ113" s="164">
        <f t="shared" si="5"/>
        <v>1305</v>
      </c>
      <c r="AK113" s="165">
        <f t="shared" si="6"/>
        <v>0.46474358974358976</v>
      </c>
    </row>
    <row r="114" spans="22:37">
      <c r="V114" t="s">
        <v>1372</v>
      </c>
      <c r="W114" t="s">
        <v>1373</v>
      </c>
      <c r="AG114" t="s">
        <v>1372</v>
      </c>
      <c r="AH114" s="164">
        <v>1486</v>
      </c>
      <c r="AI114" s="164">
        <v>935</v>
      </c>
      <c r="AJ114" s="164">
        <f t="shared" si="5"/>
        <v>551</v>
      </c>
      <c r="AK114" s="165">
        <f t="shared" si="6"/>
        <v>0.37079407806191117</v>
      </c>
    </row>
    <row r="115" spans="22:37">
      <c r="V115" t="s">
        <v>1374</v>
      </c>
      <c r="W115" t="s">
        <v>1375</v>
      </c>
      <c r="AG115" t="s">
        <v>1374</v>
      </c>
      <c r="AH115" s="164">
        <v>424</v>
      </c>
      <c r="AI115" s="164">
        <v>267</v>
      </c>
      <c r="AJ115" s="164">
        <f t="shared" si="5"/>
        <v>157</v>
      </c>
      <c r="AK115" s="165">
        <f t="shared" si="6"/>
        <v>0.37028301886792453</v>
      </c>
    </row>
    <row r="116" spans="22:37">
      <c r="V116" t="s">
        <v>1376</v>
      </c>
      <c r="W116" t="s">
        <v>1377</v>
      </c>
      <c r="AG116" t="s">
        <v>1376</v>
      </c>
      <c r="AH116" s="164">
        <v>190</v>
      </c>
      <c r="AI116" s="164">
        <v>121</v>
      </c>
      <c r="AJ116" s="164">
        <f t="shared" si="5"/>
        <v>69</v>
      </c>
      <c r="AK116" s="165">
        <f t="shared" si="6"/>
        <v>0.36315789473684212</v>
      </c>
    </row>
    <row r="117" spans="22:37">
      <c r="V117" t="s">
        <v>1378</v>
      </c>
      <c r="W117" t="s">
        <v>1379</v>
      </c>
      <c r="AG117" t="s">
        <v>1378</v>
      </c>
      <c r="AH117" s="164">
        <v>20450</v>
      </c>
      <c r="AI117" s="164">
        <v>12980</v>
      </c>
      <c r="AJ117" s="164">
        <f t="shared" si="5"/>
        <v>7470</v>
      </c>
      <c r="AK117" s="165">
        <f t="shared" si="6"/>
        <v>0.36528117359413204</v>
      </c>
    </row>
    <row r="118" spans="22:37">
      <c r="V118" t="s">
        <v>1380</v>
      </c>
      <c r="W118" t="s">
        <v>1381</v>
      </c>
      <c r="AG118" t="s">
        <v>1380</v>
      </c>
      <c r="AH118" s="164">
        <v>2174</v>
      </c>
      <c r="AI118" s="164">
        <v>1530</v>
      </c>
      <c r="AJ118" s="164">
        <f t="shared" si="5"/>
        <v>644</v>
      </c>
      <c r="AK118" s="165">
        <f t="shared" si="6"/>
        <v>0.29622815087396503</v>
      </c>
    </row>
    <row r="119" spans="22:37">
      <c r="V119" t="s">
        <v>1382</v>
      </c>
      <c r="W119" t="s">
        <v>1383</v>
      </c>
      <c r="AG119" t="s">
        <v>1382</v>
      </c>
      <c r="AH119" s="164">
        <v>3808</v>
      </c>
      <c r="AI119" s="164">
        <v>2660</v>
      </c>
      <c r="AJ119" s="164">
        <f t="shared" si="5"/>
        <v>1148</v>
      </c>
      <c r="AK119" s="165">
        <f t="shared" si="6"/>
        <v>0.3014705882352941</v>
      </c>
    </row>
    <row r="120" spans="22:37">
      <c r="V120" t="s">
        <v>1384</v>
      </c>
      <c r="W120" t="s">
        <v>1385</v>
      </c>
      <c r="AG120" t="s">
        <v>1384</v>
      </c>
      <c r="AH120" s="164">
        <v>3110</v>
      </c>
      <c r="AI120" s="164">
        <v>1834</v>
      </c>
      <c r="AJ120" s="164">
        <f t="shared" si="5"/>
        <v>1276</v>
      </c>
      <c r="AK120" s="165">
        <f t="shared" si="6"/>
        <v>0.4102893890675241</v>
      </c>
    </row>
    <row r="121" spans="22:37">
      <c r="V121" t="s">
        <v>1386</v>
      </c>
      <c r="W121" t="s">
        <v>1387</v>
      </c>
      <c r="AG121" t="s">
        <v>1386</v>
      </c>
      <c r="AH121" s="164">
        <v>30216</v>
      </c>
      <c r="AI121" s="164">
        <v>15767</v>
      </c>
      <c r="AJ121" s="164">
        <f t="shared" si="5"/>
        <v>14449</v>
      </c>
      <c r="AK121" s="165">
        <f t="shared" si="6"/>
        <v>0.47819036272173682</v>
      </c>
    </row>
    <row r="122" spans="22:37">
      <c r="V122" t="s">
        <v>1388</v>
      </c>
      <c r="W122" t="s">
        <v>1389</v>
      </c>
      <c r="AG122" t="s">
        <v>1388</v>
      </c>
      <c r="AH122" s="164">
        <v>5803</v>
      </c>
      <c r="AI122" s="164">
        <v>2863</v>
      </c>
      <c r="AJ122" s="164">
        <f t="shared" si="5"/>
        <v>2940</v>
      </c>
      <c r="AK122" s="165">
        <f t="shared" si="6"/>
        <v>0.50663449939686367</v>
      </c>
    </row>
    <row r="123" spans="22:37">
      <c r="V123" t="s">
        <v>1390</v>
      </c>
      <c r="W123" t="s">
        <v>1391</v>
      </c>
      <c r="AG123" t="s">
        <v>1390</v>
      </c>
      <c r="AH123" s="164">
        <v>12570</v>
      </c>
      <c r="AI123" s="164">
        <v>6040</v>
      </c>
      <c r="AJ123" s="164">
        <f t="shared" si="5"/>
        <v>6530</v>
      </c>
      <c r="AK123" s="165">
        <f t="shared" si="6"/>
        <v>0.51949085123309469</v>
      </c>
    </row>
    <row r="124" spans="22:37">
      <c r="V124" t="s">
        <v>1392</v>
      </c>
      <c r="W124" t="s">
        <v>1393</v>
      </c>
      <c r="AG124" t="s">
        <v>1392</v>
      </c>
      <c r="AH124" s="164">
        <v>1198</v>
      </c>
      <c r="AI124" s="164">
        <v>634</v>
      </c>
      <c r="AJ124" s="164">
        <f t="shared" si="5"/>
        <v>564</v>
      </c>
      <c r="AK124" s="165">
        <f t="shared" si="6"/>
        <v>0.47078464106844742</v>
      </c>
    </row>
    <row r="125" spans="22:37">
      <c r="V125" t="s">
        <v>1394</v>
      </c>
      <c r="W125" t="s">
        <v>1395</v>
      </c>
      <c r="AG125" t="s">
        <v>1394</v>
      </c>
      <c r="AH125" s="164">
        <v>49</v>
      </c>
      <c r="AI125" s="164">
        <v>30</v>
      </c>
      <c r="AJ125" s="164">
        <f t="shared" si="5"/>
        <v>19</v>
      </c>
      <c r="AK125" s="165">
        <f t="shared" si="6"/>
        <v>0.38775510204081631</v>
      </c>
    </row>
    <row r="126" spans="22:37">
      <c r="V126" t="s">
        <v>1396</v>
      </c>
      <c r="W126" t="s">
        <v>1397</v>
      </c>
      <c r="AG126" t="s">
        <v>1396</v>
      </c>
      <c r="AH126" s="164">
        <v>7044</v>
      </c>
      <c r="AI126" s="164">
        <v>3502</v>
      </c>
      <c r="AJ126" s="164">
        <f t="shared" si="5"/>
        <v>3542</v>
      </c>
      <c r="AK126" s="165">
        <f t="shared" si="6"/>
        <v>0.50283929585462805</v>
      </c>
    </row>
    <row r="127" spans="22:37">
      <c r="V127" t="s">
        <v>1398</v>
      </c>
      <c r="W127" t="s">
        <v>1399</v>
      </c>
      <c r="AG127" t="s">
        <v>1398</v>
      </c>
      <c r="AH127" s="164">
        <v>1158</v>
      </c>
      <c r="AI127" s="164">
        <v>666</v>
      </c>
      <c r="AJ127" s="164">
        <f t="shared" si="5"/>
        <v>492</v>
      </c>
      <c r="AK127" s="165">
        <f t="shared" si="6"/>
        <v>0.42487046632124353</v>
      </c>
    </row>
    <row r="128" spans="22:37">
      <c r="V128" t="s">
        <v>1400</v>
      </c>
      <c r="W128" t="s">
        <v>1401</v>
      </c>
      <c r="AG128" t="s">
        <v>1400</v>
      </c>
      <c r="AH128" s="164">
        <v>46811</v>
      </c>
      <c r="AI128" s="164">
        <v>36419</v>
      </c>
      <c r="AJ128" s="164">
        <f t="shared" si="5"/>
        <v>10392</v>
      </c>
      <c r="AK128" s="165">
        <f t="shared" si="6"/>
        <v>0.22199910277498877</v>
      </c>
    </row>
    <row r="129" spans="22:37">
      <c r="V129" t="s">
        <v>1402</v>
      </c>
      <c r="W129" t="s">
        <v>1403</v>
      </c>
      <c r="AG129" t="s">
        <v>1402</v>
      </c>
      <c r="AH129" s="166" t="s">
        <v>1199</v>
      </c>
      <c r="AI129" s="166" t="s">
        <v>1199</v>
      </c>
      <c r="AJ129" s="164" t="str">
        <f t="shared" si="5"/>
        <v>-</v>
      </c>
      <c r="AK129" s="165" t="str">
        <f t="shared" si="6"/>
        <v>-</v>
      </c>
    </row>
    <row r="130" spans="22:37">
      <c r="V130" t="s">
        <v>1404</v>
      </c>
      <c r="W130" t="s">
        <v>1405</v>
      </c>
      <c r="AG130" t="s">
        <v>1404</v>
      </c>
      <c r="AH130" s="164">
        <v>104</v>
      </c>
      <c r="AI130" s="164">
        <v>48</v>
      </c>
      <c r="AJ130" s="164">
        <f t="shared" si="5"/>
        <v>56</v>
      </c>
      <c r="AK130" s="165">
        <f t="shared" si="6"/>
        <v>0.53846153846153844</v>
      </c>
    </row>
    <row r="131" spans="22:37">
      <c r="V131" t="s">
        <v>1406</v>
      </c>
      <c r="W131" t="s">
        <v>1407</v>
      </c>
      <c r="AG131" t="s">
        <v>1406</v>
      </c>
      <c r="AH131" s="164">
        <v>5146</v>
      </c>
      <c r="AI131" s="164">
        <v>2616</v>
      </c>
      <c r="AJ131" s="164">
        <f t="shared" si="5"/>
        <v>2530</v>
      </c>
      <c r="AK131" s="165">
        <f t="shared" si="6"/>
        <v>0.49164399533618347</v>
      </c>
    </row>
    <row r="132" spans="22:37">
      <c r="V132" t="s">
        <v>1408</v>
      </c>
      <c r="W132" t="s">
        <v>1409</v>
      </c>
      <c r="AG132" t="s">
        <v>1408</v>
      </c>
      <c r="AH132" s="164">
        <v>7367</v>
      </c>
      <c r="AI132" s="164">
        <v>3874</v>
      </c>
      <c r="AJ132" s="164">
        <f t="shared" si="5"/>
        <v>3493</v>
      </c>
      <c r="AK132" s="165">
        <f t="shared" si="6"/>
        <v>0.47414144156373017</v>
      </c>
    </row>
    <row r="133" spans="22:37">
      <c r="V133" t="s">
        <v>1410</v>
      </c>
      <c r="W133" t="s">
        <v>1411</v>
      </c>
      <c r="AG133" t="s">
        <v>1410</v>
      </c>
      <c r="AH133" s="164">
        <v>2306</v>
      </c>
      <c r="AI133" s="164">
        <v>1340</v>
      </c>
      <c r="AJ133" s="164">
        <f t="shared" si="5"/>
        <v>966</v>
      </c>
      <c r="AK133" s="165">
        <f t="shared" si="6"/>
        <v>0.41890719861231568</v>
      </c>
    </row>
    <row r="134" spans="22:37">
      <c r="V134" t="s">
        <v>1412</v>
      </c>
      <c r="W134" t="s">
        <v>1413</v>
      </c>
      <c r="AG134" t="s">
        <v>1412</v>
      </c>
      <c r="AH134" s="164">
        <v>4296</v>
      </c>
      <c r="AI134" s="164">
        <v>2087</v>
      </c>
      <c r="AJ134" s="164">
        <f t="shared" ref="AJ134:AJ160" si="7">IFERROR(AH134-AI134,"-")</f>
        <v>2209</v>
      </c>
      <c r="AK134" s="165">
        <f t="shared" ref="AK134:AK160" si="8">IFERROR(AJ134/AH134,"-")</f>
        <v>0.51419925512104281</v>
      </c>
    </row>
    <row r="135" spans="22:37">
      <c r="V135" t="s">
        <v>1414</v>
      </c>
      <c r="W135" t="s">
        <v>1415</v>
      </c>
      <c r="AG135" t="s">
        <v>1414</v>
      </c>
      <c r="AH135" s="164">
        <v>3241</v>
      </c>
      <c r="AI135" s="164">
        <v>1715</v>
      </c>
      <c r="AJ135" s="164">
        <f t="shared" si="7"/>
        <v>1526</v>
      </c>
      <c r="AK135" s="165">
        <f t="shared" si="8"/>
        <v>0.47084233261339092</v>
      </c>
    </row>
    <row r="136" spans="22:37">
      <c r="V136" t="s">
        <v>1416</v>
      </c>
      <c r="W136" t="s">
        <v>1417</v>
      </c>
      <c r="AG136" t="s">
        <v>1416</v>
      </c>
      <c r="AH136" s="164">
        <v>5982</v>
      </c>
      <c r="AI136" s="164">
        <v>1929</v>
      </c>
      <c r="AJ136" s="164">
        <f t="shared" si="7"/>
        <v>4053</v>
      </c>
      <c r="AK136" s="165">
        <f t="shared" si="8"/>
        <v>0.67753259779338015</v>
      </c>
    </row>
    <row r="137" spans="22:37">
      <c r="V137" t="s">
        <v>1418</v>
      </c>
      <c r="W137" t="s">
        <v>1419</v>
      </c>
      <c r="AG137" t="s">
        <v>1418</v>
      </c>
      <c r="AH137" s="164">
        <v>696</v>
      </c>
      <c r="AI137" s="164">
        <v>513</v>
      </c>
      <c r="AJ137" s="164">
        <f t="shared" si="7"/>
        <v>183</v>
      </c>
      <c r="AK137" s="165">
        <f t="shared" si="8"/>
        <v>0.26293103448275862</v>
      </c>
    </row>
    <row r="138" spans="22:37">
      <c r="V138" t="s">
        <v>1420</v>
      </c>
      <c r="W138" t="s">
        <v>1421</v>
      </c>
      <c r="AG138" t="s">
        <v>1420</v>
      </c>
      <c r="AH138" s="164">
        <v>834</v>
      </c>
      <c r="AI138" s="164">
        <v>432</v>
      </c>
      <c r="AJ138" s="164">
        <f t="shared" si="7"/>
        <v>402</v>
      </c>
      <c r="AK138" s="165">
        <f t="shared" si="8"/>
        <v>0.48201438848920863</v>
      </c>
    </row>
    <row r="139" spans="22:37">
      <c r="V139" t="s">
        <v>1422</v>
      </c>
      <c r="W139" t="s">
        <v>1423</v>
      </c>
      <c r="AG139" t="s">
        <v>1422</v>
      </c>
      <c r="AH139" s="164">
        <v>193</v>
      </c>
      <c r="AI139" s="164">
        <v>148</v>
      </c>
      <c r="AJ139" s="164">
        <f t="shared" si="7"/>
        <v>45</v>
      </c>
      <c r="AK139" s="165">
        <f t="shared" si="8"/>
        <v>0.23316062176165803</v>
      </c>
    </row>
    <row r="140" spans="22:37">
      <c r="V140" t="s">
        <v>1424</v>
      </c>
      <c r="W140" t="s">
        <v>1425</v>
      </c>
      <c r="AG140" t="s">
        <v>1424</v>
      </c>
      <c r="AH140" s="164">
        <v>4116</v>
      </c>
      <c r="AI140" s="164">
        <v>2164</v>
      </c>
      <c r="AJ140" s="164">
        <f t="shared" si="7"/>
        <v>1952</v>
      </c>
      <c r="AK140" s="165">
        <f t="shared" si="8"/>
        <v>0.47424684159378039</v>
      </c>
    </row>
    <row r="141" spans="22:37">
      <c r="V141" t="s">
        <v>1426</v>
      </c>
      <c r="W141" t="s">
        <v>1427</v>
      </c>
      <c r="AG141" t="s">
        <v>1426</v>
      </c>
      <c r="AH141" s="164">
        <v>512</v>
      </c>
      <c r="AI141" s="164">
        <v>296</v>
      </c>
      <c r="AJ141" s="164">
        <f t="shared" si="7"/>
        <v>216</v>
      </c>
      <c r="AK141" s="165">
        <f t="shared" si="8"/>
        <v>0.421875</v>
      </c>
    </row>
    <row r="142" spans="22:37">
      <c r="V142" t="s">
        <v>1428</v>
      </c>
      <c r="W142" t="s">
        <v>1429</v>
      </c>
      <c r="AG142" t="s">
        <v>1428</v>
      </c>
      <c r="AH142" s="164">
        <v>347</v>
      </c>
      <c r="AI142" s="164">
        <v>153</v>
      </c>
      <c r="AJ142" s="164">
        <f t="shared" si="7"/>
        <v>194</v>
      </c>
      <c r="AK142" s="165">
        <f t="shared" si="8"/>
        <v>0.55907780979827093</v>
      </c>
    </row>
    <row r="143" spans="22:37">
      <c r="V143" t="s">
        <v>1430</v>
      </c>
      <c r="W143" t="s">
        <v>1431</v>
      </c>
      <c r="AG143" t="s">
        <v>1430</v>
      </c>
      <c r="AH143" s="164">
        <v>97</v>
      </c>
      <c r="AI143" s="164">
        <v>14</v>
      </c>
      <c r="AJ143" s="164">
        <f t="shared" si="7"/>
        <v>83</v>
      </c>
      <c r="AK143" s="165">
        <f t="shared" si="8"/>
        <v>0.85567010309278346</v>
      </c>
    </row>
    <row r="144" spans="22:37">
      <c r="V144" t="s">
        <v>1432</v>
      </c>
      <c r="W144" t="s">
        <v>1433</v>
      </c>
      <c r="AG144" t="s">
        <v>1432</v>
      </c>
      <c r="AH144" s="164">
        <v>698</v>
      </c>
      <c r="AI144" s="164">
        <v>481</v>
      </c>
      <c r="AJ144" s="164">
        <f t="shared" si="7"/>
        <v>217</v>
      </c>
      <c r="AK144" s="165">
        <f t="shared" si="8"/>
        <v>0.31088825214899712</v>
      </c>
    </row>
    <row r="145" spans="22:37">
      <c r="V145" t="s">
        <v>1434</v>
      </c>
      <c r="W145" t="s">
        <v>1435</v>
      </c>
      <c r="AG145" t="s">
        <v>1434</v>
      </c>
      <c r="AH145" s="164">
        <v>98</v>
      </c>
      <c r="AI145" s="164">
        <v>47</v>
      </c>
      <c r="AJ145" s="164">
        <f t="shared" si="7"/>
        <v>51</v>
      </c>
      <c r="AK145" s="165">
        <f t="shared" si="8"/>
        <v>0.52040816326530615</v>
      </c>
    </row>
    <row r="146" spans="22:37">
      <c r="V146" t="s">
        <v>1436</v>
      </c>
      <c r="W146" t="s">
        <v>1437</v>
      </c>
      <c r="AG146" t="s">
        <v>1436</v>
      </c>
      <c r="AH146" s="164">
        <v>278</v>
      </c>
      <c r="AI146" s="164">
        <v>155</v>
      </c>
      <c r="AJ146" s="164">
        <f t="shared" si="7"/>
        <v>123</v>
      </c>
      <c r="AK146" s="165">
        <f t="shared" si="8"/>
        <v>0.44244604316546765</v>
      </c>
    </row>
    <row r="147" spans="22:37">
      <c r="V147" t="s">
        <v>1438</v>
      </c>
      <c r="W147" t="s">
        <v>1439</v>
      </c>
      <c r="AG147" t="s">
        <v>1438</v>
      </c>
      <c r="AH147" s="164">
        <v>22361</v>
      </c>
      <c r="AI147" s="164">
        <v>17700</v>
      </c>
      <c r="AJ147" s="164">
        <f t="shared" si="7"/>
        <v>4661</v>
      </c>
      <c r="AK147" s="165">
        <f t="shared" si="8"/>
        <v>0.20844327176781002</v>
      </c>
    </row>
    <row r="148" spans="22:37">
      <c r="V148" t="s">
        <v>1440</v>
      </c>
      <c r="W148" t="s">
        <v>1441</v>
      </c>
      <c r="AG148" t="s">
        <v>1440</v>
      </c>
      <c r="AH148" s="164">
        <v>6945</v>
      </c>
      <c r="AI148" s="164">
        <v>4049</v>
      </c>
      <c r="AJ148" s="164">
        <f t="shared" si="7"/>
        <v>2896</v>
      </c>
      <c r="AK148" s="165">
        <f t="shared" si="8"/>
        <v>0.41699064074874009</v>
      </c>
    </row>
    <row r="149" spans="22:37">
      <c r="V149" t="s">
        <v>1442</v>
      </c>
      <c r="W149" t="s">
        <v>1443</v>
      </c>
      <c r="AG149" t="s">
        <v>1442</v>
      </c>
      <c r="AH149" s="164">
        <v>4429</v>
      </c>
      <c r="AI149" s="164">
        <v>3341</v>
      </c>
      <c r="AJ149" s="164">
        <f t="shared" si="7"/>
        <v>1088</v>
      </c>
      <c r="AK149" s="165">
        <f t="shared" si="8"/>
        <v>0.24565364642131407</v>
      </c>
    </row>
    <row r="150" spans="22:37">
      <c r="V150" t="s">
        <v>1444</v>
      </c>
      <c r="W150" t="s">
        <v>1445</v>
      </c>
      <c r="AG150" t="s">
        <v>1444</v>
      </c>
      <c r="AH150" s="164">
        <v>3523</v>
      </c>
      <c r="AI150" s="164">
        <v>2773</v>
      </c>
      <c r="AJ150" s="164">
        <f t="shared" si="7"/>
        <v>750</v>
      </c>
      <c r="AK150" s="165">
        <f t="shared" si="8"/>
        <v>0.21288674425205792</v>
      </c>
    </row>
    <row r="151" spans="22:37">
      <c r="V151" t="s">
        <v>1446</v>
      </c>
      <c r="W151" t="s">
        <v>1447</v>
      </c>
      <c r="AG151" t="s">
        <v>1446</v>
      </c>
      <c r="AH151" s="164">
        <v>835</v>
      </c>
      <c r="AI151" s="164">
        <v>572</v>
      </c>
      <c r="AJ151" s="164">
        <f t="shared" si="7"/>
        <v>263</v>
      </c>
      <c r="AK151" s="165">
        <f t="shared" si="8"/>
        <v>0.31497005988023952</v>
      </c>
    </row>
    <row r="152" spans="22:37">
      <c r="V152" t="s">
        <v>1448</v>
      </c>
      <c r="W152" t="s">
        <v>1449</v>
      </c>
      <c r="AG152" t="s">
        <v>1448</v>
      </c>
      <c r="AH152" s="164">
        <v>930</v>
      </c>
      <c r="AI152" s="164">
        <v>456</v>
      </c>
      <c r="AJ152" s="164">
        <f t="shared" si="7"/>
        <v>474</v>
      </c>
      <c r="AK152" s="165">
        <f t="shared" si="8"/>
        <v>0.50967741935483868</v>
      </c>
    </row>
    <row r="153" spans="22:37">
      <c r="V153" t="s">
        <v>1450</v>
      </c>
      <c r="W153" t="s">
        <v>1451</v>
      </c>
      <c r="AG153" t="s">
        <v>1450</v>
      </c>
      <c r="AH153" s="164">
        <v>333</v>
      </c>
      <c r="AI153" s="164">
        <v>136</v>
      </c>
      <c r="AJ153" s="164">
        <f t="shared" si="7"/>
        <v>197</v>
      </c>
      <c r="AK153" s="165">
        <f t="shared" si="8"/>
        <v>0.59159159159159158</v>
      </c>
    </row>
    <row r="154" spans="22:37">
      <c r="V154" t="s">
        <v>1452</v>
      </c>
      <c r="W154" t="s">
        <v>1453</v>
      </c>
      <c r="AG154" t="s">
        <v>1452</v>
      </c>
      <c r="AH154" s="164">
        <v>11643</v>
      </c>
      <c r="AI154" s="164">
        <v>7594</v>
      </c>
      <c r="AJ154" s="164">
        <f t="shared" si="7"/>
        <v>4049</v>
      </c>
      <c r="AK154" s="165">
        <f t="shared" si="8"/>
        <v>0.34776260413982651</v>
      </c>
    </row>
    <row r="155" spans="22:37">
      <c r="V155" t="s">
        <v>1454</v>
      </c>
      <c r="W155" t="s">
        <v>1455</v>
      </c>
      <c r="AG155" t="s">
        <v>1454</v>
      </c>
      <c r="AH155" s="164">
        <v>1578</v>
      </c>
      <c r="AI155" s="164">
        <v>599</v>
      </c>
      <c r="AJ155" s="164">
        <f t="shared" si="7"/>
        <v>979</v>
      </c>
      <c r="AK155" s="165">
        <f t="shared" si="8"/>
        <v>0.62040557667934093</v>
      </c>
    </row>
    <row r="156" spans="22:37">
      <c r="V156" t="s">
        <v>1456</v>
      </c>
      <c r="W156" t="s">
        <v>1457</v>
      </c>
      <c r="AG156" t="s">
        <v>1456</v>
      </c>
      <c r="AH156" s="164">
        <v>619</v>
      </c>
      <c r="AI156" s="164">
        <v>393</v>
      </c>
      <c r="AJ156" s="164">
        <f t="shared" si="7"/>
        <v>226</v>
      </c>
      <c r="AK156" s="165">
        <f t="shared" si="8"/>
        <v>0.36510500807754442</v>
      </c>
    </row>
    <row r="157" spans="22:37">
      <c r="V157" t="s">
        <v>1458</v>
      </c>
      <c r="W157" t="s">
        <v>1459</v>
      </c>
      <c r="AG157" t="s">
        <v>1458</v>
      </c>
      <c r="AH157" s="166" t="s">
        <v>1199</v>
      </c>
      <c r="AI157" s="166" t="s">
        <v>1199</v>
      </c>
      <c r="AJ157" s="164" t="str">
        <f t="shared" si="7"/>
        <v>-</v>
      </c>
      <c r="AK157" s="165" t="str">
        <f t="shared" si="8"/>
        <v>-</v>
      </c>
    </row>
    <row r="158" spans="22:37">
      <c r="V158" t="s">
        <v>1460</v>
      </c>
      <c r="W158" t="s">
        <v>1461</v>
      </c>
      <c r="AG158" t="s">
        <v>1460</v>
      </c>
      <c r="AH158" s="164">
        <v>478</v>
      </c>
      <c r="AI158" s="164">
        <v>248</v>
      </c>
      <c r="AJ158" s="164">
        <f t="shared" si="7"/>
        <v>230</v>
      </c>
      <c r="AK158" s="165">
        <f t="shared" si="8"/>
        <v>0.48117154811715479</v>
      </c>
    </row>
    <row r="159" spans="22:37">
      <c r="V159" t="s">
        <v>1462</v>
      </c>
      <c r="W159" t="s">
        <v>1463</v>
      </c>
      <c r="AG159" t="s">
        <v>1462</v>
      </c>
      <c r="AH159" s="164">
        <v>44</v>
      </c>
      <c r="AI159" s="164">
        <v>15</v>
      </c>
      <c r="AJ159" s="164">
        <f t="shared" si="7"/>
        <v>29</v>
      </c>
      <c r="AK159" s="165">
        <f t="shared" si="8"/>
        <v>0.65909090909090906</v>
      </c>
    </row>
    <row r="160" spans="22:37">
      <c r="V160" t="s">
        <v>1464</v>
      </c>
      <c r="W160" t="s">
        <v>1465</v>
      </c>
      <c r="AG160" t="s">
        <v>1464</v>
      </c>
      <c r="AH160" s="164">
        <v>5789</v>
      </c>
      <c r="AI160" s="164">
        <v>3465</v>
      </c>
      <c r="AJ160" s="164">
        <f t="shared" si="7"/>
        <v>2324</v>
      </c>
      <c r="AK160" s="165">
        <f t="shared" si="8"/>
        <v>0.40145102781136638</v>
      </c>
    </row>
  </sheetData>
  <sheetProtection algorithmName="SHA-512" hashValue="u6/zVSEdLIuGkjoPcuBFpTYRFCRCOXenbpG/yvTNmt9/2W9ULLdjFvBdNIwRNBoI5Xzd8GijRY8k85K+K7og8g==" saltValue="Gd8R8sfqOokmabtX7TU4eQ==" spinCount="100000" sheet="1" objects="1" scenarios="1"/>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tabSelected="1" workbookViewId="0"/>
  </sheetViews>
  <sheetFormatPr defaultColWidth="14.42578125" defaultRowHeight="15" customHeight="1"/>
  <cols>
    <col min="1" max="1" width="8.7109375" customWidth="1"/>
    <col min="2" max="2" width="21.5703125" customWidth="1"/>
    <col min="3" max="3" width="15.85546875" customWidth="1"/>
    <col min="4" max="4" width="48.7109375" customWidth="1"/>
    <col min="5" max="5" width="8.7109375" customWidth="1"/>
    <col min="6" max="6" width="25.7109375" customWidth="1"/>
    <col min="7" max="26" width="8.7109375" customWidth="1"/>
  </cols>
  <sheetData>
    <row r="1" spans="1:6" ht="12.75" customHeight="1">
      <c r="A1" s="69" t="s">
        <v>113</v>
      </c>
      <c r="E1" s="69"/>
    </row>
    <row r="2" spans="1:6" ht="12.75" customHeight="1">
      <c r="A2" s="93" t="s">
        <v>790</v>
      </c>
      <c r="B2" s="93" t="s">
        <v>743</v>
      </c>
      <c r="C2" s="93" t="s">
        <v>791</v>
      </c>
      <c r="D2" s="93" t="s">
        <v>792</v>
      </c>
      <c r="E2" s="93"/>
      <c r="F2" s="93"/>
    </row>
    <row r="3" spans="1:6" ht="12.75" customHeight="1">
      <c r="A3" s="96">
        <v>1</v>
      </c>
      <c r="B3" s="1" t="s">
        <v>745</v>
      </c>
      <c r="C3" s="1" t="s">
        <v>793</v>
      </c>
      <c r="D3" s="1" t="s">
        <v>794</v>
      </c>
      <c r="E3" s="96">
        <v>1</v>
      </c>
      <c r="F3" s="1" t="s">
        <v>794</v>
      </c>
    </row>
    <row r="4" spans="1:6" ht="12.75" customHeight="1">
      <c r="A4" s="96">
        <v>2</v>
      </c>
      <c r="B4" s="1" t="s">
        <v>746</v>
      </c>
      <c r="C4" s="1" t="s">
        <v>795</v>
      </c>
      <c r="D4" s="1" t="s">
        <v>796</v>
      </c>
      <c r="E4" s="96">
        <v>2</v>
      </c>
      <c r="F4" s="1" t="s">
        <v>796</v>
      </c>
    </row>
    <row r="5" spans="1:6" ht="12.75" customHeight="1">
      <c r="A5" s="96">
        <v>3</v>
      </c>
      <c r="B5" s="1" t="s">
        <v>747</v>
      </c>
      <c r="C5" s="1" t="s">
        <v>797</v>
      </c>
      <c r="D5" s="1" t="s">
        <v>798</v>
      </c>
      <c r="E5" s="96">
        <v>3</v>
      </c>
      <c r="F5" s="1" t="s">
        <v>798</v>
      </c>
    </row>
    <row r="6" spans="1:6" ht="12.75" customHeight="1">
      <c r="A6" s="96">
        <v>4</v>
      </c>
      <c r="B6" s="15" t="s">
        <v>774</v>
      </c>
      <c r="C6" s="96" t="s">
        <v>799</v>
      </c>
      <c r="D6" s="1" t="s">
        <v>800</v>
      </c>
      <c r="E6" s="96">
        <v>4</v>
      </c>
      <c r="F6" s="1" t="s">
        <v>801</v>
      </c>
    </row>
    <row r="7" spans="1:6" ht="12.75" customHeight="1">
      <c r="A7" s="96">
        <v>5</v>
      </c>
      <c r="B7" s="1" t="s">
        <v>748</v>
      </c>
      <c r="C7" s="96" t="s">
        <v>802</v>
      </c>
      <c r="D7" t="s">
        <v>803</v>
      </c>
      <c r="E7" s="96">
        <v>5</v>
      </c>
      <c r="F7" t="s">
        <v>804</v>
      </c>
    </row>
    <row r="8" spans="1:6" ht="12.75" customHeight="1">
      <c r="A8" s="96">
        <v>6</v>
      </c>
      <c r="B8" s="1" t="s">
        <v>749</v>
      </c>
      <c r="C8" s="96" t="s">
        <v>805</v>
      </c>
      <c r="D8" s="1" t="s">
        <v>806</v>
      </c>
      <c r="E8" s="96">
        <v>6</v>
      </c>
      <c r="F8" s="1" t="s">
        <v>806</v>
      </c>
    </row>
    <row r="9" spans="1:6" ht="12.75" customHeight="1">
      <c r="A9" s="96">
        <v>7</v>
      </c>
      <c r="B9" s="1" t="s">
        <v>750</v>
      </c>
      <c r="C9" s="96" t="s">
        <v>807</v>
      </c>
      <c r="D9" s="1" t="s">
        <v>808</v>
      </c>
      <c r="E9" s="96">
        <v>7</v>
      </c>
      <c r="F9" s="1" t="s">
        <v>808</v>
      </c>
    </row>
    <row r="10" spans="1:6" ht="12.75" customHeight="1">
      <c r="A10" s="96">
        <v>8</v>
      </c>
      <c r="B10" s="1" t="s">
        <v>751</v>
      </c>
      <c r="C10" s="96" t="s">
        <v>809</v>
      </c>
      <c r="D10" s="1" t="s">
        <v>810</v>
      </c>
      <c r="E10" s="96">
        <v>8</v>
      </c>
      <c r="F10" s="1" t="s">
        <v>811</v>
      </c>
    </row>
    <row r="11" spans="1:6" ht="12.75" customHeight="1">
      <c r="A11" s="96">
        <v>9</v>
      </c>
      <c r="B11" s="1" t="s">
        <v>752</v>
      </c>
      <c r="C11" s="96" t="s">
        <v>812</v>
      </c>
      <c r="D11" s="1" t="s">
        <v>813</v>
      </c>
      <c r="E11" s="96">
        <v>9</v>
      </c>
      <c r="F11" s="1" t="s">
        <v>814</v>
      </c>
    </row>
    <row r="12" spans="1:6" ht="12.75" customHeight="1">
      <c r="A12" s="96">
        <v>10</v>
      </c>
      <c r="B12" s="1" t="s">
        <v>753</v>
      </c>
      <c r="C12" s="96" t="s">
        <v>815</v>
      </c>
      <c r="D12" s="1" t="s">
        <v>816</v>
      </c>
      <c r="E12" s="96">
        <v>10</v>
      </c>
      <c r="F12" s="1" t="s">
        <v>816</v>
      </c>
    </row>
    <row r="13" spans="1:6" ht="12.75" customHeight="1">
      <c r="A13" s="96">
        <v>11</v>
      </c>
      <c r="B13" s="1" t="s">
        <v>776</v>
      </c>
      <c r="C13" s="96" t="s">
        <v>817</v>
      </c>
      <c r="D13" s="1" t="s">
        <v>818</v>
      </c>
      <c r="E13" s="96">
        <v>11</v>
      </c>
      <c r="F13" s="1" t="s">
        <v>819</v>
      </c>
    </row>
    <row r="14" spans="1:6" ht="12.75" customHeight="1">
      <c r="A14" s="96">
        <v>12</v>
      </c>
      <c r="B14" s="1" t="s">
        <v>754</v>
      </c>
      <c r="C14" s="96" t="s">
        <v>820</v>
      </c>
      <c r="D14" s="99" t="s">
        <v>821</v>
      </c>
      <c r="E14" s="96">
        <v>12</v>
      </c>
      <c r="F14" s="99" t="s">
        <v>821</v>
      </c>
    </row>
    <row r="15" spans="1:6" ht="12.75" customHeight="1">
      <c r="A15" s="96">
        <v>13</v>
      </c>
      <c r="B15" s="1" t="s">
        <v>755</v>
      </c>
      <c r="C15" s="96" t="s">
        <v>822</v>
      </c>
      <c r="D15" s="1" t="s">
        <v>823</v>
      </c>
      <c r="E15" s="96">
        <v>13</v>
      </c>
      <c r="F15" s="1" t="s">
        <v>823</v>
      </c>
    </row>
    <row r="16" spans="1:6" ht="12.75" customHeight="1">
      <c r="A16" s="96">
        <v>14</v>
      </c>
      <c r="B16" s="1" t="s">
        <v>777</v>
      </c>
      <c r="C16" s="96" t="s">
        <v>824</v>
      </c>
      <c r="D16" s="1" t="s">
        <v>825</v>
      </c>
      <c r="E16" s="96">
        <v>14</v>
      </c>
      <c r="F16" s="1" t="s">
        <v>825</v>
      </c>
    </row>
    <row r="17" spans="1:6" ht="12.75" customHeight="1">
      <c r="A17" s="96">
        <v>15</v>
      </c>
      <c r="B17" s="15">
        <v>17</v>
      </c>
      <c r="C17" s="96" t="s">
        <v>826</v>
      </c>
      <c r="D17" s="1" t="s">
        <v>827</v>
      </c>
      <c r="E17" s="96">
        <v>15</v>
      </c>
      <c r="F17" s="1" t="s">
        <v>828</v>
      </c>
    </row>
    <row r="18" spans="1:6" ht="12.75" customHeight="1">
      <c r="A18" s="96">
        <v>16</v>
      </c>
      <c r="B18" s="15" t="s">
        <v>778</v>
      </c>
      <c r="C18" s="96" t="s">
        <v>829</v>
      </c>
      <c r="D18" s="1" t="s">
        <v>830</v>
      </c>
      <c r="E18" s="96">
        <v>16</v>
      </c>
      <c r="F18" s="1" t="s">
        <v>831</v>
      </c>
    </row>
    <row r="19" spans="1:6" ht="12.75" customHeight="1">
      <c r="A19" s="96">
        <v>17</v>
      </c>
      <c r="B19" s="15" t="s">
        <v>756</v>
      </c>
      <c r="C19" s="96" t="s">
        <v>832</v>
      </c>
      <c r="D19" s="99" t="s">
        <v>833</v>
      </c>
      <c r="E19" s="96">
        <v>17</v>
      </c>
      <c r="F19" s="99" t="s">
        <v>833</v>
      </c>
    </row>
    <row r="20" spans="1:6" ht="12.75" customHeight="1">
      <c r="A20" s="96">
        <v>18</v>
      </c>
      <c r="B20" s="15">
        <v>211</v>
      </c>
      <c r="C20" s="96" t="s">
        <v>834</v>
      </c>
      <c r="D20" s="1" t="s">
        <v>835</v>
      </c>
      <c r="E20" s="96">
        <v>18</v>
      </c>
      <c r="F20" s="1" t="s">
        <v>835</v>
      </c>
    </row>
    <row r="21" spans="1:6" ht="12.75" customHeight="1">
      <c r="A21" s="96">
        <v>19</v>
      </c>
      <c r="B21" s="1" t="s">
        <v>757</v>
      </c>
      <c r="C21" s="96" t="s">
        <v>836</v>
      </c>
      <c r="D21" s="1" t="s">
        <v>837</v>
      </c>
      <c r="E21" s="96">
        <v>19</v>
      </c>
      <c r="F21" s="1" t="s">
        <v>838</v>
      </c>
    </row>
    <row r="22" spans="1:6" ht="12.75" customHeight="1">
      <c r="A22" s="96">
        <v>20</v>
      </c>
      <c r="B22" s="1" t="s">
        <v>758</v>
      </c>
      <c r="C22" s="96" t="s">
        <v>839</v>
      </c>
      <c r="D22" s="1" t="s">
        <v>840</v>
      </c>
      <c r="E22" s="96">
        <v>20</v>
      </c>
      <c r="F22" s="1" t="s">
        <v>840</v>
      </c>
    </row>
    <row r="23" spans="1:6" ht="12.75" customHeight="1">
      <c r="A23" s="96">
        <v>21</v>
      </c>
      <c r="B23" s="1" t="s">
        <v>779</v>
      </c>
      <c r="C23" s="96" t="s">
        <v>841</v>
      </c>
      <c r="D23" s="1" t="s">
        <v>842</v>
      </c>
      <c r="E23" s="96">
        <v>21</v>
      </c>
      <c r="F23" s="1" t="s">
        <v>842</v>
      </c>
    </row>
    <row r="24" spans="1:6" ht="12.75" customHeight="1">
      <c r="A24" s="96">
        <v>22</v>
      </c>
      <c r="B24" s="98" t="s">
        <v>760</v>
      </c>
      <c r="C24" s="96" t="s">
        <v>843</v>
      </c>
      <c r="D24" s="1" t="s">
        <v>844</v>
      </c>
      <c r="E24" s="96">
        <v>22</v>
      </c>
      <c r="F24" s="1" t="s">
        <v>844</v>
      </c>
    </row>
    <row r="25" spans="1:6" ht="12.75" customHeight="1">
      <c r="A25" s="96">
        <v>23</v>
      </c>
      <c r="B25" s="1" t="s">
        <v>780</v>
      </c>
      <c r="C25" s="96" t="s">
        <v>845</v>
      </c>
      <c r="D25" s="99" t="s">
        <v>846</v>
      </c>
      <c r="E25" s="96">
        <v>23</v>
      </c>
      <c r="F25" s="99" t="s">
        <v>846</v>
      </c>
    </row>
    <row r="26" spans="1:6" ht="12.75" customHeight="1">
      <c r="A26" s="96">
        <v>24</v>
      </c>
      <c r="B26" s="1" t="s">
        <v>761</v>
      </c>
      <c r="C26" s="96" t="s">
        <v>847</v>
      </c>
      <c r="D26" s="1" t="s">
        <v>848</v>
      </c>
      <c r="E26" s="96">
        <v>24</v>
      </c>
      <c r="F26" s="1" t="s">
        <v>849</v>
      </c>
    </row>
    <row r="27" spans="1:6" ht="12.75" customHeight="1">
      <c r="A27" s="96">
        <v>25</v>
      </c>
      <c r="B27" s="1" t="s">
        <v>762</v>
      </c>
      <c r="C27" s="96" t="s">
        <v>850</v>
      </c>
      <c r="D27" t="s">
        <v>851</v>
      </c>
      <c r="E27" s="96">
        <v>25</v>
      </c>
      <c r="F27" t="s">
        <v>852</v>
      </c>
    </row>
    <row r="28" spans="1:6" ht="12.75" customHeight="1">
      <c r="A28" s="96">
        <v>26</v>
      </c>
      <c r="B28" s="1" t="s">
        <v>763</v>
      </c>
      <c r="C28" s="96" t="s">
        <v>853</v>
      </c>
      <c r="D28" t="s">
        <v>854</v>
      </c>
      <c r="E28" s="96">
        <v>26</v>
      </c>
      <c r="F28" t="s">
        <v>854</v>
      </c>
    </row>
    <row r="29" spans="1:6" ht="12.75" customHeight="1">
      <c r="A29" s="96">
        <v>27</v>
      </c>
      <c r="B29" s="1" t="s">
        <v>781</v>
      </c>
      <c r="C29" s="96" t="s">
        <v>855</v>
      </c>
      <c r="D29" t="s">
        <v>856</v>
      </c>
      <c r="E29" s="96">
        <v>27</v>
      </c>
      <c r="F29" t="s">
        <v>856</v>
      </c>
    </row>
    <row r="30" spans="1:6" ht="12.75" customHeight="1">
      <c r="A30" s="96">
        <v>28</v>
      </c>
      <c r="B30" s="15">
        <v>25</v>
      </c>
      <c r="C30" s="96" t="s">
        <v>857</v>
      </c>
      <c r="D30" s="1" t="s">
        <v>858</v>
      </c>
      <c r="E30" s="96">
        <v>28</v>
      </c>
      <c r="F30" s="1" t="s">
        <v>859</v>
      </c>
    </row>
    <row r="31" spans="1:6" ht="12.75" customHeight="1">
      <c r="A31" s="96">
        <v>29</v>
      </c>
      <c r="B31" s="15">
        <v>26</v>
      </c>
      <c r="C31" s="96" t="s">
        <v>860</v>
      </c>
      <c r="D31" t="s">
        <v>861</v>
      </c>
      <c r="E31" s="96">
        <v>29</v>
      </c>
      <c r="F31" t="s">
        <v>862</v>
      </c>
    </row>
    <row r="32" spans="1:6" ht="12.75" customHeight="1">
      <c r="A32" s="96">
        <v>30</v>
      </c>
      <c r="B32" s="98" t="s">
        <v>764</v>
      </c>
      <c r="C32" s="96" t="s">
        <v>863</v>
      </c>
      <c r="D32" s="1" t="s">
        <v>864</v>
      </c>
      <c r="E32" s="96">
        <v>30</v>
      </c>
      <c r="F32" s="1" t="s">
        <v>864</v>
      </c>
    </row>
    <row r="33" spans="1:6" ht="12.75" customHeight="1">
      <c r="A33" s="96">
        <v>31</v>
      </c>
      <c r="B33" s="98" t="s">
        <v>765</v>
      </c>
      <c r="C33" s="96" t="s">
        <v>865</v>
      </c>
      <c r="D33" s="1" t="s">
        <v>866</v>
      </c>
      <c r="E33" s="96">
        <v>31</v>
      </c>
      <c r="F33" s="1" t="s">
        <v>866</v>
      </c>
    </row>
    <row r="34" spans="1:6" ht="12.75" customHeight="1">
      <c r="A34" s="96">
        <v>32</v>
      </c>
      <c r="B34" s="15" t="s">
        <v>782</v>
      </c>
      <c r="C34" s="96" t="s">
        <v>867</v>
      </c>
      <c r="D34" s="99" t="s">
        <v>868</v>
      </c>
      <c r="E34" s="96">
        <v>32</v>
      </c>
      <c r="F34" s="99" t="s">
        <v>868</v>
      </c>
    </row>
    <row r="35" spans="1:6" ht="12.75" customHeight="1">
      <c r="A35" s="96">
        <v>33</v>
      </c>
      <c r="B35" s="15">
        <v>297</v>
      </c>
      <c r="C35" s="96" t="s">
        <v>869</v>
      </c>
      <c r="D35" s="99" t="s">
        <v>870</v>
      </c>
      <c r="E35" s="96">
        <v>33</v>
      </c>
      <c r="F35" s="99" t="s">
        <v>870</v>
      </c>
    </row>
    <row r="36" spans="1:6" ht="12.75" customHeight="1">
      <c r="A36" s="96">
        <v>34</v>
      </c>
      <c r="B36" s="15">
        <v>30</v>
      </c>
      <c r="C36" s="96" t="s">
        <v>871</v>
      </c>
      <c r="D36" t="s">
        <v>872</v>
      </c>
      <c r="E36" s="96">
        <v>34</v>
      </c>
      <c r="F36" t="s">
        <v>873</v>
      </c>
    </row>
    <row r="37" spans="1:6" ht="12.75" customHeight="1">
      <c r="A37" s="96">
        <v>35</v>
      </c>
      <c r="B37" s="15" t="s">
        <v>783</v>
      </c>
      <c r="C37" s="96" t="s">
        <v>874</v>
      </c>
      <c r="D37" s="99" t="s">
        <v>875</v>
      </c>
      <c r="E37" s="96">
        <v>35</v>
      </c>
      <c r="F37" s="99" t="s">
        <v>875</v>
      </c>
    </row>
    <row r="38" spans="1:6" ht="12.75" customHeight="1">
      <c r="A38" s="96">
        <v>36</v>
      </c>
      <c r="B38" s="15" t="s">
        <v>784</v>
      </c>
      <c r="C38" s="96" t="s">
        <v>876</v>
      </c>
      <c r="D38" s="99" t="s">
        <v>877</v>
      </c>
      <c r="E38" s="96">
        <v>36</v>
      </c>
      <c r="F38" s="99" t="s">
        <v>877</v>
      </c>
    </row>
    <row r="39" spans="1:6" ht="12.75" customHeight="1">
      <c r="A39" s="96">
        <v>37</v>
      </c>
      <c r="B39" s="15">
        <v>351</v>
      </c>
      <c r="C39" s="96" t="s">
        <v>878</v>
      </c>
      <c r="D39" s="99" t="s">
        <v>879</v>
      </c>
      <c r="E39" s="96">
        <v>37</v>
      </c>
      <c r="F39" s="99" t="s">
        <v>879</v>
      </c>
    </row>
    <row r="40" spans="1:6" ht="12.75" customHeight="1">
      <c r="A40" s="96">
        <v>38</v>
      </c>
      <c r="B40" s="15" t="s">
        <v>785</v>
      </c>
      <c r="C40" s="96" t="s">
        <v>880</v>
      </c>
      <c r="D40" s="99" t="s">
        <v>881</v>
      </c>
      <c r="E40" s="96">
        <v>38</v>
      </c>
      <c r="F40" s="99" t="s">
        <v>881</v>
      </c>
    </row>
    <row r="41" spans="1:6" ht="12.75" customHeight="1">
      <c r="A41" s="96">
        <v>39</v>
      </c>
      <c r="B41" s="15">
        <v>361</v>
      </c>
      <c r="C41" s="96" t="s">
        <v>882</v>
      </c>
      <c r="D41" s="99" t="s">
        <v>883</v>
      </c>
      <c r="E41" s="96">
        <v>39</v>
      </c>
      <c r="F41" s="99" t="s">
        <v>883</v>
      </c>
    </row>
    <row r="42" spans="1:6" ht="12.75" customHeight="1">
      <c r="A42" s="96">
        <v>40</v>
      </c>
      <c r="B42" s="15" t="s">
        <v>786</v>
      </c>
      <c r="C42" s="96" t="s">
        <v>884</v>
      </c>
      <c r="D42" t="s">
        <v>885</v>
      </c>
      <c r="E42" s="96">
        <v>40</v>
      </c>
      <c r="F42" t="s">
        <v>885</v>
      </c>
    </row>
    <row r="43" spans="1:6" ht="12.75" customHeight="1">
      <c r="A43" s="96">
        <v>41</v>
      </c>
      <c r="B43" s="98" t="s">
        <v>767</v>
      </c>
      <c r="C43" s="96" t="s">
        <v>886</v>
      </c>
      <c r="D43" s="1" t="s">
        <v>887</v>
      </c>
      <c r="E43" s="96">
        <v>41</v>
      </c>
      <c r="F43" s="1" t="s">
        <v>887</v>
      </c>
    </row>
    <row r="44" spans="1:6" ht="12.75" customHeight="1">
      <c r="A44" s="96">
        <v>42</v>
      </c>
      <c r="B44" s="98" t="s">
        <v>768</v>
      </c>
      <c r="C44" s="96" t="s">
        <v>888</v>
      </c>
      <c r="D44" s="1" t="s">
        <v>889</v>
      </c>
      <c r="E44" s="96">
        <v>42</v>
      </c>
      <c r="F44" s="1" t="s">
        <v>889</v>
      </c>
    </row>
    <row r="45" spans="1:6" ht="12.75" customHeight="1">
      <c r="A45" s="96">
        <v>43</v>
      </c>
      <c r="B45" s="15">
        <v>45</v>
      </c>
      <c r="C45" s="96" t="s">
        <v>890</v>
      </c>
      <c r="D45" s="1" t="s">
        <v>891</v>
      </c>
      <c r="E45" s="96">
        <v>43</v>
      </c>
      <c r="F45" s="1" t="s">
        <v>891</v>
      </c>
    </row>
    <row r="46" spans="1:6" ht="12.75" customHeight="1">
      <c r="A46" s="96">
        <v>44</v>
      </c>
      <c r="B46" s="15" t="s">
        <v>769</v>
      </c>
      <c r="C46" s="96" t="s">
        <v>892</v>
      </c>
      <c r="D46" s="99" t="s">
        <v>893</v>
      </c>
      <c r="E46" s="96">
        <v>44</v>
      </c>
      <c r="F46" s="99" t="s">
        <v>893</v>
      </c>
    </row>
    <row r="47" spans="1:6" ht="12.75" customHeight="1">
      <c r="A47" s="96">
        <v>45</v>
      </c>
      <c r="B47" s="15" t="s">
        <v>787</v>
      </c>
      <c r="C47" s="96" t="s">
        <v>894</v>
      </c>
      <c r="D47" s="1" t="s">
        <v>895</v>
      </c>
      <c r="E47" s="96">
        <v>45</v>
      </c>
      <c r="F47" s="1" t="s">
        <v>895</v>
      </c>
    </row>
    <row r="48" spans="1:6" ht="12.75" customHeight="1">
      <c r="A48" s="96">
        <v>46</v>
      </c>
      <c r="B48" s="15">
        <v>55</v>
      </c>
      <c r="C48" s="96" t="s">
        <v>896</v>
      </c>
      <c r="D48" s="99" t="s">
        <v>897</v>
      </c>
      <c r="E48" s="96">
        <v>46</v>
      </c>
      <c r="F48" s="99" t="s">
        <v>897</v>
      </c>
    </row>
    <row r="49" spans="1:6" ht="12.75" customHeight="1">
      <c r="A49" s="96">
        <v>47</v>
      </c>
      <c r="B49" s="15">
        <v>60</v>
      </c>
      <c r="C49" s="96" t="s">
        <v>898</v>
      </c>
      <c r="D49" s="99" t="s">
        <v>899</v>
      </c>
      <c r="E49" s="96">
        <v>47</v>
      </c>
      <c r="F49" s="99" t="s">
        <v>899</v>
      </c>
    </row>
    <row r="50" spans="1:6" ht="12.75" customHeight="1">
      <c r="A50" s="96">
        <v>48</v>
      </c>
      <c r="B50" s="98" t="s">
        <v>770</v>
      </c>
      <c r="C50" s="96" t="s">
        <v>900</v>
      </c>
      <c r="D50" s="99" t="s">
        <v>901</v>
      </c>
      <c r="E50" s="96">
        <v>48</v>
      </c>
      <c r="F50" s="99" t="s">
        <v>901</v>
      </c>
    </row>
    <row r="51" spans="1:6" ht="12.75" customHeight="1">
      <c r="A51" s="96">
        <v>49</v>
      </c>
      <c r="B51" s="98">
        <v>62</v>
      </c>
      <c r="C51" s="96" t="s">
        <v>902</v>
      </c>
      <c r="D51" s="99" t="s">
        <v>903</v>
      </c>
      <c r="E51" s="96">
        <v>49</v>
      </c>
      <c r="F51" s="99" t="s">
        <v>903</v>
      </c>
    </row>
    <row r="52" spans="1:6" ht="12.75" customHeight="1">
      <c r="A52" s="96">
        <v>50</v>
      </c>
      <c r="B52" s="98" t="s">
        <v>771</v>
      </c>
      <c r="C52" s="96" t="s">
        <v>904</v>
      </c>
      <c r="D52" s="99" t="s">
        <v>905</v>
      </c>
      <c r="E52" s="96">
        <v>50</v>
      </c>
      <c r="F52" s="99" t="s">
        <v>905</v>
      </c>
    </row>
    <row r="53" spans="1:6" ht="12.75" customHeight="1">
      <c r="A53" s="96">
        <v>51</v>
      </c>
      <c r="B53" s="98" t="s">
        <v>772</v>
      </c>
      <c r="C53" s="96" t="s">
        <v>906</v>
      </c>
      <c r="D53" s="99" t="s">
        <v>907</v>
      </c>
      <c r="E53" s="96">
        <v>51</v>
      </c>
      <c r="F53" s="99" t="s">
        <v>908</v>
      </c>
    </row>
    <row r="54" spans="1:6" ht="12.75" customHeight="1">
      <c r="A54" s="96">
        <v>52</v>
      </c>
      <c r="B54" s="15">
        <v>65</v>
      </c>
      <c r="C54" s="96" t="s">
        <v>909</v>
      </c>
      <c r="D54" s="1" t="s">
        <v>910</v>
      </c>
      <c r="E54" s="96">
        <v>52</v>
      </c>
      <c r="F54" s="1" t="s">
        <v>910</v>
      </c>
    </row>
    <row r="55" spans="1:6" ht="12.75" customHeight="1">
      <c r="A55" s="96">
        <v>53</v>
      </c>
      <c r="B55" s="15">
        <v>66</v>
      </c>
      <c r="C55" s="96" t="s">
        <v>911</v>
      </c>
      <c r="D55" s="1" t="s">
        <v>912</v>
      </c>
      <c r="E55" s="96">
        <v>53</v>
      </c>
      <c r="F55" s="1" t="s">
        <v>912</v>
      </c>
    </row>
    <row r="56" spans="1:6" ht="12.75" customHeight="1">
      <c r="A56" s="96">
        <v>54</v>
      </c>
      <c r="B56" s="15">
        <v>67</v>
      </c>
      <c r="C56" s="96" t="s">
        <v>913</v>
      </c>
      <c r="D56" s="1" t="s">
        <v>914</v>
      </c>
      <c r="E56" s="96">
        <v>54</v>
      </c>
      <c r="F56" s="1" t="s">
        <v>915</v>
      </c>
    </row>
    <row r="57" spans="1:6" ht="12.75" customHeight="1">
      <c r="A57" s="96">
        <v>55</v>
      </c>
      <c r="B57" s="15">
        <v>70</v>
      </c>
      <c r="C57" s="96" t="s">
        <v>916</v>
      </c>
      <c r="D57" s="99" t="s">
        <v>917</v>
      </c>
      <c r="E57" s="96">
        <v>55</v>
      </c>
      <c r="F57" s="99" t="s">
        <v>917</v>
      </c>
    </row>
    <row r="58" spans="1:6" ht="12.75" customHeight="1">
      <c r="A58" s="96">
        <v>56</v>
      </c>
      <c r="B58" s="15">
        <v>71</v>
      </c>
      <c r="C58" s="96" t="s">
        <v>918</v>
      </c>
      <c r="D58" s="99" t="s">
        <v>919</v>
      </c>
      <c r="E58" s="96">
        <v>56</v>
      </c>
      <c r="F58" s="99" t="s">
        <v>919</v>
      </c>
    </row>
    <row r="59" spans="1:6" ht="12.75" customHeight="1">
      <c r="A59" s="96">
        <v>57</v>
      </c>
      <c r="B59" s="15" t="s">
        <v>788</v>
      </c>
      <c r="C59" s="96" t="s">
        <v>920</v>
      </c>
      <c r="D59" s="1" t="s">
        <v>921</v>
      </c>
      <c r="E59" s="96">
        <v>57</v>
      </c>
      <c r="F59" s="1" t="s">
        <v>922</v>
      </c>
    </row>
    <row r="60" spans="1:6" ht="12.75" customHeight="1">
      <c r="A60" s="96">
        <v>58</v>
      </c>
      <c r="B60" s="96">
        <v>74</v>
      </c>
      <c r="C60" s="96" t="s">
        <v>923</v>
      </c>
      <c r="D60" s="1" t="s">
        <v>924</v>
      </c>
      <c r="E60" s="96">
        <v>58</v>
      </c>
      <c r="F60" s="1" t="s">
        <v>924</v>
      </c>
    </row>
    <row r="61" spans="1:6" ht="12.75" customHeight="1">
      <c r="A61" s="96">
        <v>59</v>
      </c>
      <c r="B61" s="15">
        <v>80</v>
      </c>
      <c r="C61" s="96" t="s">
        <v>925</v>
      </c>
      <c r="D61" s="1" t="s">
        <v>926</v>
      </c>
      <c r="E61" s="96">
        <v>59</v>
      </c>
      <c r="F61" s="1" t="s">
        <v>927</v>
      </c>
    </row>
    <row r="62" spans="1:6" ht="12.75" customHeight="1">
      <c r="A62" s="96">
        <v>60</v>
      </c>
      <c r="B62" s="15" t="s">
        <v>789</v>
      </c>
      <c r="C62" s="96" t="s">
        <v>928</v>
      </c>
      <c r="D62" s="1" t="s">
        <v>929</v>
      </c>
      <c r="E62" s="96">
        <v>60</v>
      </c>
      <c r="F62" s="1" t="s">
        <v>929</v>
      </c>
    </row>
    <row r="63" spans="1:6" ht="12.75" customHeight="1">
      <c r="A63" s="96">
        <v>61</v>
      </c>
      <c r="B63" s="98" t="s">
        <v>773</v>
      </c>
      <c r="C63" s="96" t="s">
        <v>930</v>
      </c>
      <c r="D63" s="1" t="s">
        <v>931</v>
      </c>
      <c r="E63" s="96">
        <v>61</v>
      </c>
      <c r="F63" s="1" t="s">
        <v>931</v>
      </c>
    </row>
    <row r="64" spans="1:6" ht="12.75" customHeight="1">
      <c r="A64" s="96">
        <v>62</v>
      </c>
      <c r="B64" s="98" t="s">
        <v>775</v>
      </c>
      <c r="C64" s="96" t="s">
        <v>932</v>
      </c>
      <c r="D64" s="99" t="s">
        <v>933</v>
      </c>
      <c r="E64" s="96">
        <v>62</v>
      </c>
      <c r="F64" s="99" t="s">
        <v>933</v>
      </c>
    </row>
    <row r="65" spans="1:6" ht="12.75" customHeight="1">
      <c r="A65" s="96">
        <v>63</v>
      </c>
      <c r="B65" s="15">
        <v>92</v>
      </c>
      <c r="C65" s="96" t="s">
        <v>934</v>
      </c>
      <c r="D65" s="1" t="s">
        <v>935</v>
      </c>
      <c r="E65" s="96">
        <v>63</v>
      </c>
      <c r="F65" s="1" t="s">
        <v>935</v>
      </c>
    </row>
    <row r="66" spans="1:6" ht="12.75" customHeight="1">
      <c r="A66" s="96">
        <v>64</v>
      </c>
      <c r="B66" s="15">
        <v>93</v>
      </c>
      <c r="C66" s="96" t="s">
        <v>936</v>
      </c>
      <c r="D66" t="s">
        <v>937</v>
      </c>
      <c r="E66" s="96">
        <v>64</v>
      </c>
      <c r="F66" t="s">
        <v>938</v>
      </c>
    </row>
    <row r="67" spans="1:6" ht="12.75" customHeight="1">
      <c r="A67" s="96" t="s">
        <v>939</v>
      </c>
      <c r="B67" s="15" t="s">
        <v>940</v>
      </c>
      <c r="C67" s="96" t="s">
        <v>941</v>
      </c>
      <c r="D67" t="s">
        <v>942</v>
      </c>
      <c r="E67" s="96">
        <v>65</v>
      </c>
      <c r="F67" s="1" t="s">
        <v>943</v>
      </c>
    </row>
    <row r="68" spans="1:6" ht="12.75" customHeight="1">
      <c r="A68" s="96">
        <v>66</v>
      </c>
      <c r="B68" s="96">
        <v>75</v>
      </c>
      <c r="C68" s="96" t="s">
        <v>944</v>
      </c>
      <c r="D68" t="s">
        <v>945</v>
      </c>
      <c r="E68" s="96">
        <v>66</v>
      </c>
      <c r="F68" t="s">
        <v>742</v>
      </c>
    </row>
    <row r="69" spans="1:6" ht="12.75" customHeight="1">
      <c r="B69" s="69" t="s">
        <v>946</v>
      </c>
    </row>
    <row r="70" spans="1:6" ht="12.75" customHeight="1"/>
    <row r="71" spans="1:6" ht="12.75" customHeight="1"/>
    <row r="72" spans="1:6" ht="12.75" customHeight="1"/>
    <row r="73" spans="1:6" ht="12.75" customHeight="1"/>
    <row r="74" spans="1:6" ht="12.75" customHeight="1"/>
    <row r="75" spans="1:6" ht="12.75" customHeight="1"/>
    <row r="76" spans="1:6" ht="12.75" customHeight="1"/>
    <row r="77" spans="1:6" ht="12.75" customHeight="1"/>
    <row r="78" spans="1:6" ht="12.75" customHeight="1"/>
    <row r="79" spans="1:6" ht="12.75" customHeight="1"/>
    <row r="80" spans="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OttcJA99pmZsx/ubgrNJHvRq/rK3HeOg5Y4MU4DEyxQ/aOa5VtWW8AMy0NtQdYtW44exihClP+g0TO+OFRZ/dQ==" saltValue="NcXcL4uwgivR8/mNbTQRWA==" spinCount="100000" sheet="1" objects="1" scenarios="1"/>
  <pageMargins left="0.75" right="0.75" top="1" bottom="1"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8" sqref="A8"/>
    </sheetView>
  </sheetViews>
  <sheetFormatPr defaultColWidth="14.42578125" defaultRowHeight="15" customHeight="1"/>
  <cols>
    <col min="1" max="1" width="60.7109375" customWidth="1"/>
    <col min="2" max="2" width="7.7109375" customWidth="1"/>
    <col min="3" max="4" width="7.7109375" style="161" customWidth="1"/>
    <col min="5" max="5" width="10" style="161" customWidth="1"/>
    <col min="6" max="6" width="7.5703125" customWidth="1"/>
    <col min="7" max="7" width="20.7109375" customWidth="1"/>
    <col min="8" max="8" width="87.140625" customWidth="1"/>
    <col min="9" max="26" width="8.7109375" customWidth="1"/>
  </cols>
  <sheetData>
    <row r="1" spans="1:26" ht="12.75" customHeight="1">
      <c r="A1" s="94" t="s">
        <v>1115</v>
      </c>
      <c r="B1" s="95" t="s">
        <v>1116</v>
      </c>
      <c r="C1" s="153" t="s">
        <v>1117</v>
      </c>
      <c r="D1" s="153" t="s">
        <v>1118</v>
      </c>
      <c r="E1" s="153" t="s">
        <v>1119</v>
      </c>
      <c r="F1" s="154" t="s">
        <v>1120</v>
      </c>
      <c r="G1" s="94" t="s">
        <v>741</v>
      </c>
      <c r="H1" s="155" t="s">
        <v>1104</v>
      </c>
      <c r="I1" s="1"/>
      <c r="J1" s="1"/>
      <c r="K1" s="1"/>
      <c r="L1" s="1"/>
      <c r="M1" s="1"/>
      <c r="N1" s="1"/>
      <c r="O1" s="1"/>
      <c r="P1" s="1"/>
      <c r="Q1" s="1"/>
      <c r="R1" s="1"/>
      <c r="S1" s="1"/>
      <c r="T1" s="1"/>
      <c r="U1" s="1"/>
      <c r="V1" s="1"/>
      <c r="W1" s="1"/>
      <c r="X1" s="1"/>
      <c r="Y1" s="1"/>
      <c r="Z1" s="1"/>
    </row>
    <row r="2" spans="1:26" ht="12.75" customHeight="1">
      <c r="A2" s="7" t="str">
        <f>pack2019!A3</f>
        <v>Cardboard (corrugated )</v>
      </c>
      <c r="B2" s="2">
        <f>pack2019!G3</f>
        <v>13.003998059276954</v>
      </c>
      <c r="C2" s="5">
        <f>pack2019!I3</f>
        <v>0.67200000000000004</v>
      </c>
      <c r="D2" s="5">
        <f>pack2019!J3</f>
        <v>6.83</v>
      </c>
      <c r="E2" s="5">
        <f>pack2019!K3*1000</f>
        <v>4830</v>
      </c>
      <c r="F2" s="7">
        <f>pack2019!B3</f>
        <v>8</v>
      </c>
      <c r="G2" s="10" t="str">
        <f>pack2019!L3</f>
        <v>IDEMAT 2017</v>
      </c>
      <c r="H2" t="str">
        <f>IF(pack2019!M3&gt;0,pack2019!M3,"")</f>
        <v/>
      </c>
    </row>
    <row r="3" spans="1:26" ht="12.75" customHeight="1">
      <c r="A3" s="7" t="str">
        <f>pack2019!A4</f>
        <v>Kraft paper, unbleached</v>
      </c>
      <c r="B3" s="2">
        <f>pack2019!G4</f>
        <v>7.5797443492309888</v>
      </c>
      <c r="C3" s="5">
        <f>pack2019!I4</f>
        <v>0.94599999999999995</v>
      </c>
      <c r="D3" s="5">
        <f>pack2019!J4</f>
        <v>9.15</v>
      </c>
      <c r="E3" s="5">
        <f>pack2019!K4*1000</f>
        <v>6180</v>
      </c>
      <c r="F3" s="7">
        <f>pack2019!B4</f>
        <v>8</v>
      </c>
      <c r="G3" s="10" t="str">
        <f>pack2019!L4</f>
        <v>IDEMAT 2017</v>
      </c>
      <c r="H3" t="str">
        <f>IF(pack2019!M4&gt;0,pack2019!M4,"")</f>
        <v/>
      </c>
    </row>
    <row r="4" spans="1:26" ht="12.75" customHeight="1">
      <c r="A4" s="7" t="str">
        <f>pack2019!A5</f>
        <v>PE, high density</v>
      </c>
      <c r="B4" s="2">
        <f>pack2019!G5</f>
        <v>31.577392142164783</v>
      </c>
      <c r="C4" s="5">
        <f>pack2019!I5</f>
        <v>2.09</v>
      </c>
      <c r="D4" s="5">
        <f>pack2019!J5</f>
        <v>6.9400000000000006E-5</v>
      </c>
      <c r="E4" s="5">
        <f>pack2019!K5*1000</f>
        <v>49.3</v>
      </c>
      <c r="F4" s="7">
        <f>pack2019!B5</f>
        <v>11</v>
      </c>
      <c r="G4" s="10" t="str">
        <f>pack2019!L5</f>
        <v>Ecoinvent</v>
      </c>
      <c r="H4" s="10" t="str">
        <f>IF(pack2019!M5&gt;0,pack2019!M5,"")</f>
        <v xml:space="preserve">boxes and crates </v>
      </c>
    </row>
    <row r="5" spans="1:26" ht="12.75" customHeight="1">
      <c r="A5" s="7" t="str">
        <f>pack2019!A6</f>
        <v>PE, low density</v>
      </c>
      <c r="B5" s="2">
        <f>pack2019!G6</f>
        <v>1.2326152060573197</v>
      </c>
      <c r="C5" s="5">
        <f>pack2019!I6</f>
        <v>2.2799999999999998</v>
      </c>
      <c r="D5" s="5">
        <f>pack2019!J6</f>
        <v>7.2200000000000007E-5</v>
      </c>
      <c r="E5" s="5">
        <f>pack2019!K6*1000</f>
        <v>64.900000000000006</v>
      </c>
      <c r="F5" s="7">
        <f>pack2019!B6</f>
        <v>11</v>
      </c>
      <c r="G5" s="10" t="str">
        <f>pack2019!L6</f>
        <v>Ecoinvent</v>
      </c>
      <c r="H5" s="10" t="str">
        <f>IF(pack2019!M6&gt;0,pack2019!M6,"")</f>
        <v>other plastic uses: sacks and bags, incl. cones; carboys, bottles, flasks and similar articles; spools; lids and caps</v>
      </c>
    </row>
    <row r="6" spans="1:26" ht="12.75" customHeight="1">
      <c r="A6" s="7" t="str">
        <f>pack2019!A7</f>
        <v>PET bottle grade</v>
      </c>
      <c r="B6" s="2">
        <f>pack2019!G7</f>
        <v>1.2326152060573197</v>
      </c>
      <c r="C6" s="5">
        <f>pack2019!I7</f>
        <v>3.55</v>
      </c>
      <c r="D6" s="5">
        <f>pack2019!J7</f>
        <v>0.127</v>
      </c>
      <c r="E6" s="5">
        <f>pack2019!K7*1000</f>
        <v>40.800000000000004</v>
      </c>
      <c r="F6" s="7">
        <f>pack2019!B7</f>
        <v>11</v>
      </c>
      <c r="G6" s="10" t="str">
        <f>pack2019!L7</f>
        <v>IDEMAT 2017</v>
      </c>
      <c r="H6" s="10" t="str">
        <f>IF(pack2019!M7&gt;0,pack2019!M7,"")</f>
        <v>bottles</v>
      </c>
    </row>
    <row r="7" spans="1:26" ht="12.75" customHeight="1">
      <c r="A7" s="7" t="str">
        <f>pack2019!A8</f>
        <v>PET bottle grade, biobased</v>
      </c>
      <c r="B7" s="2">
        <f>pack2019!G8</f>
        <v>1.2326152060573197</v>
      </c>
      <c r="C7" s="5">
        <f>pack2019!I8</f>
        <v>4.7300000000000004</v>
      </c>
      <c r="D7" s="5">
        <f>pack2019!J8</f>
        <v>1.7100000000000001E-2</v>
      </c>
      <c r="E7" s="5">
        <f>pack2019!K8*1000</f>
        <v>2.96</v>
      </c>
      <c r="F7" s="7">
        <f>pack2019!B8</f>
        <v>11</v>
      </c>
      <c r="G7" s="10" t="str">
        <f>pack2019!L8</f>
        <v>IDEMAT 2017</v>
      </c>
      <c r="H7" s="10" t="str">
        <f>IF(pack2019!M8&gt;0,pack2019!M8,"")</f>
        <v>bottles</v>
      </c>
    </row>
    <row r="8" spans="1:26" ht="12.75" customHeight="1">
      <c r="A8" s="7" t="str">
        <f>pack2019!A9</f>
        <v>PLA</v>
      </c>
      <c r="B8" s="2">
        <f>pack2019!G9</f>
        <v>65.507539780144924</v>
      </c>
      <c r="C8" s="5">
        <f>pack2019!I9</f>
        <v>3.56</v>
      </c>
      <c r="D8" s="5">
        <f>pack2019!J9</f>
        <v>1.1399999999999999</v>
      </c>
      <c r="E8" s="5">
        <f>pack2019!K9*1000</f>
        <v>268</v>
      </c>
      <c r="F8" s="7">
        <f>pack2019!B9</f>
        <v>11</v>
      </c>
      <c r="G8" s="10" t="str">
        <f>pack2019!L9</f>
        <v>IDEMAT 2017</v>
      </c>
      <c r="H8" s="10" t="str">
        <f>IF(pack2019!M9&gt;0,pack2019!M9,"")</f>
        <v>other plastic uses: sacks and bags, incl. cones; carboys, bottles, flasks and similar articles; spools; lids and caps</v>
      </c>
    </row>
    <row r="9" spans="1:26" ht="12.75" customHeight="1">
      <c r="A9" s="7" t="str">
        <f>pack2019!A10</f>
        <v>Polystyrene, general purpose</v>
      </c>
      <c r="B9" s="2">
        <f>pack2019!G10</f>
        <v>65.507539780144924</v>
      </c>
      <c r="C9" s="5">
        <f>pack2019!I10</f>
        <v>3.84</v>
      </c>
      <c r="D9" s="5">
        <f>pack2019!J10</f>
        <v>1.0399999999999999E-4</v>
      </c>
      <c r="E9" s="5">
        <f>pack2019!K10*1000</f>
        <v>166</v>
      </c>
      <c r="F9" s="7">
        <f>pack2019!B10</f>
        <v>11</v>
      </c>
      <c r="G9" s="10" t="str">
        <f>pack2019!L10</f>
        <v>IDEMAT 2017</v>
      </c>
      <c r="H9" s="10" t="str">
        <f>IF(pack2019!M10&gt;0,pack2019!M10,"")</f>
        <v>other plastic uses: sacks and bags, incl. cones; carboys, bottles, flasks and similar articles; spools; lids and caps</v>
      </c>
    </row>
    <row r="10" spans="1:26" ht="12.75" customHeight="1">
      <c r="A10" s="7" t="str">
        <f>pack2019!A11</f>
        <v>Glass, average</v>
      </c>
      <c r="B10" s="2">
        <f>pack2019!G11</f>
        <v>3.775802405174137</v>
      </c>
      <c r="C10" s="5">
        <f>pack2019!I11</f>
        <v>0.62033333333333329</v>
      </c>
      <c r="D10" s="5">
        <f>pack2019!J11</f>
        <v>0.13</v>
      </c>
      <c r="E10" s="5">
        <f>pack2019!K11*1000</f>
        <v>5090</v>
      </c>
      <c r="F10" s="7">
        <f>pack2019!B11</f>
        <v>13</v>
      </c>
      <c r="G10" s="10" t="str">
        <f>pack2019!L11</f>
        <v>IDEMAT 2017</v>
      </c>
      <c r="H10" s="10" t="str">
        <f>IF(pack2019!M11&gt;0,pack2019!M11,"")</f>
        <v>average for glass</v>
      </c>
    </row>
    <row r="11" spans="1:26" ht="12.75" customHeight="1">
      <c r="A11" s="7" t="str">
        <f>pack2019!A12</f>
        <v>Aluminium, market mix</v>
      </c>
      <c r="B11" s="2">
        <f>pack2019!G12</f>
        <v>13.735704166666665</v>
      </c>
      <c r="C11" s="5">
        <f>pack2019!I12</f>
        <v>6.7056000000000004</v>
      </c>
      <c r="D11" s="5">
        <f>pack2019!J12</f>
        <v>8.7582000000000007E-2</v>
      </c>
      <c r="E11" s="5">
        <f>pack2019!K12*1000</f>
        <v>186.87900000000002</v>
      </c>
      <c r="F11" s="7">
        <f>pack2019!B12</f>
        <v>14</v>
      </c>
      <c r="G11" s="10" t="str">
        <f>pack2019!L12</f>
        <v>IDEMAT 2017</v>
      </c>
      <c r="H11" s="10" t="str">
        <f>IF(pack2019!M12&gt;0,pack2019!M12,"")</f>
        <v>66% primary, 33% recycled</v>
      </c>
    </row>
    <row r="12" spans="1:26" ht="12.75" customHeight="1">
      <c r="A12" s="7" t="str">
        <f>pack2019!A13</f>
        <v>Tin</v>
      </c>
      <c r="B12" s="2">
        <f>pack2019!G13</f>
        <v>153.83259166666664</v>
      </c>
      <c r="C12" s="5">
        <f>pack2019!I13</f>
        <v>22.1</v>
      </c>
      <c r="D12" s="5">
        <f>pack2019!J13</f>
        <v>0.64300000000000002</v>
      </c>
      <c r="E12" s="5">
        <f>pack2019!K13*1000</f>
        <v>287</v>
      </c>
      <c r="F12" s="7">
        <f>pack2019!B13</f>
        <v>14</v>
      </c>
      <c r="G12" s="10" t="str">
        <f>pack2019!L13</f>
        <v>IDEMAT 2017</v>
      </c>
      <c r="H12" t="str">
        <f>IF(pack2019!M13&gt;0,pack2019!M13,"")</f>
        <v/>
      </c>
    </row>
    <row r="13" spans="1:26" ht="12.75" customHeight="1">
      <c r="A13" s="7"/>
      <c r="B13" s="2"/>
      <c r="C13" s="5"/>
      <c r="D13" s="5"/>
      <c r="E13" s="5"/>
      <c r="F13" s="7"/>
    </row>
    <row r="14" spans="1:26" ht="12.75" customHeight="1">
      <c r="A14" s="7"/>
      <c r="B14" s="2"/>
      <c r="C14" s="5"/>
      <c r="D14" s="5"/>
      <c r="E14" s="5"/>
      <c r="F14" s="7"/>
    </row>
    <row r="15" spans="1:26" ht="12.75" customHeight="1">
      <c r="A15" s="7"/>
      <c r="B15" s="2"/>
      <c r="C15" s="5"/>
      <c r="D15" s="5"/>
      <c r="E15" s="5"/>
      <c r="F15" s="7"/>
    </row>
    <row r="16" spans="1:26" ht="12.75" customHeight="1">
      <c r="A16" s="7"/>
      <c r="B16" s="2"/>
      <c r="C16" s="5"/>
      <c r="D16" s="5"/>
      <c r="E16" s="5"/>
      <c r="F16" s="7"/>
    </row>
    <row r="17" spans="1:6" ht="12.75" customHeight="1">
      <c r="A17" s="7"/>
      <c r="B17" s="2"/>
      <c r="C17" s="5"/>
      <c r="D17" s="5"/>
      <c r="E17" s="5"/>
      <c r="F17" s="7"/>
    </row>
    <row r="18" spans="1:6" ht="12.75" customHeight="1">
      <c r="A18" s="7"/>
      <c r="B18" s="2"/>
      <c r="C18" s="5"/>
      <c r="D18" s="5"/>
      <c r="E18" s="5"/>
      <c r="F18" s="7"/>
    </row>
    <row r="19" spans="1:6" ht="12.75" customHeight="1">
      <c r="A19" s="7"/>
      <c r="B19" s="2"/>
      <c r="C19" s="5"/>
      <c r="D19" s="5"/>
      <c r="E19" s="5"/>
      <c r="F19" s="7"/>
    </row>
    <row r="20" spans="1:6" ht="12.75" customHeight="1">
      <c r="A20" s="7"/>
      <c r="B20" s="2"/>
      <c r="C20" s="5"/>
      <c r="D20" s="5"/>
      <c r="E20" s="5"/>
      <c r="F20" s="7"/>
    </row>
    <row r="21" spans="1:6" ht="12.75" customHeight="1">
      <c r="B21" s="2"/>
      <c r="C21" s="5"/>
      <c r="D21" s="5"/>
      <c r="E21" s="5"/>
      <c r="F21" s="7"/>
    </row>
    <row r="22" spans="1:6" ht="12.75" customHeight="1">
      <c r="B22" s="2"/>
      <c r="C22" s="5"/>
      <c r="D22" s="5"/>
      <c r="E22" s="5"/>
      <c r="F22" s="7"/>
    </row>
    <row r="23" spans="1:6" ht="12.75" customHeight="1">
      <c r="B23" s="2"/>
      <c r="C23" s="5"/>
      <c r="D23" s="5"/>
      <c r="E23" s="5"/>
      <c r="F23" s="7"/>
    </row>
    <row r="24" spans="1:6" ht="12.75" customHeight="1">
      <c r="B24" s="2"/>
      <c r="C24" s="5"/>
      <c r="D24" s="5"/>
      <c r="E24" s="5"/>
      <c r="F24" s="7"/>
    </row>
    <row r="25" spans="1:6" ht="12.75" customHeight="1">
      <c r="B25" s="2"/>
      <c r="C25" s="5"/>
      <c r="D25" s="5"/>
      <c r="E25" s="5"/>
      <c r="F25" s="7"/>
    </row>
    <row r="26" spans="1:6" ht="12.75" customHeight="1">
      <c r="B26" s="2"/>
      <c r="C26" s="5"/>
      <c r="D26" s="5"/>
      <c r="E26" s="5"/>
      <c r="F26" s="7"/>
    </row>
    <row r="27" spans="1:6" ht="12.75" customHeight="1">
      <c r="B27" s="2"/>
      <c r="C27" s="5"/>
      <c r="D27" s="5"/>
      <c r="E27" s="5"/>
      <c r="F27" s="7"/>
    </row>
    <row r="28" spans="1:6" ht="12.75" customHeight="1">
      <c r="B28" s="2"/>
      <c r="C28" s="5"/>
      <c r="D28" s="5"/>
      <c r="E28" s="5"/>
      <c r="F28" s="7"/>
    </row>
    <row r="29" spans="1:6" ht="12.75" customHeight="1">
      <c r="B29" s="2"/>
      <c r="C29" s="5"/>
      <c r="D29" s="5"/>
      <c r="E29" s="5"/>
      <c r="F29" s="7"/>
    </row>
    <row r="30" spans="1:6" ht="12.75" customHeight="1">
      <c r="B30" s="2"/>
      <c r="C30" s="5"/>
      <c r="D30" s="5"/>
      <c r="E30" s="5"/>
      <c r="F30" s="7"/>
    </row>
    <row r="31" spans="1:6" ht="12.75" customHeight="1">
      <c r="B31" s="2"/>
      <c r="C31" s="5"/>
      <c r="D31" s="5"/>
      <c r="E31" s="5"/>
      <c r="F31" s="7"/>
    </row>
    <row r="32" spans="1:6" ht="12.75" customHeight="1">
      <c r="B32" s="2"/>
      <c r="C32" s="5"/>
      <c r="D32" s="5"/>
      <c r="E32" s="5"/>
      <c r="F32" s="7"/>
    </row>
    <row r="33" spans="2:6" ht="12.75" customHeight="1">
      <c r="B33" s="2"/>
      <c r="C33" s="5"/>
      <c r="D33" s="5"/>
      <c r="E33" s="5"/>
      <c r="F33" s="7"/>
    </row>
    <row r="34" spans="2:6" ht="12.75" customHeight="1">
      <c r="B34" s="2"/>
      <c r="C34" s="5"/>
      <c r="D34" s="5"/>
      <c r="E34" s="5"/>
      <c r="F34" s="7"/>
    </row>
    <row r="35" spans="2:6" ht="12.75" customHeight="1">
      <c r="B35" s="2"/>
      <c r="C35" s="5"/>
      <c r="D35" s="5"/>
      <c r="E35" s="5"/>
      <c r="F35" s="7"/>
    </row>
    <row r="36" spans="2:6" ht="12.75" customHeight="1">
      <c r="B36" s="2"/>
      <c r="C36" s="5"/>
      <c r="D36" s="5"/>
      <c r="E36" s="5"/>
      <c r="F36" s="7"/>
    </row>
    <row r="37" spans="2:6" ht="12.75" customHeight="1">
      <c r="B37" s="2"/>
      <c r="C37" s="5"/>
      <c r="D37" s="5"/>
      <c r="E37" s="5"/>
      <c r="F37" s="7"/>
    </row>
    <row r="38" spans="2:6" ht="12.75" customHeight="1">
      <c r="B38" s="2"/>
      <c r="C38" s="5"/>
      <c r="D38" s="5"/>
      <c r="E38" s="5"/>
      <c r="F38" s="7"/>
    </row>
    <row r="39" spans="2:6" ht="12.75" customHeight="1">
      <c r="B39" s="2"/>
      <c r="C39" s="5"/>
      <c r="D39" s="5"/>
      <c r="E39" s="5"/>
      <c r="F39" s="7"/>
    </row>
    <row r="40" spans="2:6" ht="12.75" customHeight="1">
      <c r="B40" s="2"/>
      <c r="C40" s="5"/>
      <c r="D40" s="5"/>
      <c r="E40" s="5"/>
      <c r="F40" s="7"/>
    </row>
    <row r="41" spans="2:6" ht="12.75" customHeight="1">
      <c r="B41" s="2"/>
      <c r="C41" s="5"/>
      <c r="D41" s="5"/>
      <c r="E41" s="5"/>
      <c r="F41" s="7"/>
    </row>
    <row r="42" spans="2:6" ht="12.75" customHeight="1">
      <c r="B42" s="2"/>
      <c r="C42" s="5"/>
      <c r="D42" s="5"/>
      <c r="E42" s="5"/>
      <c r="F42" s="7"/>
    </row>
    <row r="43" spans="2:6" ht="12.75" customHeight="1">
      <c r="B43" s="2"/>
      <c r="C43" s="5"/>
      <c r="D43" s="5"/>
      <c r="E43" s="5"/>
      <c r="F43" s="7"/>
    </row>
    <row r="44" spans="2:6" ht="12.75" customHeight="1">
      <c r="B44" s="2"/>
      <c r="C44" s="5"/>
      <c r="D44" s="5"/>
      <c r="E44" s="5"/>
      <c r="F44" s="7"/>
    </row>
    <row r="45" spans="2:6" ht="12.75" customHeight="1">
      <c r="B45" s="2"/>
      <c r="C45" s="5"/>
      <c r="D45" s="5"/>
      <c r="E45" s="5"/>
      <c r="F45" s="7"/>
    </row>
    <row r="46" spans="2:6" ht="12.75" customHeight="1">
      <c r="B46" s="2"/>
      <c r="C46" s="5"/>
      <c r="D46" s="5"/>
      <c r="E46" s="5"/>
      <c r="F46" s="7"/>
    </row>
    <row r="47" spans="2:6" ht="12.75" customHeight="1">
      <c r="B47" s="2"/>
      <c r="C47" s="5"/>
      <c r="D47" s="5"/>
      <c r="E47" s="5"/>
      <c r="F47" s="7"/>
    </row>
    <row r="48" spans="2:6" ht="12.75" customHeight="1">
      <c r="B48" s="2"/>
      <c r="C48" s="5"/>
      <c r="D48" s="5"/>
      <c r="E48" s="5"/>
      <c r="F48" s="7"/>
    </row>
    <row r="49" spans="2:6" ht="12.75" customHeight="1">
      <c r="B49" s="2"/>
      <c r="C49" s="5"/>
      <c r="D49" s="5"/>
      <c r="E49" s="5"/>
      <c r="F49" s="7"/>
    </row>
    <row r="50" spans="2:6" ht="12.75" customHeight="1">
      <c r="B50" s="2"/>
      <c r="C50" s="5"/>
      <c r="D50" s="5"/>
      <c r="E50" s="5"/>
      <c r="F50" s="7"/>
    </row>
    <row r="51" spans="2:6" ht="12.75" customHeight="1">
      <c r="B51" s="2"/>
      <c r="C51" s="5"/>
      <c r="D51" s="5"/>
      <c r="E51" s="5"/>
      <c r="F51" s="7"/>
    </row>
    <row r="52" spans="2:6" ht="12.75" customHeight="1">
      <c r="B52" s="2"/>
      <c r="C52" s="5"/>
      <c r="D52" s="5"/>
      <c r="E52" s="5"/>
      <c r="F52" s="7"/>
    </row>
    <row r="53" spans="2:6" ht="12.75" customHeight="1">
      <c r="B53" s="2"/>
      <c r="C53" s="5"/>
      <c r="D53" s="5"/>
      <c r="E53" s="5"/>
      <c r="F53" s="7"/>
    </row>
    <row r="54" spans="2:6" ht="12.75" customHeight="1">
      <c r="B54" s="2"/>
      <c r="C54" s="5"/>
      <c r="D54" s="5"/>
      <c r="E54" s="5"/>
      <c r="F54" s="7"/>
    </row>
    <row r="55" spans="2:6" ht="12.75" customHeight="1">
      <c r="B55" s="2"/>
      <c r="C55" s="5"/>
      <c r="D55" s="5"/>
      <c r="E55" s="5"/>
      <c r="F55" s="7"/>
    </row>
    <row r="56" spans="2:6" ht="12.75" customHeight="1">
      <c r="B56" s="2"/>
      <c r="C56" s="5"/>
      <c r="D56" s="5"/>
      <c r="E56" s="5"/>
      <c r="F56" s="7"/>
    </row>
    <row r="57" spans="2:6" ht="12.75" customHeight="1">
      <c r="B57" s="2"/>
      <c r="C57" s="5"/>
      <c r="D57" s="5"/>
      <c r="E57" s="5"/>
      <c r="F57" s="7"/>
    </row>
    <row r="58" spans="2:6" ht="12.75" customHeight="1">
      <c r="B58" s="2"/>
      <c r="C58" s="5"/>
      <c r="D58" s="5"/>
      <c r="E58" s="5"/>
      <c r="F58" s="7"/>
    </row>
    <row r="59" spans="2:6" ht="12.75" customHeight="1">
      <c r="B59" s="2"/>
      <c r="C59" s="5"/>
      <c r="D59" s="5"/>
      <c r="E59" s="5"/>
      <c r="F59" s="7"/>
    </row>
    <row r="60" spans="2:6" ht="12.75" customHeight="1">
      <c r="B60" s="2"/>
      <c r="C60" s="5"/>
      <c r="D60" s="5"/>
      <c r="E60" s="5"/>
      <c r="F60" s="7"/>
    </row>
    <row r="61" spans="2:6" ht="12.75" customHeight="1">
      <c r="B61" s="2"/>
      <c r="C61" s="5"/>
      <c r="D61" s="5"/>
      <c r="E61" s="5"/>
      <c r="F61" s="7"/>
    </row>
    <row r="62" spans="2:6" ht="12.75" customHeight="1">
      <c r="B62" s="2"/>
      <c r="C62" s="5"/>
      <c r="D62" s="5"/>
      <c r="E62" s="5"/>
      <c r="F62" s="7"/>
    </row>
    <row r="63" spans="2:6" ht="12.75" customHeight="1">
      <c r="B63" s="2"/>
      <c r="C63" s="5"/>
      <c r="D63" s="5"/>
      <c r="E63" s="5"/>
      <c r="F63" s="7"/>
    </row>
    <row r="64" spans="2:6" ht="12.75" customHeight="1">
      <c r="B64" s="2"/>
      <c r="C64" s="5"/>
      <c r="D64" s="5"/>
      <c r="E64" s="5"/>
      <c r="F64" s="7"/>
    </row>
    <row r="65" spans="2:6" ht="12.75" customHeight="1">
      <c r="B65" s="2"/>
      <c r="C65" s="5"/>
      <c r="D65" s="5"/>
      <c r="E65" s="5"/>
      <c r="F65" s="7"/>
    </row>
    <row r="66" spans="2:6" ht="12.75" customHeight="1">
      <c r="B66" s="2"/>
      <c r="C66" s="5"/>
      <c r="D66" s="5"/>
      <c r="E66" s="5"/>
      <c r="F66" s="7"/>
    </row>
    <row r="67" spans="2:6" ht="12.75" customHeight="1">
      <c r="B67" s="2"/>
      <c r="C67" s="5"/>
      <c r="D67" s="5"/>
      <c r="E67" s="5"/>
      <c r="F67" s="7"/>
    </row>
    <row r="68" spans="2:6" ht="12.75" customHeight="1">
      <c r="B68" s="2"/>
      <c r="C68" s="5"/>
      <c r="D68" s="5"/>
      <c r="E68" s="5"/>
      <c r="F68" s="7"/>
    </row>
    <row r="69" spans="2:6" ht="12.75" customHeight="1">
      <c r="B69" s="2"/>
      <c r="C69" s="5"/>
      <c r="D69" s="5"/>
      <c r="E69" s="5"/>
      <c r="F69" s="7"/>
    </row>
    <row r="70" spans="2:6" ht="12.75" customHeight="1">
      <c r="B70" s="2"/>
      <c r="C70" s="5"/>
      <c r="D70" s="5"/>
      <c r="E70" s="5"/>
      <c r="F70" s="7"/>
    </row>
    <row r="71" spans="2:6" ht="12.75" customHeight="1">
      <c r="B71" s="2"/>
      <c r="C71" s="5"/>
      <c r="D71" s="5"/>
      <c r="E71" s="5"/>
      <c r="F71" s="7"/>
    </row>
    <row r="72" spans="2:6" ht="12.75" customHeight="1">
      <c r="B72" s="2"/>
      <c r="C72" s="5"/>
      <c r="D72" s="5"/>
      <c r="E72" s="5"/>
      <c r="F72" s="7"/>
    </row>
    <row r="73" spans="2:6" ht="12.75" customHeight="1">
      <c r="B73" s="2"/>
      <c r="C73" s="5"/>
      <c r="D73" s="5"/>
      <c r="E73" s="5"/>
      <c r="F73" s="7"/>
    </row>
    <row r="74" spans="2:6" ht="12.75" customHeight="1">
      <c r="B74" s="2"/>
      <c r="C74" s="5"/>
      <c r="D74" s="5"/>
      <c r="E74" s="5"/>
      <c r="F74" s="7"/>
    </row>
    <row r="75" spans="2:6" ht="12.75" customHeight="1">
      <c r="B75" s="2"/>
      <c r="C75" s="5"/>
      <c r="D75" s="5"/>
      <c r="E75" s="5"/>
      <c r="F75" s="7"/>
    </row>
    <row r="76" spans="2:6" ht="12.75" customHeight="1">
      <c r="B76" s="2"/>
      <c r="C76" s="5"/>
      <c r="D76" s="5"/>
      <c r="E76" s="5"/>
      <c r="F76" s="7"/>
    </row>
    <row r="77" spans="2:6" ht="12.75" customHeight="1">
      <c r="B77" s="2"/>
      <c r="C77" s="5"/>
      <c r="D77" s="5"/>
      <c r="E77" s="5"/>
      <c r="F77" s="7"/>
    </row>
    <row r="78" spans="2:6" ht="12.75" customHeight="1">
      <c r="B78" s="2"/>
      <c r="C78" s="5"/>
      <c r="D78" s="5"/>
      <c r="E78" s="5"/>
      <c r="F78" s="7"/>
    </row>
    <row r="79" spans="2:6" ht="12.75" customHeight="1">
      <c r="B79" s="2"/>
      <c r="C79" s="5"/>
      <c r="D79" s="5"/>
      <c r="E79" s="5"/>
      <c r="F79" s="7"/>
    </row>
    <row r="80" spans="2:6" ht="12.75" customHeight="1">
      <c r="B80" s="2"/>
      <c r="C80" s="5"/>
      <c r="D80" s="5"/>
      <c r="E80" s="5"/>
      <c r="F80" s="7"/>
    </row>
    <row r="81" spans="2:6" ht="12.75" customHeight="1">
      <c r="B81" s="2"/>
      <c r="C81" s="5"/>
      <c r="D81" s="5"/>
      <c r="E81" s="5"/>
      <c r="F81" s="7"/>
    </row>
    <row r="82" spans="2:6" ht="12.75" customHeight="1">
      <c r="B82" s="2"/>
      <c r="C82" s="5"/>
      <c r="D82" s="5"/>
      <c r="E82" s="5"/>
      <c r="F82" s="7"/>
    </row>
    <row r="83" spans="2:6" ht="12.75" customHeight="1">
      <c r="B83" s="2"/>
      <c r="C83" s="5"/>
      <c r="D83" s="5"/>
      <c r="E83" s="5"/>
      <c r="F83" s="7"/>
    </row>
    <row r="84" spans="2:6" ht="12.75" customHeight="1">
      <c r="B84" s="2"/>
      <c r="C84" s="5"/>
      <c r="D84" s="5"/>
      <c r="E84" s="5"/>
      <c r="F84" s="7"/>
    </row>
    <row r="85" spans="2:6" ht="12.75" customHeight="1">
      <c r="B85" s="2"/>
      <c r="C85" s="5"/>
      <c r="D85" s="5"/>
      <c r="E85" s="5"/>
      <c r="F85" s="7"/>
    </row>
    <row r="86" spans="2:6" ht="12.75" customHeight="1">
      <c r="B86" s="2"/>
      <c r="C86" s="5"/>
      <c r="D86" s="5"/>
      <c r="E86" s="5"/>
      <c r="F86" s="7"/>
    </row>
    <row r="87" spans="2:6" ht="12.75" customHeight="1">
      <c r="B87" s="2"/>
      <c r="C87" s="5"/>
      <c r="D87" s="5"/>
      <c r="E87" s="5"/>
      <c r="F87" s="7"/>
    </row>
    <row r="88" spans="2:6" ht="12.75" customHeight="1">
      <c r="B88" s="2"/>
      <c r="C88" s="5"/>
      <c r="D88" s="5"/>
      <c r="E88" s="5"/>
      <c r="F88" s="7"/>
    </row>
    <row r="89" spans="2:6" ht="12.75" customHeight="1">
      <c r="B89" s="2"/>
      <c r="C89" s="5"/>
      <c r="D89" s="5"/>
      <c r="E89" s="5"/>
      <c r="F89" s="7"/>
    </row>
    <row r="90" spans="2:6" ht="12.75" customHeight="1">
      <c r="B90" s="2"/>
      <c r="C90" s="5"/>
      <c r="D90" s="5"/>
      <c r="E90" s="5"/>
      <c r="F90" s="7"/>
    </row>
    <row r="91" spans="2:6" ht="12.75" customHeight="1">
      <c r="B91" s="2"/>
      <c r="C91" s="5"/>
      <c r="D91" s="5"/>
      <c r="E91" s="5"/>
      <c r="F91" s="7"/>
    </row>
    <row r="92" spans="2:6" ht="12.75" customHeight="1">
      <c r="B92" s="2"/>
      <c r="C92" s="5"/>
      <c r="D92" s="5"/>
      <c r="E92" s="5"/>
      <c r="F92" s="7"/>
    </row>
    <row r="93" spans="2:6" ht="12.75" customHeight="1">
      <c r="B93" s="2"/>
      <c r="C93" s="5"/>
      <c r="D93" s="5"/>
      <c r="E93" s="5"/>
      <c r="F93" s="7"/>
    </row>
    <row r="94" spans="2:6" ht="12.75" customHeight="1">
      <c r="B94" s="2"/>
      <c r="C94" s="5"/>
      <c r="D94" s="5"/>
      <c r="E94" s="5"/>
      <c r="F94" s="7"/>
    </row>
    <row r="95" spans="2:6" ht="12.75" customHeight="1">
      <c r="B95" s="2"/>
      <c r="C95" s="5"/>
      <c r="D95" s="5"/>
      <c r="E95" s="5"/>
      <c r="F95" s="7"/>
    </row>
    <row r="96" spans="2:6" ht="12.75" customHeight="1">
      <c r="B96" s="2"/>
      <c r="C96" s="5"/>
      <c r="D96" s="5"/>
      <c r="E96" s="5"/>
      <c r="F96" s="7"/>
    </row>
    <row r="97" spans="2:6" ht="12.75" customHeight="1">
      <c r="B97" s="2"/>
      <c r="C97" s="5"/>
      <c r="D97" s="5"/>
      <c r="E97" s="5"/>
      <c r="F97" s="7"/>
    </row>
    <row r="98" spans="2:6" ht="12.75" customHeight="1">
      <c r="B98" s="2"/>
      <c r="C98" s="5"/>
      <c r="D98" s="5"/>
      <c r="E98" s="5"/>
      <c r="F98" s="7"/>
    </row>
    <row r="99" spans="2:6" ht="12.75" customHeight="1">
      <c r="B99" s="2"/>
      <c r="C99" s="5"/>
      <c r="D99" s="5"/>
      <c r="E99" s="5"/>
      <c r="F99" s="7"/>
    </row>
    <row r="100" spans="2:6" ht="12.75" customHeight="1">
      <c r="B100" s="2"/>
      <c r="C100" s="5"/>
      <c r="D100" s="5"/>
      <c r="E100" s="5"/>
      <c r="F100" s="7"/>
    </row>
    <row r="101" spans="2:6" ht="12.75" customHeight="1">
      <c r="B101" s="2"/>
      <c r="C101" s="5"/>
      <c r="D101" s="5"/>
      <c r="E101" s="5"/>
      <c r="F101" s="7"/>
    </row>
    <row r="102" spans="2:6" ht="12.75" customHeight="1">
      <c r="B102" s="2"/>
      <c r="C102" s="5"/>
      <c r="D102" s="5"/>
      <c r="E102" s="5"/>
      <c r="F102" s="7"/>
    </row>
    <row r="103" spans="2:6" ht="12.75" customHeight="1">
      <c r="B103" s="2"/>
      <c r="C103" s="5"/>
      <c r="D103" s="5"/>
      <c r="E103" s="5"/>
      <c r="F103" s="7"/>
    </row>
    <row r="104" spans="2:6" ht="12.75" customHeight="1">
      <c r="B104" s="2"/>
      <c r="C104" s="5"/>
      <c r="D104" s="5"/>
      <c r="E104" s="5"/>
      <c r="F104" s="7"/>
    </row>
    <row r="105" spans="2:6" ht="12.75" customHeight="1">
      <c r="B105" s="2"/>
      <c r="C105" s="5"/>
      <c r="D105" s="5"/>
      <c r="E105" s="5"/>
      <c r="F105" s="7"/>
    </row>
    <row r="106" spans="2:6" ht="12.75" customHeight="1">
      <c r="B106" s="2"/>
      <c r="C106" s="5"/>
      <c r="D106" s="5"/>
      <c r="E106" s="5"/>
      <c r="F106" s="7"/>
    </row>
    <row r="107" spans="2:6" ht="12.75" customHeight="1">
      <c r="B107" s="2"/>
      <c r="C107" s="5"/>
      <c r="D107" s="5"/>
      <c r="E107" s="5"/>
      <c r="F107" s="7"/>
    </row>
    <row r="108" spans="2:6" ht="12.75" customHeight="1">
      <c r="B108" s="2"/>
      <c r="C108" s="5"/>
      <c r="D108" s="5"/>
      <c r="E108" s="5"/>
      <c r="F108" s="7"/>
    </row>
    <row r="109" spans="2:6" ht="12.75" customHeight="1">
      <c r="B109" s="2"/>
      <c r="C109" s="5"/>
      <c r="D109" s="5"/>
      <c r="E109" s="5"/>
      <c r="F109" s="7"/>
    </row>
    <row r="110" spans="2:6" ht="12.75" customHeight="1">
      <c r="B110" s="2"/>
      <c r="C110" s="5"/>
      <c r="D110" s="5"/>
      <c r="E110" s="5"/>
      <c r="F110" s="7"/>
    </row>
    <row r="111" spans="2:6" ht="12.75" customHeight="1">
      <c r="B111" s="2"/>
      <c r="C111" s="5"/>
      <c r="D111" s="5"/>
      <c r="E111" s="5"/>
      <c r="F111" s="7"/>
    </row>
    <row r="112" spans="2:6" ht="12.75" customHeight="1">
      <c r="B112" s="2"/>
      <c r="C112" s="5"/>
      <c r="D112" s="5"/>
      <c r="E112" s="5"/>
      <c r="F112" s="7"/>
    </row>
    <row r="113" spans="2:6" ht="12.75" customHeight="1">
      <c r="B113" s="2"/>
      <c r="C113" s="5"/>
      <c r="D113" s="5"/>
      <c r="E113" s="5"/>
      <c r="F113" s="7"/>
    </row>
    <row r="114" spans="2:6" ht="12.75" customHeight="1">
      <c r="B114" s="2"/>
      <c r="C114" s="5"/>
      <c r="D114" s="5"/>
      <c r="E114" s="5"/>
      <c r="F114" s="7"/>
    </row>
    <row r="115" spans="2:6" ht="12.75" customHeight="1">
      <c r="B115" s="2"/>
      <c r="C115" s="5"/>
      <c r="D115" s="5"/>
      <c r="E115" s="5"/>
      <c r="F115" s="7"/>
    </row>
    <row r="116" spans="2:6" ht="12.75" customHeight="1">
      <c r="B116" s="2"/>
      <c r="C116" s="5"/>
      <c r="D116" s="5"/>
      <c r="E116" s="5"/>
      <c r="F116" s="7"/>
    </row>
    <row r="117" spans="2:6" ht="12.75" customHeight="1">
      <c r="B117" s="2"/>
      <c r="C117" s="5"/>
      <c r="D117" s="5"/>
      <c r="E117" s="5"/>
      <c r="F117" s="7"/>
    </row>
    <row r="118" spans="2:6" ht="12.75" customHeight="1">
      <c r="B118" s="2"/>
      <c r="C118" s="5"/>
      <c r="D118" s="5"/>
      <c r="E118" s="5"/>
      <c r="F118" s="7"/>
    </row>
    <row r="119" spans="2:6" ht="12.75" customHeight="1">
      <c r="B119" s="2"/>
      <c r="C119" s="5"/>
      <c r="D119" s="5"/>
      <c r="E119" s="5"/>
      <c r="F119" s="7"/>
    </row>
    <row r="120" spans="2:6" ht="12.75" customHeight="1">
      <c r="B120" s="2"/>
      <c r="C120" s="5"/>
      <c r="D120" s="5"/>
      <c r="E120" s="5"/>
      <c r="F120" s="7"/>
    </row>
    <row r="121" spans="2:6" ht="12.75" customHeight="1">
      <c r="B121" s="2"/>
      <c r="C121" s="5"/>
      <c r="D121" s="5"/>
      <c r="E121" s="5"/>
      <c r="F121" s="7"/>
    </row>
    <row r="122" spans="2:6" ht="12.75" customHeight="1">
      <c r="B122" s="2"/>
      <c r="C122" s="5"/>
      <c r="D122" s="5"/>
      <c r="E122" s="5"/>
      <c r="F122" s="7"/>
    </row>
    <row r="123" spans="2:6" ht="12.75" customHeight="1">
      <c r="B123" s="2"/>
      <c r="C123" s="5"/>
      <c r="D123" s="5"/>
      <c r="E123" s="5"/>
      <c r="F123" s="7"/>
    </row>
    <row r="124" spans="2:6" ht="12.75" customHeight="1">
      <c r="B124" s="2"/>
      <c r="C124" s="5"/>
      <c r="D124" s="5"/>
      <c r="E124" s="5"/>
      <c r="F124" s="7"/>
    </row>
    <row r="125" spans="2:6" ht="12.75" customHeight="1">
      <c r="B125" s="2"/>
      <c r="C125" s="5"/>
      <c r="D125" s="5"/>
      <c r="E125" s="5"/>
      <c r="F125" s="7"/>
    </row>
    <row r="126" spans="2:6" ht="12.75" customHeight="1">
      <c r="B126" s="2"/>
      <c r="C126" s="5"/>
      <c r="D126" s="5"/>
      <c r="E126" s="5"/>
      <c r="F126" s="7"/>
    </row>
    <row r="127" spans="2:6" ht="12.75" customHeight="1">
      <c r="B127" s="2"/>
      <c r="C127" s="5"/>
      <c r="D127" s="5"/>
      <c r="E127" s="5"/>
      <c r="F127" s="7"/>
    </row>
    <row r="128" spans="2:6" ht="12.75" customHeight="1">
      <c r="B128" s="2"/>
      <c r="C128" s="5"/>
      <c r="D128" s="5"/>
      <c r="E128" s="5"/>
      <c r="F128" s="7"/>
    </row>
    <row r="129" spans="2:6" ht="12.75" customHeight="1">
      <c r="B129" s="2"/>
      <c r="C129" s="5"/>
      <c r="D129" s="5"/>
      <c r="E129" s="5"/>
      <c r="F129" s="7"/>
    </row>
    <row r="130" spans="2:6" ht="12.75" customHeight="1">
      <c r="B130" s="2"/>
      <c r="C130" s="5"/>
      <c r="D130" s="5"/>
      <c r="E130" s="5"/>
      <c r="F130" s="7"/>
    </row>
    <row r="131" spans="2:6" ht="12.75" customHeight="1">
      <c r="B131" s="2"/>
      <c r="C131" s="5"/>
      <c r="D131" s="5"/>
      <c r="E131" s="5"/>
      <c r="F131" s="7"/>
    </row>
    <row r="132" spans="2:6" ht="12.75" customHeight="1">
      <c r="B132" s="2"/>
      <c r="C132" s="5"/>
      <c r="D132" s="5"/>
      <c r="E132" s="5"/>
      <c r="F132" s="7"/>
    </row>
    <row r="133" spans="2:6" ht="12.75" customHeight="1">
      <c r="B133" s="2"/>
      <c r="C133" s="5"/>
      <c r="D133" s="5"/>
      <c r="E133" s="5"/>
      <c r="F133" s="7"/>
    </row>
    <row r="134" spans="2:6" ht="12.75" customHeight="1">
      <c r="B134" s="2"/>
      <c r="C134" s="5"/>
      <c r="D134" s="5"/>
      <c r="E134" s="5"/>
      <c r="F134" s="7"/>
    </row>
    <row r="135" spans="2:6" ht="12.75" customHeight="1">
      <c r="B135" s="2"/>
      <c r="C135" s="5"/>
      <c r="D135" s="5"/>
      <c r="E135" s="5"/>
      <c r="F135" s="7"/>
    </row>
    <row r="136" spans="2:6" ht="12.75" customHeight="1">
      <c r="B136" s="2"/>
      <c r="C136" s="5"/>
      <c r="D136" s="5"/>
      <c r="E136" s="5"/>
      <c r="F136" s="7"/>
    </row>
    <row r="137" spans="2:6" ht="12.75" customHeight="1">
      <c r="B137" s="2"/>
      <c r="C137" s="5"/>
      <c r="D137" s="5"/>
      <c r="E137" s="5"/>
      <c r="F137" s="7"/>
    </row>
    <row r="138" spans="2:6" ht="12.75" customHeight="1">
      <c r="B138" s="2"/>
      <c r="C138" s="5"/>
      <c r="D138" s="5"/>
      <c r="E138" s="5"/>
      <c r="F138" s="7"/>
    </row>
    <row r="139" spans="2:6" ht="12.75" customHeight="1">
      <c r="B139" s="2"/>
      <c r="C139" s="5"/>
      <c r="D139" s="5"/>
      <c r="E139" s="5"/>
      <c r="F139" s="7"/>
    </row>
    <row r="140" spans="2:6" ht="12.75" customHeight="1">
      <c r="B140" s="2"/>
      <c r="C140" s="5"/>
      <c r="D140" s="5"/>
      <c r="E140" s="5"/>
      <c r="F140" s="7"/>
    </row>
    <row r="141" spans="2:6" ht="12.75" customHeight="1">
      <c r="B141" s="2"/>
      <c r="C141" s="5"/>
      <c r="D141" s="5"/>
      <c r="E141" s="5"/>
      <c r="F141" s="7"/>
    </row>
    <row r="142" spans="2:6" ht="12.75" customHeight="1">
      <c r="B142" s="2"/>
      <c r="C142" s="5"/>
      <c r="D142" s="5"/>
      <c r="E142" s="5"/>
      <c r="F142" s="7"/>
    </row>
    <row r="143" spans="2:6" ht="12.75" customHeight="1">
      <c r="B143" s="2"/>
      <c r="C143" s="5"/>
      <c r="D143" s="5"/>
      <c r="E143" s="5"/>
      <c r="F143" s="7"/>
    </row>
    <row r="144" spans="2:6" ht="12.75" customHeight="1">
      <c r="B144" s="2"/>
      <c r="C144" s="5"/>
      <c r="D144" s="5"/>
      <c r="E144" s="5"/>
      <c r="F144" s="7"/>
    </row>
    <row r="145" spans="2:6" ht="12.75" customHeight="1">
      <c r="B145" s="2"/>
      <c r="C145" s="5"/>
      <c r="D145" s="5"/>
      <c r="E145" s="5"/>
      <c r="F145" s="7"/>
    </row>
    <row r="146" spans="2:6" ht="12.75" customHeight="1">
      <c r="B146" s="2"/>
      <c r="C146" s="5"/>
      <c r="D146" s="5"/>
      <c r="E146" s="5"/>
      <c r="F146" s="7"/>
    </row>
    <row r="147" spans="2:6" ht="12.75" customHeight="1">
      <c r="B147" s="2"/>
      <c r="C147" s="5"/>
      <c r="D147" s="5"/>
      <c r="E147" s="5"/>
      <c r="F147" s="7"/>
    </row>
    <row r="148" spans="2:6" ht="12.75" customHeight="1">
      <c r="B148" s="2"/>
      <c r="C148" s="5"/>
      <c r="D148" s="5"/>
      <c r="E148" s="5"/>
      <c r="F148" s="7"/>
    </row>
    <row r="149" spans="2:6" ht="12.75" customHeight="1">
      <c r="B149" s="2"/>
      <c r="C149" s="5"/>
      <c r="D149" s="5"/>
      <c r="E149" s="5"/>
      <c r="F149" s="7"/>
    </row>
    <row r="150" spans="2:6" ht="12.75" customHeight="1">
      <c r="B150" s="2"/>
      <c r="C150" s="5"/>
      <c r="D150" s="5"/>
      <c r="E150" s="5"/>
      <c r="F150" s="7"/>
    </row>
    <row r="151" spans="2:6" ht="12.75" customHeight="1">
      <c r="B151" s="2"/>
      <c r="C151" s="5"/>
      <c r="D151" s="5"/>
      <c r="E151" s="5"/>
      <c r="F151" s="7"/>
    </row>
    <row r="152" spans="2:6" ht="12.75" customHeight="1">
      <c r="B152" s="2"/>
      <c r="C152" s="5"/>
      <c r="D152" s="5"/>
      <c r="E152" s="5"/>
      <c r="F152" s="7"/>
    </row>
    <row r="153" spans="2:6" ht="12.75" customHeight="1">
      <c r="B153" s="2"/>
      <c r="C153" s="5"/>
      <c r="D153" s="5"/>
      <c r="E153" s="5"/>
      <c r="F153" s="7"/>
    </row>
    <row r="154" spans="2:6" ht="12.75" customHeight="1">
      <c r="B154" s="2"/>
      <c r="C154" s="5"/>
      <c r="D154" s="5"/>
      <c r="E154" s="5"/>
      <c r="F154" s="7"/>
    </row>
    <row r="155" spans="2:6" ht="12.75" customHeight="1">
      <c r="B155" s="2"/>
      <c r="C155" s="5"/>
      <c r="D155" s="5"/>
      <c r="E155" s="5"/>
      <c r="F155" s="7"/>
    </row>
    <row r="156" spans="2:6" ht="12.75" customHeight="1">
      <c r="B156" s="2"/>
      <c r="C156" s="5"/>
      <c r="D156" s="5"/>
      <c r="E156" s="5"/>
      <c r="F156" s="7"/>
    </row>
    <row r="157" spans="2:6" ht="12.75" customHeight="1">
      <c r="B157" s="2"/>
      <c r="C157" s="5"/>
      <c r="D157" s="5"/>
      <c r="E157" s="5"/>
      <c r="F157" s="7"/>
    </row>
    <row r="158" spans="2:6" ht="12.75" customHeight="1">
      <c r="B158" s="2"/>
      <c r="C158" s="5"/>
      <c r="D158" s="5"/>
      <c r="E158" s="5"/>
      <c r="F158" s="7"/>
    </row>
    <row r="159" spans="2:6" ht="12.75" customHeight="1">
      <c r="B159" s="2"/>
      <c r="C159" s="5"/>
      <c r="D159" s="5"/>
      <c r="E159" s="5"/>
      <c r="F159" s="7"/>
    </row>
    <row r="160" spans="2:6" ht="12.75" customHeight="1">
      <c r="B160" s="2"/>
      <c r="C160" s="5"/>
      <c r="D160" s="5"/>
      <c r="E160" s="5"/>
      <c r="F160" s="7"/>
    </row>
    <row r="161" spans="2:6" ht="12.75" customHeight="1">
      <c r="B161" s="2"/>
      <c r="C161" s="5"/>
      <c r="D161" s="5"/>
      <c r="E161" s="5"/>
      <c r="F161" s="7"/>
    </row>
    <row r="162" spans="2:6" ht="12.75" customHeight="1">
      <c r="B162" s="2"/>
      <c r="C162" s="5"/>
      <c r="D162" s="5"/>
      <c r="E162" s="5"/>
      <c r="F162" s="7"/>
    </row>
    <row r="163" spans="2:6" ht="12.75" customHeight="1">
      <c r="B163" s="2"/>
      <c r="C163" s="5"/>
      <c r="D163" s="5"/>
      <c r="E163" s="5"/>
      <c r="F163" s="7"/>
    </row>
    <row r="164" spans="2:6" ht="12.75" customHeight="1">
      <c r="B164" s="2"/>
      <c r="C164" s="5"/>
      <c r="D164" s="5"/>
      <c r="E164" s="5"/>
      <c r="F164" s="7"/>
    </row>
    <row r="165" spans="2:6" ht="12.75" customHeight="1">
      <c r="B165" s="2"/>
      <c r="C165" s="5"/>
      <c r="D165" s="5"/>
      <c r="E165" s="5"/>
      <c r="F165" s="7"/>
    </row>
    <row r="166" spans="2:6" ht="12.75" customHeight="1">
      <c r="B166" s="2"/>
      <c r="C166" s="5"/>
      <c r="D166" s="5"/>
      <c r="E166" s="5"/>
      <c r="F166" s="7"/>
    </row>
    <row r="167" spans="2:6" ht="12.75" customHeight="1">
      <c r="B167" s="2"/>
      <c r="C167" s="5"/>
      <c r="D167" s="5"/>
      <c r="E167" s="5"/>
      <c r="F167" s="7"/>
    </row>
    <row r="168" spans="2:6" ht="12.75" customHeight="1">
      <c r="B168" s="2"/>
      <c r="C168" s="5"/>
      <c r="D168" s="5"/>
      <c r="E168" s="5"/>
      <c r="F168" s="7"/>
    </row>
    <row r="169" spans="2:6" ht="12.75" customHeight="1">
      <c r="B169" s="2"/>
      <c r="C169" s="5"/>
      <c r="D169" s="5"/>
      <c r="E169" s="5"/>
      <c r="F169" s="7"/>
    </row>
    <row r="170" spans="2:6" ht="12.75" customHeight="1">
      <c r="B170" s="2"/>
      <c r="C170" s="5"/>
      <c r="D170" s="5"/>
      <c r="E170" s="5"/>
      <c r="F170" s="7"/>
    </row>
    <row r="171" spans="2:6" ht="12.75" customHeight="1">
      <c r="B171" s="2"/>
      <c r="C171" s="5"/>
      <c r="D171" s="5"/>
      <c r="E171" s="5"/>
      <c r="F171" s="7"/>
    </row>
    <row r="172" spans="2:6" ht="12.75" customHeight="1">
      <c r="B172" s="2"/>
      <c r="C172" s="5"/>
      <c r="D172" s="5"/>
      <c r="E172" s="5"/>
      <c r="F172" s="7"/>
    </row>
    <row r="173" spans="2:6" ht="12.75" customHeight="1">
      <c r="B173" s="2"/>
      <c r="C173" s="5"/>
      <c r="D173" s="5"/>
      <c r="E173" s="5"/>
      <c r="F173" s="7"/>
    </row>
    <row r="174" spans="2:6" ht="12.75" customHeight="1">
      <c r="B174" s="2"/>
      <c r="C174" s="5"/>
      <c r="D174" s="5"/>
      <c r="E174" s="5"/>
      <c r="F174" s="7"/>
    </row>
    <row r="175" spans="2:6" ht="12.75" customHeight="1">
      <c r="B175" s="2"/>
      <c r="C175" s="5"/>
      <c r="D175" s="5"/>
      <c r="E175" s="5"/>
      <c r="F175" s="7"/>
    </row>
    <row r="176" spans="2:6" ht="12.75" customHeight="1">
      <c r="B176" s="2"/>
      <c r="C176" s="5"/>
      <c r="D176" s="5"/>
      <c r="E176" s="5"/>
      <c r="F176" s="7"/>
    </row>
    <row r="177" spans="2:6" ht="12.75" customHeight="1">
      <c r="B177" s="2"/>
      <c r="C177" s="5"/>
      <c r="D177" s="5"/>
      <c r="E177" s="5"/>
      <c r="F177" s="7"/>
    </row>
    <row r="178" spans="2:6" ht="12.75" customHeight="1">
      <c r="B178" s="2"/>
      <c r="C178" s="5"/>
      <c r="D178" s="5"/>
      <c r="E178" s="5"/>
      <c r="F178" s="7"/>
    </row>
    <row r="179" spans="2:6" ht="12.75" customHeight="1">
      <c r="B179" s="2"/>
      <c r="C179" s="5"/>
      <c r="D179" s="5"/>
      <c r="E179" s="5"/>
      <c r="F179" s="7"/>
    </row>
    <row r="180" spans="2:6" ht="12.75" customHeight="1">
      <c r="B180" s="2"/>
      <c r="C180" s="5"/>
      <c r="D180" s="5"/>
      <c r="E180" s="5"/>
      <c r="F180" s="7"/>
    </row>
    <row r="181" spans="2:6" ht="12.75" customHeight="1">
      <c r="B181" s="2"/>
      <c r="C181" s="5"/>
      <c r="D181" s="5"/>
      <c r="E181" s="5"/>
      <c r="F181" s="7"/>
    </row>
    <row r="182" spans="2:6" ht="12.75" customHeight="1">
      <c r="B182" s="2"/>
      <c r="C182" s="5"/>
      <c r="D182" s="5"/>
      <c r="E182" s="5"/>
      <c r="F182" s="7"/>
    </row>
    <row r="183" spans="2:6" ht="12.75" customHeight="1">
      <c r="B183" s="2"/>
      <c r="C183" s="5"/>
      <c r="D183" s="5"/>
      <c r="E183" s="5"/>
      <c r="F183" s="7"/>
    </row>
    <row r="184" spans="2:6" ht="12.75" customHeight="1">
      <c r="B184" s="2"/>
      <c r="C184" s="5"/>
      <c r="D184" s="5"/>
      <c r="E184" s="5"/>
      <c r="F184" s="7"/>
    </row>
    <row r="185" spans="2:6" ht="12.75" customHeight="1">
      <c r="B185" s="2"/>
      <c r="C185" s="5"/>
      <c r="D185" s="5"/>
      <c r="E185" s="5"/>
      <c r="F185" s="7"/>
    </row>
    <row r="186" spans="2:6" ht="12.75" customHeight="1">
      <c r="B186" s="2"/>
      <c r="C186" s="5"/>
      <c r="D186" s="5"/>
      <c r="E186" s="5"/>
      <c r="F186" s="7"/>
    </row>
    <row r="187" spans="2:6" ht="12.75" customHeight="1">
      <c r="B187" s="2"/>
      <c r="C187" s="5"/>
      <c r="D187" s="5"/>
      <c r="E187" s="5"/>
      <c r="F187" s="7"/>
    </row>
    <row r="188" spans="2:6" ht="12.75" customHeight="1">
      <c r="B188" s="2"/>
      <c r="C188" s="5"/>
      <c r="D188" s="5"/>
      <c r="E188" s="5"/>
      <c r="F188" s="7"/>
    </row>
    <row r="189" spans="2:6" ht="12.75" customHeight="1">
      <c r="B189" s="2"/>
      <c r="C189" s="5"/>
      <c r="D189" s="5"/>
      <c r="E189" s="5"/>
      <c r="F189" s="7"/>
    </row>
    <row r="190" spans="2:6" ht="12.75" customHeight="1">
      <c r="B190" s="2"/>
      <c r="C190" s="5"/>
      <c r="D190" s="5"/>
      <c r="E190" s="5"/>
      <c r="F190" s="7"/>
    </row>
    <row r="191" spans="2:6" ht="12.75" customHeight="1">
      <c r="B191" s="2"/>
      <c r="C191" s="5"/>
      <c r="D191" s="5"/>
      <c r="E191" s="5"/>
      <c r="F191" s="7"/>
    </row>
    <row r="192" spans="2:6" ht="12.75" customHeight="1">
      <c r="B192" s="2"/>
      <c r="C192" s="5"/>
      <c r="D192" s="5"/>
      <c r="E192" s="5"/>
      <c r="F192" s="7"/>
    </row>
    <row r="193" spans="2:6" ht="12.75" customHeight="1">
      <c r="B193" s="2"/>
      <c r="C193" s="5"/>
      <c r="D193" s="5"/>
      <c r="E193" s="5"/>
      <c r="F193" s="7"/>
    </row>
    <row r="194" spans="2:6" ht="12.75" customHeight="1">
      <c r="B194" s="2"/>
      <c r="C194" s="5"/>
      <c r="D194" s="5"/>
      <c r="E194" s="5"/>
      <c r="F194" s="7"/>
    </row>
    <row r="195" spans="2:6" ht="12.75" customHeight="1">
      <c r="B195" s="2"/>
      <c r="C195" s="5"/>
      <c r="D195" s="5"/>
      <c r="E195" s="5"/>
      <c r="F195" s="7"/>
    </row>
    <row r="196" spans="2:6" ht="12.75" customHeight="1">
      <c r="B196" s="2"/>
      <c r="C196" s="5"/>
      <c r="D196" s="5"/>
      <c r="E196" s="5"/>
      <c r="F196" s="7"/>
    </row>
    <row r="197" spans="2:6" ht="12.75" customHeight="1">
      <c r="B197" s="2"/>
      <c r="C197" s="5"/>
      <c r="D197" s="5"/>
      <c r="E197" s="5"/>
      <c r="F197" s="7"/>
    </row>
    <row r="198" spans="2:6" ht="12.75" customHeight="1">
      <c r="B198" s="2"/>
      <c r="C198" s="5"/>
      <c r="D198" s="5"/>
      <c r="E198" s="5"/>
      <c r="F198" s="7"/>
    </row>
    <row r="199" spans="2:6" ht="12.75" customHeight="1">
      <c r="B199" s="2"/>
      <c r="C199" s="5"/>
      <c r="D199" s="5"/>
      <c r="E199" s="5"/>
      <c r="F199" s="7"/>
    </row>
    <row r="200" spans="2:6" ht="12.75" customHeight="1">
      <c r="B200" s="2"/>
      <c r="C200" s="5"/>
      <c r="D200" s="5"/>
      <c r="E200" s="5"/>
      <c r="F200" s="7"/>
    </row>
    <row r="201" spans="2:6" ht="12.75" customHeight="1">
      <c r="B201" s="2"/>
      <c r="C201" s="5"/>
      <c r="D201" s="5"/>
      <c r="E201" s="5"/>
      <c r="F201" s="7"/>
    </row>
    <row r="202" spans="2:6" ht="12.75" customHeight="1">
      <c r="B202" s="2"/>
      <c r="C202" s="5"/>
      <c r="D202" s="5"/>
      <c r="E202" s="5"/>
      <c r="F202" s="7"/>
    </row>
    <row r="203" spans="2:6" ht="12.75" customHeight="1">
      <c r="B203" s="2"/>
      <c r="C203" s="5"/>
      <c r="D203" s="5"/>
      <c r="E203" s="5"/>
      <c r="F203" s="7"/>
    </row>
    <row r="204" spans="2:6" ht="12.75" customHeight="1">
      <c r="B204" s="2"/>
      <c r="C204" s="5"/>
      <c r="D204" s="5"/>
      <c r="E204" s="5"/>
      <c r="F204" s="7"/>
    </row>
    <row r="205" spans="2:6" ht="12.75" customHeight="1">
      <c r="B205" s="2"/>
      <c r="C205" s="5"/>
      <c r="D205" s="5"/>
      <c r="E205" s="5"/>
      <c r="F205" s="7"/>
    </row>
    <row r="206" spans="2:6" ht="12.75" customHeight="1">
      <c r="B206" s="2"/>
      <c r="C206" s="5"/>
      <c r="D206" s="5"/>
      <c r="E206" s="5"/>
      <c r="F206" s="7"/>
    </row>
    <row r="207" spans="2:6" ht="12.75" customHeight="1">
      <c r="B207" s="2"/>
      <c r="C207" s="5"/>
      <c r="D207" s="5"/>
      <c r="E207" s="5"/>
      <c r="F207" s="7"/>
    </row>
    <row r="208" spans="2:6" ht="12.75" customHeight="1">
      <c r="B208" s="2"/>
      <c r="C208" s="5"/>
      <c r="D208" s="5"/>
      <c r="E208" s="5"/>
      <c r="F208" s="7"/>
    </row>
    <row r="209" spans="2:6" ht="12.75" customHeight="1">
      <c r="B209" s="2"/>
      <c r="C209" s="5"/>
      <c r="D209" s="5"/>
      <c r="E209" s="5"/>
      <c r="F209" s="7"/>
    </row>
    <row r="210" spans="2:6" ht="12.75" customHeight="1">
      <c r="B210" s="2"/>
      <c r="C210" s="5"/>
      <c r="D210" s="5"/>
      <c r="E210" s="5"/>
      <c r="F210" s="7"/>
    </row>
    <row r="211" spans="2:6" ht="12.75" customHeight="1">
      <c r="B211" s="2"/>
      <c r="C211" s="5"/>
      <c r="D211" s="5"/>
      <c r="E211" s="5"/>
      <c r="F211" s="7"/>
    </row>
    <row r="212" spans="2:6" ht="12.75" customHeight="1">
      <c r="B212" s="2"/>
      <c r="C212" s="5"/>
      <c r="D212" s="5"/>
      <c r="E212" s="5"/>
      <c r="F212" s="7"/>
    </row>
    <row r="213" spans="2:6" ht="12.75" customHeight="1">
      <c r="B213" s="2"/>
      <c r="C213" s="5"/>
      <c r="D213" s="5"/>
      <c r="E213" s="5"/>
      <c r="F213" s="7"/>
    </row>
    <row r="214" spans="2:6" ht="12.75" customHeight="1">
      <c r="B214" s="2"/>
      <c r="C214" s="5"/>
      <c r="D214" s="5"/>
      <c r="E214" s="5"/>
      <c r="F214" s="7"/>
    </row>
    <row r="215" spans="2:6" ht="12.75" customHeight="1">
      <c r="B215" s="2"/>
      <c r="C215" s="5"/>
      <c r="D215" s="5"/>
      <c r="E215" s="5"/>
      <c r="F215" s="7"/>
    </row>
    <row r="216" spans="2:6" ht="12.75" customHeight="1">
      <c r="B216" s="2"/>
      <c r="C216" s="5"/>
      <c r="D216" s="5"/>
      <c r="E216" s="5"/>
      <c r="F216" s="7"/>
    </row>
    <row r="217" spans="2:6" ht="12.75" customHeight="1">
      <c r="B217" s="2"/>
      <c r="C217" s="5"/>
      <c r="D217" s="5"/>
      <c r="E217" s="5"/>
      <c r="F217" s="7"/>
    </row>
    <row r="218" spans="2:6" ht="12.75" customHeight="1">
      <c r="B218" s="2"/>
      <c r="C218" s="5"/>
      <c r="D218" s="5"/>
      <c r="E218" s="5"/>
      <c r="F218" s="7"/>
    </row>
    <row r="219" spans="2:6" ht="12.75" customHeight="1">
      <c r="B219" s="2"/>
      <c r="C219" s="5"/>
      <c r="D219" s="5"/>
      <c r="E219" s="5"/>
      <c r="F219" s="7"/>
    </row>
    <row r="220" spans="2:6" ht="12.75" customHeight="1">
      <c r="B220" s="2"/>
      <c r="C220" s="5"/>
      <c r="D220" s="5"/>
      <c r="E220" s="5"/>
      <c r="F220" s="7"/>
    </row>
    <row r="221" spans="2:6" ht="12.75" customHeight="1">
      <c r="B221" s="2"/>
      <c r="C221" s="5"/>
      <c r="D221" s="5"/>
      <c r="E221" s="5"/>
      <c r="F221" s="7"/>
    </row>
    <row r="222" spans="2:6" ht="12.75" customHeight="1">
      <c r="B222" s="2"/>
      <c r="C222" s="5"/>
      <c r="D222" s="5"/>
      <c r="E222" s="5"/>
      <c r="F222" s="7"/>
    </row>
    <row r="223" spans="2:6" ht="12.75" customHeight="1">
      <c r="B223" s="2"/>
      <c r="C223" s="5"/>
      <c r="D223" s="5"/>
      <c r="E223" s="5"/>
      <c r="F223" s="7"/>
    </row>
    <row r="224" spans="2:6" ht="12.75" customHeight="1">
      <c r="B224" s="2"/>
      <c r="C224" s="5"/>
      <c r="D224" s="5"/>
      <c r="E224" s="5"/>
      <c r="F224" s="7"/>
    </row>
    <row r="225" spans="2:6" ht="12.75" customHeight="1">
      <c r="B225" s="2"/>
      <c r="C225" s="5"/>
      <c r="D225" s="5"/>
      <c r="E225" s="5"/>
      <c r="F225" s="7"/>
    </row>
    <row r="226" spans="2:6" ht="12.75" customHeight="1">
      <c r="B226" s="2"/>
      <c r="C226" s="5"/>
      <c r="D226" s="5"/>
      <c r="E226" s="5"/>
      <c r="F226" s="7"/>
    </row>
    <row r="227" spans="2:6" ht="12.75" customHeight="1">
      <c r="B227" s="2"/>
      <c r="C227" s="5"/>
      <c r="D227" s="5"/>
      <c r="E227" s="5"/>
      <c r="F227" s="7"/>
    </row>
    <row r="228" spans="2:6" ht="12.75" customHeight="1">
      <c r="B228" s="2"/>
      <c r="C228" s="5"/>
      <c r="D228" s="5"/>
      <c r="E228" s="5"/>
      <c r="F228" s="7"/>
    </row>
    <row r="229" spans="2:6" ht="12.75" customHeight="1">
      <c r="B229" s="2"/>
      <c r="C229" s="5"/>
      <c r="D229" s="5"/>
      <c r="E229" s="5"/>
      <c r="F229" s="7"/>
    </row>
    <row r="230" spans="2:6" ht="12.75" customHeight="1">
      <c r="B230" s="2"/>
      <c r="C230" s="5"/>
      <c r="D230" s="5"/>
      <c r="E230" s="5"/>
      <c r="F230" s="7"/>
    </row>
    <row r="231" spans="2:6" ht="12.75" customHeight="1">
      <c r="B231" s="2"/>
      <c r="C231" s="5"/>
      <c r="D231" s="5"/>
      <c r="E231" s="5"/>
      <c r="F231" s="7"/>
    </row>
    <row r="232" spans="2:6" ht="12.75" customHeight="1">
      <c r="B232" s="2"/>
      <c r="C232" s="5"/>
      <c r="D232" s="5"/>
      <c r="E232" s="5"/>
      <c r="F232" s="7"/>
    </row>
    <row r="233" spans="2:6" ht="12.75" customHeight="1">
      <c r="B233" s="2"/>
      <c r="C233" s="5"/>
      <c r="D233" s="5"/>
      <c r="E233" s="5"/>
      <c r="F233" s="7"/>
    </row>
    <row r="234" spans="2:6" ht="12.75" customHeight="1">
      <c r="B234" s="2"/>
      <c r="C234" s="5"/>
      <c r="D234" s="5"/>
      <c r="E234" s="5"/>
      <c r="F234" s="7"/>
    </row>
    <row r="235" spans="2:6" ht="12.75" customHeight="1">
      <c r="B235" s="2"/>
      <c r="C235" s="5"/>
      <c r="D235" s="5"/>
      <c r="E235" s="5"/>
      <c r="F235" s="7"/>
    </row>
    <row r="236" spans="2:6" ht="12.75" customHeight="1">
      <c r="B236" s="2"/>
      <c r="C236" s="5"/>
      <c r="D236" s="5"/>
      <c r="E236" s="5"/>
      <c r="F236" s="7"/>
    </row>
    <row r="237" spans="2:6" ht="12.75" customHeight="1">
      <c r="B237" s="2"/>
      <c r="C237" s="5"/>
      <c r="D237" s="5"/>
      <c r="E237" s="5"/>
      <c r="F237" s="7"/>
    </row>
    <row r="238" spans="2:6" ht="12.75" customHeight="1">
      <c r="B238" s="2"/>
      <c r="C238" s="5"/>
      <c r="D238" s="5"/>
      <c r="E238" s="5"/>
      <c r="F238" s="7"/>
    </row>
    <row r="239" spans="2:6" ht="12.75" customHeight="1">
      <c r="B239" s="2"/>
      <c r="C239" s="5"/>
      <c r="D239" s="5"/>
      <c r="E239" s="5"/>
      <c r="F239" s="7"/>
    </row>
    <row r="240" spans="2:6" ht="12.75" customHeight="1">
      <c r="B240" s="2"/>
      <c r="C240" s="5"/>
      <c r="D240" s="5"/>
      <c r="E240" s="5"/>
      <c r="F240" s="7"/>
    </row>
    <row r="241" spans="2:6" ht="12.75" customHeight="1">
      <c r="B241" s="2"/>
      <c r="C241" s="5"/>
      <c r="D241" s="5"/>
      <c r="E241" s="5"/>
      <c r="F241" s="7"/>
    </row>
    <row r="242" spans="2:6" ht="12.75" customHeight="1">
      <c r="B242" s="2"/>
      <c r="C242" s="5"/>
      <c r="D242" s="5"/>
      <c r="E242" s="5"/>
      <c r="F242" s="7"/>
    </row>
    <row r="243" spans="2:6" ht="12.75" customHeight="1">
      <c r="B243" s="2"/>
      <c r="C243" s="5"/>
      <c r="D243" s="5"/>
      <c r="E243" s="5"/>
      <c r="F243" s="7"/>
    </row>
    <row r="244" spans="2:6" ht="12.75" customHeight="1">
      <c r="B244" s="2"/>
      <c r="C244" s="5"/>
      <c r="D244" s="5"/>
      <c r="E244" s="5"/>
      <c r="F244" s="7"/>
    </row>
    <row r="245" spans="2:6" ht="12.75" customHeight="1">
      <c r="B245" s="2"/>
      <c r="C245" s="5"/>
      <c r="D245" s="5"/>
      <c r="E245" s="5"/>
      <c r="F245" s="7"/>
    </row>
    <row r="246" spans="2:6" ht="12.75" customHeight="1">
      <c r="B246" s="2"/>
      <c r="C246" s="5"/>
      <c r="D246" s="5"/>
      <c r="E246" s="5"/>
      <c r="F246" s="7"/>
    </row>
    <row r="247" spans="2:6" ht="12.75" customHeight="1">
      <c r="B247" s="2"/>
      <c r="C247" s="5"/>
      <c r="D247" s="5"/>
      <c r="E247" s="5"/>
      <c r="F247" s="7"/>
    </row>
    <row r="248" spans="2:6" ht="12.75" customHeight="1">
      <c r="B248" s="2"/>
      <c r="C248" s="5"/>
      <c r="D248" s="5"/>
      <c r="E248" s="5"/>
      <c r="F248" s="7"/>
    </row>
    <row r="249" spans="2:6" ht="12.75" customHeight="1">
      <c r="B249" s="2"/>
      <c r="C249" s="5"/>
      <c r="D249" s="5"/>
      <c r="E249" s="5"/>
      <c r="F249" s="7"/>
    </row>
    <row r="250" spans="2:6" ht="12.75" customHeight="1">
      <c r="B250" s="2"/>
      <c r="C250" s="5"/>
      <c r="D250" s="5"/>
      <c r="E250" s="5"/>
      <c r="F250" s="7"/>
    </row>
    <row r="251" spans="2:6" ht="12.75" customHeight="1">
      <c r="B251" s="2"/>
      <c r="C251" s="5"/>
      <c r="D251" s="5"/>
      <c r="E251" s="5"/>
      <c r="F251" s="7"/>
    </row>
    <row r="252" spans="2:6" ht="12.75" customHeight="1">
      <c r="B252" s="2"/>
      <c r="C252" s="5"/>
      <c r="D252" s="5"/>
      <c r="E252" s="5"/>
      <c r="F252" s="7"/>
    </row>
    <row r="253" spans="2:6" ht="12.75" customHeight="1">
      <c r="B253" s="2"/>
      <c r="C253" s="5"/>
      <c r="D253" s="5"/>
      <c r="E253" s="5"/>
      <c r="F253" s="7"/>
    </row>
    <row r="254" spans="2:6" ht="12.75" customHeight="1">
      <c r="B254" s="2"/>
      <c r="C254" s="5"/>
      <c r="D254" s="5"/>
      <c r="E254" s="5"/>
      <c r="F254" s="7"/>
    </row>
    <row r="255" spans="2:6" ht="12.75" customHeight="1">
      <c r="B255" s="2"/>
      <c r="C255" s="5"/>
      <c r="D255" s="5"/>
      <c r="E255" s="5"/>
      <c r="F255" s="7"/>
    </row>
    <row r="256" spans="2:6" ht="12.75" customHeight="1">
      <c r="B256" s="2"/>
      <c r="C256" s="5"/>
      <c r="D256" s="5"/>
      <c r="E256" s="5"/>
      <c r="F256" s="7"/>
    </row>
    <row r="257" spans="2:6" ht="12.75" customHeight="1">
      <c r="B257" s="2"/>
      <c r="C257" s="5"/>
      <c r="D257" s="5"/>
      <c r="E257" s="5"/>
      <c r="F257" s="7"/>
    </row>
    <row r="258" spans="2:6" ht="12.75" customHeight="1">
      <c r="B258" s="2"/>
      <c r="C258" s="5"/>
      <c r="D258" s="5"/>
      <c r="E258" s="5"/>
      <c r="F258" s="7"/>
    </row>
    <row r="259" spans="2:6" ht="12.75" customHeight="1">
      <c r="B259" s="2"/>
      <c r="C259" s="5"/>
      <c r="D259" s="5"/>
      <c r="E259" s="5"/>
      <c r="F259" s="7"/>
    </row>
    <row r="260" spans="2:6" ht="12.75" customHeight="1">
      <c r="B260" s="2"/>
      <c r="C260" s="5"/>
      <c r="D260" s="5"/>
      <c r="E260" s="5"/>
      <c r="F260" s="7"/>
    </row>
    <row r="261" spans="2:6" ht="12.75" customHeight="1">
      <c r="B261" s="2"/>
      <c r="C261" s="5"/>
      <c r="D261" s="5"/>
      <c r="E261" s="5"/>
      <c r="F261" s="7"/>
    </row>
    <row r="262" spans="2:6" ht="12.75" customHeight="1">
      <c r="B262" s="2"/>
      <c r="C262" s="5"/>
      <c r="D262" s="5"/>
      <c r="E262" s="5"/>
      <c r="F262" s="7"/>
    </row>
    <row r="263" spans="2:6" ht="12.75" customHeight="1">
      <c r="B263" s="2"/>
      <c r="C263" s="5"/>
      <c r="D263" s="5"/>
      <c r="E263" s="5"/>
      <c r="F263" s="7"/>
    </row>
    <row r="264" spans="2:6" ht="12.75" customHeight="1">
      <c r="B264" s="2"/>
      <c r="C264" s="5"/>
      <c r="D264" s="5"/>
      <c r="E264" s="5"/>
      <c r="F264" s="7"/>
    </row>
    <row r="265" spans="2:6" ht="12.75" customHeight="1">
      <c r="B265" s="2"/>
      <c r="C265" s="5"/>
      <c r="D265" s="5"/>
      <c r="E265" s="5"/>
      <c r="F265" s="7"/>
    </row>
    <row r="266" spans="2:6" ht="12.75" customHeight="1">
      <c r="B266" s="2"/>
      <c r="C266" s="5"/>
      <c r="D266" s="5"/>
      <c r="E266" s="5"/>
      <c r="F266" s="7"/>
    </row>
    <row r="267" spans="2:6" ht="12.75" customHeight="1">
      <c r="B267" s="2"/>
      <c r="C267" s="5"/>
      <c r="D267" s="5"/>
      <c r="E267" s="5"/>
      <c r="F267" s="7"/>
    </row>
    <row r="268" spans="2:6" ht="12.75" customHeight="1">
      <c r="B268" s="2"/>
      <c r="C268" s="5"/>
      <c r="D268" s="5"/>
      <c r="E268" s="5"/>
      <c r="F268" s="7"/>
    </row>
    <row r="269" spans="2:6" ht="12.75" customHeight="1">
      <c r="B269" s="2"/>
      <c r="C269" s="5"/>
      <c r="D269" s="5"/>
      <c r="E269" s="5"/>
      <c r="F269" s="7"/>
    </row>
    <row r="270" spans="2:6" ht="12.75" customHeight="1">
      <c r="B270" s="2"/>
      <c r="C270" s="5"/>
      <c r="D270" s="5"/>
      <c r="E270" s="5"/>
      <c r="F270" s="7"/>
    </row>
    <row r="271" spans="2:6" ht="12.75" customHeight="1">
      <c r="B271" s="2"/>
      <c r="C271" s="5"/>
      <c r="D271" s="5"/>
      <c r="E271" s="5"/>
      <c r="F271" s="7"/>
    </row>
    <row r="272" spans="2:6" ht="12.75" customHeight="1">
      <c r="B272" s="2"/>
      <c r="C272" s="5"/>
      <c r="D272" s="5"/>
      <c r="E272" s="5"/>
      <c r="F272" s="7"/>
    </row>
    <row r="273" spans="2:6" ht="12.75" customHeight="1">
      <c r="B273" s="2"/>
      <c r="C273" s="5"/>
      <c r="D273" s="5"/>
      <c r="E273" s="5"/>
      <c r="F273" s="7"/>
    </row>
    <row r="274" spans="2:6" ht="12.75" customHeight="1">
      <c r="B274" s="2"/>
      <c r="C274" s="5"/>
      <c r="D274" s="5"/>
      <c r="E274" s="5"/>
      <c r="F274" s="7"/>
    </row>
    <row r="275" spans="2:6" ht="12.75" customHeight="1">
      <c r="B275" s="2"/>
      <c r="C275" s="5"/>
      <c r="D275" s="5"/>
      <c r="E275" s="5"/>
      <c r="F275" s="7"/>
    </row>
    <row r="276" spans="2:6" ht="12.75" customHeight="1">
      <c r="B276" s="2"/>
      <c r="C276" s="5"/>
      <c r="D276" s="5"/>
      <c r="E276" s="5"/>
      <c r="F276" s="7"/>
    </row>
    <row r="277" spans="2:6" ht="12.75" customHeight="1">
      <c r="B277" s="2"/>
      <c r="C277" s="5"/>
      <c r="D277" s="5"/>
      <c r="E277" s="5"/>
      <c r="F277" s="7"/>
    </row>
    <row r="278" spans="2:6" ht="12.75" customHeight="1">
      <c r="B278" s="2"/>
      <c r="C278" s="5"/>
      <c r="D278" s="5"/>
      <c r="E278" s="5"/>
      <c r="F278" s="7"/>
    </row>
    <row r="279" spans="2:6" ht="12.75" customHeight="1">
      <c r="B279" s="2"/>
      <c r="C279" s="5"/>
      <c r="D279" s="5"/>
      <c r="E279" s="5"/>
      <c r="F279" s="7"/>
    </row>
    <row r="280" spans="2:6" ht="12.75" customHeight="1">
      <c r="B280" s="2"/>
      <c r="C280" s="5"/>
      <c r="D280" s="5"/>
      <c r="E280" s="5"/>
      <c r="F280" s="7"/>
    </row>
    <row r="281" spans="2:6" ht="12.75" customHeight="1">
      <c r="B281" s="2"/>
      <c r="C281" s="5"/>
      <c r="D281" s="5"/>
      <c r="E281" s="5"/>
      <c r="F281" s="7"/>
    </row>
    <row r="282" spans="2:6" ht="12.75" customHeight="1">
      <c r="B282" s="2"/>
      <c r="C282" s="5"/>
      <c r="D282" s="5"/>
      <c r="E282" s="5"/>
      <c r="F282" s="7"/>
    </row>
    <row r="283" spans="2:6" ht="12.75" customHeight="1">
      <c r="B283" s="2"/>
      <c r="C283" s="5"/>
      <c r="D283" s="5"/>
      <c r="E283" s="5"/>
      <c r="F283" s="7"/>
    </row>
    <row r="284" spans="2:6" ht="12.75" customHeight="1">
      <c r="B284" s="2"/>
      <c r="C284" s="5"/>
      <c r="D284" s="5"/>
      <c r="E284" s="5"/>
      <c r="F284" s="7"/>
    </row>
    <row r="285" spans="2:6" ht="12.75" customHeight="1">
      <c r="B285" s="2"/>
      <c r="C285" s="5"/>
      <c r="D285" s="5"/>
      <c r="E285" s="5"/>
      <c r="F285" s="7"/>
    </row>
    <row r="286" spans="2:6" ht="12.75" customHeight="1">
      <c r="B286" s="2"/>
      <c r="C286" s="5"/>
      <c r="D286" s="5"/>
      <c r="E286" s="5"/>
      <c r="F286" s="7"/>
    </row>
    <row r="287" spans="2:6" ht="12.75" customHeight="1">
      <c r="B287" s="2"/>
      <c r="C287" s="5"/>
      <c r="D287" s="5"/>
      <c r="E287" s="5"/>
      <c r="F287" s="7"/>
    </row>
    <row r="288" spans="2:6" ht="12.75" customHeight="1">
      <c r="B288" s="2"/>
      <c r="C288" s="5"/>
      <c r="D288" s="5"/>
      <c r="E288" s="5"/>
      <c r="F288" s="7"/>
    </row>
    <row r="289" spans="2:6" ht="12.75" customHeight="1">
      <c r="B289" s="2"/>
      <c r="C289" s="5"/>
      <c r="D289" s="5"/>
      <c r="E289" s="5"/>
      <c r="F289" s="7"/>
    </row>
    <row r="290" spans="2:6" ht="12.75" customHeight="1">
      <c r="B290" s="2"/>
      <c r="C290" s="5"/>
      <c r="D290" s="5"/>
      <c r="E290" s="5"/>
      <c r="F290" s="7"/>
    </row>
    <row r="291" spans="2:6" ht="12.75" customHeight="1">
      <c r="B291" s="2"/>
      <c r="C291" s="5"/>
      <c r="D291" s="5"/>
      <c r="E291" s="5"/>
      <c r="F291" s="7"/>
    </row>
    <row r="292" spans="2:6" ht="12.75" customHeight="1">
      <c r="B292" s="2"/>
      <c r="C292" s="5"/>
      <c r="D292" s="5"/>
      <c r="E292" s="5"/>
      <c r="F292" s="7"/>
    </row>
    <row r="293" spans="2:6" ht="12.75" customHeight="1">
      <c r="B293" s="2"/>
      <c r="C293" s="5"/>
      <c r="D293" s="5"/>
      <c r="E293" s="5"/>
      <c r="F293" s="7"/>
    </row>
    <row r="294" spans="2:6" ht="12.75" customHeight="1">
      <c r="B294" s="2"/>
      <c r="C294" s="5"/>
      <c r="D294" s="5"/>
      <c r="E294" s="5"/>
      <c r="F294" s="7"/>
    </row>
    <row r="295" spans="2:6" ht="12.75" customHeight="1">
      <c r="B295" s="2"/>
      <c r="C295" s="5"/>
      <c r="D295" s="5"/>
      <c r="E295" s="5"/>
      <c r="F295" s="7"/>
    </row>
    <row r="296" spans="2:6" ht="12.75" customHeight="1">
      <c r="B296" s="2"/>
      <c r="C296" s="5"/>
      <c r="D296" s="5"/>
      <c r="E296" s="5"/>
      <c r="F296" s="7"/>
    </row>
    <row r="297" spans="2:6" ht="12.75" customHeight="1">
      <c r="B297" s="2"/>
      <c r="C297" s="5"/>
      <c r="D297" s="5"/>
      <c r="E297" s="5"/>
      <c r="F297" s="7"/>
    </row>
    <row r="298" spans="2:6" ht="12.75" customHeight="1">
      <c r="B298" s="2"/>
      <c r="C298" s="5"/>
      <c r="D298" s="5"/>
      <c r="E298" s="5"/>
      <c r="F298" s="7"/>
    </row>
    <row r="299" spans="2:6" ht="12.75" customHeight="1">
      <c r="B299" s="2"/>
      <c r="C299" s="5"/>
      <c r="D299" s="5"/>
      <c r="E299" s="5"/>
      <c r="F299" s="7"/>
    </row>
    <row r="300" spans="2:6" ht="12.75" customHeight="1">
      <c r="B300" s="2"/>
      <c r="C300" s="5"/>
      <c r="D300" s="5"/>
      <c r="E300" s="5"/>
      <c r="F300" s="7"/>
    </row>
    <row r="301" spans="2:6" ht="12.75" customHeight="1">
      <c r="B301" s="2"/>
      <c r="C301" s="5"/>
      <c r="D301" s="5"/>
      <c r="E301" s="5"/>
      <c r="F301" s="7"/>
    </row>
    <row r="302" spans="2:6" ht="12.75" customHeight="1">
      <c r="B302" s="2"/>
      <c r="C302" s="5"/>
      <c r="D302" s="5"/>
      <c r="E302" s="5"/>
      <c r="F302" s="7"/>
    </row>
    <row r="303" spans="2:6" ht="12.75" customHeight="1">
      <c r="B303" s="2"/>
      <c r="C303" s="5"/>
      <c r="D303" s="5"/>
      <c r="E303" s="5"/>
      <c r="F303" s="7"/>
    </row>
    <row r="304" spans="2:6" ht="12.75" customHeight="1">
      <c r="B304" s="2"/>
      <c r="C304" s="5"/>
      <c r="D304" s="5"/>
      <c r="E304" s="5"/>
      <c r="F304" s="7"/>
    </row>
    <row r="305" spans="2:6" ht="12.75" customHeight="1">
      <c r="B305" s="2"/>
      <c r="C305" s="5"/>
      <c r="D305" s="5"/>
      <c r="E305" s="5"/>
      <c r="F305" s="7"/>
    </row>
    <row r="306" spans="2:6" ht="12.75" customHeight="1">
      <c r="B306" s="2"/>
      <c r="C306" s="5"/>
      <c r="D306" s="5"/>
      <c r="E306" s="5"/>
      <c r="F306" s="7"/>
    </row>
    <row r="307" spans="2:6" ht="12.75" customHeight="1">
      <c r="B307" s="2"/>
      <c r="C307" s="5"/>
      <c r="D307" s="5"/>
      <c r="E307" s="5"/>
      <c r="F307" s="7"/>
    </row>
    <row r="308" spans="2:6" ht="12.75" customHeight="1">
      <c r="B308" s="2"/>
      <c r="C308" s="5"/>
      <c r="D308" s="5"/>
      <c r="E308" s="5"/>
      <c r="F308" s="7"/>
    </row>
    <row r="309" spans="2:6" ht="12.75" customHeight="1">
      <c r="B309" s="2"/>
      <c r="C309" s="5"/>
      <c r="D309" s="5"/>
      <c r="E309" s="5"/>
      <c r="F309" s="7"/>
    </row>
    <row r="310" spans="2:6" ht="12.75" customHeight="1">
      <c r="B310" s="2"/>
      <c r="C310" s="5"/>
      <c r="D310" s="5"/>
      <c r="E310" s="5"/>
      <c r="F310" s="7"/>
    </row>
    <row r="311" spans="2:6" ht="12.75" customHeight="1">
      <c r="B311" s="2"/>
      <c r="C311" s="5"/>
      <c r="D311" s="5"/>
      <c r="E311" s="5"/>
      <c r="F311" s="7"/>
    </row>
    <row r="312" spans="2:6" ht="12.75" customHeight="1">
      <c r="B312" s="2"/>
      <c r="C312" s="5"/>
      <c r="D312" s="5"/>
      <c r="E312" s="5"/>
      <c r="F312" s="7"/>
    </row>
    <row r="313" spans="2:6" ht="12.75" customHeight="1">
      <c r="B313" s="2"/>
      <c r="C313" s="5"/>
      <c r="D313" s="5"/>
      <c r="E313" s="5"/>
      <c r="F313" s="7"/>
    </row>
    <row r="314" spans="2:6" ht="12.75" customHeight="1">
      <c r="B314" s="2"/>
      <c r="C314" s="5"/>
      <c r="D314" s="5"/>
      <c r="E314" s="5"/>
      <c r="F314" s="7"/>
    </row>
    <row r="315" spans="2:6" ht="12.75" customHeight="1">
      <c r="B315" s="2"/>
      <c r="C315" s="5"/>
      <c r="D315" s="5"/>
      <c r="E315" s="5"/>
      <c r="F315" s="7"/>
    </row>
    <row r="316" spans="2:6" ht="12.75" customHeight="1">
      <c r="B316" s="2"/>
      <c r="C316" s="5"/>
      <c r="D316" s="5"/>
      <c r="E316" s="5"/>
      <c r="F316" s="7"/>
    </row>
    <row r="317" spans="2:6" ht="12.75" customHeight="1">
      <c r="B317" s="2"/>
      <c r="C317" s="5"/>
      <c r="D317" s="5"/>
      <c r="E317" s="5"/>
      <c r="F317" s="7"/>
    </row>
    <row r="318" spans="2:6" ht="12.75" customHeight="1">
      <c r="B318" s="2"/>
      <c r="C318" s="5"/>
      <c r="D318" s="5"/>
      <c r="E318" s="5"/>
      <c r="F318" s="7"/>
    </row>
    <row r="319" spans="2:6" ht="12.75" customHeight="1">
      <c r="B319" s="2"/>
      <c r="C319" s="5"/>
      <c r="D319" s="5"/>
      <c r="E319" s="5"/>
      <c r="F319" s="7"/>
    </row>
    <row r="320" spans="2:6" ht="12.75" customHeight="1">
      <c r="B320" s="2"/>
      <c r="C320" s="5"/>
      <c r="D320" s="5"/>
      <c r="E320" s="5"/>
      <c r="F320" s="7"/>
    </row>
    <row r="321" spans="2:6" ht="12.75" customHeight="1">
      <c r="B321" s="2"/>
      <c r="C321" s="5"/>
      <c r="D321" s="5"/>
      <c r="E321" s="5"/>
      <c r="F321" s="7"/>
    </row>
    <row r="322" spans="2:6" ht="12.75" customHeight="1">
      <c r="B322" s="2"/>
      <c r="C322" s="5"/>
      <c r="D322" s="5"/>
      <c r="E322" s="5"/>
      <c r="F322" s="7"/>
    </row>
    <row r="323" spans="2:6" ht="12.75" customHeight="1">
      <c r="B323" s="2"/>
      <c r="C323" s="5"/>
      <c r="D323" s="5"/>
      <c r="E323" s="5"/>
      <c r="F323" s="7"/>
    </row>
    <row r="324" spans="2:6" ht="12.75" customHeight="1">
      <c r="B324" s="2"/>
      <c r="C324" s="5"/>
      <c r="D324" s="5"/>
      <c r="E324" s="5"/>
      <c r="F324" s="7"/>
    </row>
    <row r="325" spans="2:6" ht="12.75" customHeight="1">
      <c r="B325" s="2"/>
      <c r="C325" s="5"/>
      <c r="D325" s="5"/>
      <c r="E325" s="5"/>
      <c r="F325" s="7"/>
    </row>
    <row r="326" spans="2:6" ht="12.75" customHeight="1">
      <c r="B326" s="2"/>
      <c r="C326" s="5"/>
      <c r="D326" s="5"/>
      <c r="E326" s="5"/>
      <c r="F326" s="7"/>
    </row>
    <row r="327" spans="2:6" ht="12.75" customHeight="1">
      <c r="B327" s="2"/>
      <c r="C327" s="5"/>
      <c r="D327" s="5"/>
      <c r="E327" s="5"/>
      <c r="F327" s="7"/>
    </row>
    <row r="328" spans="2:6" ht="12.75" customHeight="1">
      <c r="B328" s="2"/>
      <c r="C328" s="5"/>
      <c r="D328" s="5"/>
      <c r="E328" s="5"/>
      <c r="F328" s="7"/>
    </row>
    <row r="329" spans="2:6" ht="12.75" customHeight="1">
      <c r="B329" s="2"/>
      <c r="C329" s="5"/>
      <c r="D329" s="5"/>
      <c r="E329" s="5"/>
      <c r="F329" s="7"/>
    </row>
    <row r="330" spans="2:6" ht="12.75" customHeight="1">
      <c r="B330" s="2"/>
      <c r="C330" s="5"/>
      <c r="D330" s="5"/>
      <c r="E330" s="5"/>
      <c r="F330" s="7"/>
    </row>
    <row r="331" spans="2:6" ht="12.75" customHeight="1">
      <c r="B331" s="2"/>
      <c r="C331" s="5"/>
      <c r="D331" s="5"/>
      <c r="E331" s="5"/>
      <c r="F331" s="7"/>
    </row>
    <row r="332" spans="2:6" ht="12.75" customHeight="1">
      <c r="B332" s="2"/>
      <c r="C332" s="5"/>
      <c r="D332" s="5"/>
      <c r="E332" s="5"/>
      <c r="F332" s="7"/>
    </row>
    <row r="333" spans="2:6" ht="12.75" customHeight="1">
      <c r="B333" s="2"/>
      <c r="C333" s="5"/>
      <c r="D333" s="5"/>
      <c r="E333" s="5"/>
      <c r="F333" s="7"/>
    </row>
    <row r="334" spans="2:6" ht="12.75" customHeight="1">
      <c r="B334" s="2"/>
      <c r="C334" s="5"/>
      <c r="D334" s="5"/>
      <c r="E334" s="5"/>
      <c r="F334" s="7"/>
    </row>
    <row r="335" spans="2:6" ht="12.75" customHeight="1">
      <c r="B335" s="2"/>
      <c r="C335" s="5"/>
      <c r="D335" s="5"/>
      <c r="E335" s="5"/>
      <c r="F335" s="7"/>
    </row>
    <row r="336" spans="2:6" ht="12.75" customHeight="1">
      <c r="B336" s="2"/>
      <c r="C336" s="5"/>
      <c r="D336" s="5"/>
      <c r="E336" s="5"/>
      <c r="F336" s="7"/>
    </row>
    <row r="337" spans="2:6" ht="12.75" customHeight="1">
      <c r="B337" s="2"/>
      <c r="C337" s="5"/>
      <c r="D337" s="5"/>
      <c r="E337" s="5"/>
      <c r="F337" s="7"/>
    </row>
    <row r="338" spans="2:6" ht="12.75" customHeight="1">
      <c r="B338" s="2"/>
      <c r="C338" s="5"/>
      <c r="D338" s="5"/>
      <c r="E338" s="5"/>
      <c r="F338" s="7"/>
    </row>
    <row r="339" spans="2:6" ht="12.75" customHeight="1">
      <c r="B339" s="2"/>
      <c r="C339" s="5"/>
      <c r="D339" s="5"/>
      <c r="E339" s="5"/>
      <c r="F339" s="7"/>
    </row>
    <row r="340" spans="2:6" ht="12.75" customHeight="1">
      <c r="B340" s="2"/>
      <c r="C340" s="5"/>
      <c r="D340" s="5"/>
      <c r="E340" s="5"/>
      <c r="F340" s="7"/>
    </row>
    <row r="341" spans="2:6" ht="12.75" customHeight="1">
      <c r="B341" s="2"/>
      <c r="C341" s="5"/>
      <c r="D341" s="5"/>
      <c r="E341" s="5"/>
      <c r="F341" s="7"/>
    </row>
    <row r="342" spans="2:6" ht="12.75" customHeight="1">
      <c r="B342" s="2"/>
      <c r="C342" s="5"/>
      <c r="D342" s="5"/>
      <c r="E342" s="5"/>
      <c r="F342" s="7"/>
    </row>
    <row r="343" spans="2:6" ht="12.75" customHeight="1">
      <c r="B343" s="2"/>
      <c r="C343" s="5"/>
      <c r="D343" s="5"/>
      <c r="E343" s="5"/>
      <c r="F343" s="7"/>
    </row>
    <row r="344" spans="2:6" ht="12.75" customHeight="1">
      <c r="B344" s="2"/>
      <c r="C344" s="5"/>
      <c r="D344" s="5"/>
      <c r="E344" s="5"/>
      <c r="F344" s="7"/>
    </row>
    <row r="345" spans="2:6" ht="12.75" customHeight="1">
      <c r="B345" s="2"/>
      <c r="C345" s="5"/>
      <c r="D345" s="5"/>
      <c r="E345" s="5"/>
      <c r="F345" s="7"/>
    </row>
    <row r="346" spans="2:6" ht="12.75" customHeight="1">
      <c r="B346" s="2"/>
      <c r="C346" s="5"/>
      <c r="D346" s="5"/>
      <c r="E346" s="5"/>
      <c r="F346" s="7"/>
    </row>
    <row r="347" spans="2:6" ht="12.75" customHeight="1">
      <c r="B347" s="2"/>
      <c r="C347" s="5"/>
      <c r="D347" s="5"/>
      <c r="E347" s="5"/>
      <c r="F347" s="7"/>
    </row>
    <row r="348" spans="2:6" ht="12.75" customHeight="1">
      <c r="B348" s="2"/>
      <c r="C348" s="5"/>
      <c r="D348" s="5"/>
      <c r="E348" s="5"/>
      <c r="F348" s="7"/>
    </row>
    <row r="349" spans="2:6" ht="12.75" customHeight="1">
      <c r="B349" s="2"/>
      <c r="C349" s="5"/>
      <c r="D349" s="5"/>
      <c r="E349" s="5"/>
      <c r="F349" s="7"/>
    </row>
    <row r="350" spans="2:6" ht="12.75" customHeight="1">
      <c r="B350" s="2"/>
      <c r="C350" s="5"/>
      <c r="D350" s="5"/>
      <c r="E350" s="5"/>
      <c r="F350" s="7"/>
    </row>
    <row r="351" spans="2:6" ht="12.75" customHeight="1">
      <c r="B351" s="2"/>
      <c r="C351" s="5"/>
      <c r="D351" s="5"/>
      <c r="E351" s="5"/>
      <c r="F351" s="7"/>
    </row>
    <row r="352" spans="2:6" ht="12.75" customHeight="1">
      <c r="B352" s="2"/>
      <c r="C352" s="5"/>
      <c r="D352" s="5"/>
      <c r="E352" s="5"/>
      <c r="F352" s="7"/>
    </row>
    <row r="353" spans="2:6" ht="12.75" customHeight="1">
      <c r="B353" s="2"/>
      <c r="C353" s="5"/>
      <c r="D353" s="5"/>
      <c r="E353" s="5"/>
      <c r="F353" s="7"/>
    </row>
    <row r="354" spans="2:6" ht="12.75" customHeight="1">
      <c r="B354" s="2"/>
      <c r="C354" s="5"/>
      <c r="D354" s="5"/>
      <c r="E354" s="5"/>
      <c r="F354" s="7"/>
    </row>
    <row r="355" spans="2:6" ht="12.75" customHeight="1">
      <c r="B355" s="2"/>
      <c r="C355" s="5"/>
      <c r="D355" s="5"/>
      <c r="E355" s="5"/>
      <c r="F355" s="7"/>
    </row>
    <row r="356" spans="2:6" ht="12.75" customHeight="1">
      <c r="B356" s="2"/>
      <c r="C356" s="5"/>
      <c r="D356" s="5"/>
      <c r="E356" s="5"/>
      <c r="F356" s="7"/>
    </row>
    <row r="357" spans="2:6" ht="12.75" customHeight="1">
      <c r="B357" s="2"/>
      <c r="C357" s="5"/>
      <c r="D357" s="5"/>
      <c r="E357" s="5"/>
      <c r="F357" s="7"/>
    </row>
    <row r="358" spans="2:6" ht="12.75" customHeight="1">
      <c r="B358" s="2"/>
      <c r="C358" s="5"/>
      <c r="D358" s="5"/>
      <c r="E358" s="5"/>
      <c r="F358" s="7"/>
    </row>
    <row r="359" spans="2:6" ht="12.75" customHeight="1">
      <c r="B359" s="2"/>
      <c r="C359" s="5"/>
      <c r="D359" s="5"/>
      <c r="E359" s="5"/>
      <c r="F359" s="7"/>
    </row>
    <row r="360" spans="2:6" ht="12.75" customHeight="1">
      <c r="B360" s="2"/>
      <c r="C360" s="5"/>
      <c r="D360" s="5"/>
      <c r="E360" s="5"/>
      <c r="F360" s="7"/>
    </row>
    <row r="361" spans="2:6" ht="12.75" customHeight="1">
      <c r="B361" s="2"/>
      <c r="C361" s="5"/>
      <c r="D361" s="5"/>
      <c r="E361" s="5"/>
      <c r="F361" s="7"/>
    </row>
    <row r="362" spans="2:6" ht="12.75" customHeight="1">
      <c r="B362" s="2"/>
      <c r="C362" s="5"/>
      <c r="D362" s="5"/>
      <c r="E362" s="5"/>
      <c r="F362" s="7"/>
    </row>
    <row r="363" spans="2:6" ht="12.75" customHeight="1">
      <c r="B363" s="2"/>
      <c r="C363" s="5"/>
      <c r="D363" s="5"/>
      <c r="E363" s="5"/>
      <c r="F363" s="7"/>
    </row>
    <row r="364" spans="2:6" ht="12.75" customHeight="1">
      <c r="B364" s="2"/>
      <c r="C364" s="5"/>
      <c r="D364" s="5"/>
      <c r="E364" s="5"/>
      <c r="F364" s="7"/>
    </row>
    <row r="365" spans="2:6" ht="12.75" customHeight="1">
      <c r="B365" s="2"/>
      <c r="C365" s="5"/>
      <c r="D365" s="5"/>
      <c r="E365" s="5"/>
      <c r="F365" s="7"/>
    </row>
    <row r="366" spans="2:6" ht="12.75" customHeight="1">
      <c r="B366" s="2"/>
      <c r="C366" s="5"/>
      <c r="D366" s="5"/>
      <c r="E366" s="5"/>
      <c r="F366" s="7"/>
    </row>
    <row r="367" spans="2:6" ht="12.75" customHeight="1">
      <c r="B367" s="2"/>
      <c r="C367" s="5"/>
      <c r="D367" s="5"/>
      <c r="E367" s="5"/>
      <c r="F367" s="7"/>
    </row>
    <row r="368" spans="2:6" ht="12.75" customHeight="1">
      <c r="B368" s="2"/>
      <c r="C368" s="5"/>
      <c r="D368" s="5"/>
      <c r="E368" s="5"/>
      <c r="F368" s="7"/>
    </row>
    <row r="369" spans="2:6" ht="12.75" customHeight="1">
      <c r="B369" s="2"/>
      <c r="C369" s="5"/>
      <c r="D369" s="5"/>
      <c r="E369" s="5"/>
      <c r="F369" s="7"/>
    </row>
    <row r="370" spans="2:6" ht="12.75" customHeight="1">
      <c r="B370" s="2"/>
      <c r="C370" s="5"/>
      <c r="D370" s="5"/>
      <c r="E370" s="5"/>
      <c r="F370" s="7"/>
    </row>
    <row r="371" spans="2:6" ht="12.75" customHeight="1">
      <c r="B371" s="2"/>
      <c r="C371" s="5"/>
      <c r="D371" s="5"/>
      <c r="E371" s="5"/>
      <c r="F371" s="7"/>
    </row>
    <row r="372" spans="2:6" ht="12.75" customHeight="1">
      <c r="B372" s="2"/>
      <c r="C372" s="5"/>
      <c r="D372" s="5"/>
      <c r="E372" s="5"/>
      <c r="F372" s="7"/>
    </row>
    <row r="373" spans="2:6" ht="12.75" customHeight="1">
      <c r="B373" s="2"/>
      <c r="C373" s="5"/>
      <c r="D373" s="5"/>
      <c r="E373" s="5"/>
      <c r="F373" s="7"/>
    </row>
    <row r="374" spans="2:6" ht="12.75" customHeight="1">
      <c r="B374" s="2"/>
      <c r="C374" s="5"/>
      <c r="D374" s="5"/>
      <c r="E374" s="5"/>
      <c r="F374" s="7"/>
    </row>
    <row r="375" spans="2:6" ht="12.75" customHeight="1">
      <c r="B375" s="2"/>
      <c r="C375" s="5"/>
      <c r="D375" s="5"/>
      <c r="E375" s="5"/>
      <c r="F375" s="7"/>
    </row>
    <row r="376" spans="2:6" ht="12.75" customHeight="1">
      <c r="B376" s="2"/>
      <c r="C376" s="5"/>
      <c r="D376" s="5"/>
      <c r="E376" s="5"/>
      <c r="F376" s="7"/>
    </row>
    <row r="377" spans="2:6" ht="12.75" customHeight="1">
      <c r="B377" s="2"/>
      <c r="C377" s="5"/>
      <c r="D377" s="5"/>
      <c r="E377" s="5"/>
      <c r="F377" s="7"/>
    </row>
    <row r="378" spans="2:6" ht="12.75" customHeight="1">
      <c r="B378" s="2"/>
      <c r="C378" s="5"/>
      <c r="D378" s="5"/>
      <c r="E378" s="5"/>
      <c r="F378" s="7"/>
    </row>
    <row r="379" spans="2:6" ht="12.75" customHeight="1">
      <c r="B379" s="2"/>
      <c r="C379" s="5"/>
      <c r="D379" s="5"/>
      <c r="E379" s="5"/>
      <c r="F379" s="7"/>
    </row>
    <row r="380" spans="2:6" ht="12.75" customHeight="1">
      <c r="B380" s="2"/>
      <c r="C380" s="5"/>
      <c r="D380" s="5"/>
      <c r="E380" s="5"/>
      <c r="F380" s="7"/>
    </row>
    <row r="381" spans="2:6" ht="12.75" customHeight="1">
      <c r="B381" s="2"/>
      <c r="C381" s="5"/>
      <c r="D381" s="5"/>
      <c r="E381" s="5"/>
      <c r="F381" s="7"/>
    </row>
    <row r="382" spans="2:6" ht="12.75" customHeight="1">
      <c r="B382" s="2"/>
      <c r="C382" s="5"/>
      <c r="D382" s="5"/>
      <c r="E382" s="5"/>
      <c r="F382" s="7"/>
    </row>
    <row r="383" spans="2:6" ht="12.75" customHeight="1">
      <c r="B383" s="2"/>
      <c r="C383" s="5"/>
      <c r="D383" s="5"/>
      <c r="E383" s="5"/>
      <c r="F383" s="7"/>
    </row>
    <row r="384" spans="2:6" ht="12.75" customHeight="1">
      <c r="B384" s="2"/>
      <c r="C384" s="5"/>
      <c r="D384" s="5"/>
      <c r="E384" s="5"/>
      <c r="F384" s="7"/>
    </row>
    <row r="385" spans="2:6" ht="12.75" customHeight="1">
      <c r="B385" s="2"/>
      <c r="C385" s="5"/>
      <c r="D385" s="5"/>
      <c r="E385" s="5"/>
      <c r="F385" s="7"/>
    </row>
    <row r="386" spans="2:6" ht="12.75" customHeight="1">
      <c r="B386" s="2"/>
      <c r="C386" s="5"/>
      <c r="D386" s="5"/>
      <c r="E386" s="5"/>
      <c r="F386" s="7"/>
    </row>
    <row r="387" spans="2:6" ht="12.75" customHeight="1">
      <c r="B387" s="2"/>
      <c r="C387" s="5"/>
      <c r="D387" s="5"/>
      <c r="E387" s="5"/>
      <c r="F387" s="7"/>
    </row>
    <row r="388" spans="2:6" ht="12.75" customHeight="1">
      <c r="B388" s="2"/>
      <c r="C388" s="5"/>
      <c r="D388" s="5"/>
      <c r="E388" s="5"/>
      <c r="F388" s="7"/>
    </row>
    <row r="389" spans="2:6" ht="12.75" customHeight="1">
      <c r="B389" s="2"/>
      <c r="C389" s="5"/>
      <c r="D389" s="5"/>
      <c r="E389" s="5"/>
      <c r="F389" s="7"/>
    </row>
    <row r="390" spans="2:6" ht="12.75" customHeight="1">
      <c r="B390" s="2"/>
      <c r="C390" s="5"/>
      <c r="D390" s="5"/>
      <c r="E390" s="5"/>
      <c r="F390" s="7"/>
    </row>
    <row r="391" spans="2:6" ht="12.75" customHeight="1">
      <c r="B391" s="2"/>
      <c r="C391" s="5"/>
      <c r="D391" s="5"/>
      <c r="E391" s="5"/>
      <c r="F391" s="7"/>
    </row>
    <row r="392" spans="2:6" ht="12.75" customHeight="1">
      <c r="B392" s="2"/>
      <c r="C392" s="5"/>
      <c r="D392" s="5"/>
      <c r="E392" s="5"/>
      <c r="F392" s="7"/>
    </row>
    <row r="393" spans="2:6" ht="12.75" customHeight="1">
      <c r="B393" s="2"/>
      <c r="C393" s="5"/>
      <c r="D393" s="5"/>
      <c r="E393" s="5"/>
      <c r="F393" s="7"/>
    </row>
    <row r="394" spans="2:6" ht="12.75" customHeight="1">
      <c r="B394" s="2"/>
      <c r="C394" s="5"/>
      <c r="D394" s="5"/>
      <c r="E394" s="5"/>
      <c r="F394" s="7"/>
    </row>
    <row r="395" spans="2:6" ht="12.75" customHeight="1">
      <c r="B395" s="2"/>
      <c r="C395" s="5"/>
      <c r="D395" s="5"/>
      <c r="E395" s="5"/>
      <c r="F395" s="7"/>
    </row>
    <row r="396" spans="2:6" ht="12.75" customHeight="1">
      <c r="B396" s="2"/>
      <c r="C396" s="5"/>
      <c r="D396" s="5"/>
      <c r="E396" s="5"/>
      <c r="F396" s="7"/>
    </row>
    <row r="397" spans="2:6" ht="12.75" customHeight="1">
      <c r="B397" s="2"/>
      <c r="C397" s="5"/>
      <c r="D397" s="5"/>
      <c r="E397" s="5"/>
      <c r="F397" s="7"/>
    </row>
    <row r="398" spans="2:6" ht="12.75" customHeight="1">
      <c r="B398" s="2"/>
      <c r="C398" s="5"/>
      <c r="D398" s="5"/>
      <c r="E398" s="5"/>
      <c r="F398" s="7"/>
    </row>
    <row r="399" spans="2:6" ht="12.75" customHeight="1">
      <c r="B399" s="2"/>
      <c r="C399" s="5"/>
      <c r="D399" s="5"/>
      <c r="E399" s="5"/>
      <c r="F399" s="7"/>
    </row>
    <row r="400" spans="2:6" ht="12.75" customHeight="1">
      <c r="B400" s="2"/>
      <c r="C400" s="5"/>
      <c r="D400" s="5"/>
      <c r="E400" s="5"/>
      <c r="F400" s="7"/>
    </row>
    <row r="401" spans="2:6" ht="12.75" customHeight="1">
      <c r="B401" s="2"/>
      <c r="C401" s="5"/>
      <c r="D401" s="5"/>
      <c r="E401" s="5"/>
      <c r="F401" s="7"/>
    </row>
    <row r="402" spans="2:6" ht="12.75" customHeight="1">
      <c r="B402" s="2"/>
      <c r="C402" s="5"/>
      <c r="D402" s="5"/>
      <c r="E402" s="5"/>
      <c r="F402" s="7"/>
    </row>
    <row r="403" spans="2:6" ht="12.75" customHeight="1">
      <c r="B403" s="2"/>
      <c r="C403" s="5"/>
      <c r="D403" s="5"/>
      <c r="E403" s="5"/>
      <c r="F403" s="7"/>
    </row>
    <row r="404" spans="2:6" ht="12.75" customHeight="1">
      <c r="B404" s="2"/>
      <c r="C404" s="5"/>
      <c r="D404" s="5"/>
      <c r="E404" s="5"/>
      <c r="F404" s="7"/>
    </row>
    <row r="405" spans="2:6" ht="12.75" customHeight="1">
      <c r="B405" s="2"/>
      <c r="C405" s="5"/>
      <c r="D405" s="5"/>
      <c r="E405" s="5"/>
      <c r="F405" s="7"/>
    </row>
    <row r="406" spans="2:6" ht="12.75" customHeight="1">
      <c r="B406" s="2"/>
      <c r="C406" s="5"/>
      <c r="D406" s="5"/>
      <c r="E406" s="5"/>
      <c r="F406" s="7"/>
    </row>
    <row r="407" spans="2:6" ht="12.75" customHeight="1">
      <c r="B407" s="2"/>
      <c r="C407" s="5"/>
      <c r="D407" s="5"/>
      <c r="E407" s="5"/>
      <c r="F407" s="7"/>
    </row>
    <row r="408" spans="2:6" ht="12.75" customHeight="1">
      <c r="B408" s="2"/>
      <c r="C408" s="5"/>
      <c r="D408" s="5"/>
      <c r="E408" s="5"/>
      <c r="F408" s="7"/>
    </row>
    <row r="409" spans="2:6" ht="12.75" customHeight="1">
      <c r="B409" s="2"/>
      <c r="C409" s="5"/>
      <c r="D409" s="5"/>
      <c r="E409" s="5"/>
      <c r="F409" s="7"/>
    </row>
    <row r="410" spans="2:6" ht="12.75" customHeight="1">
      <c r="B410" s="2"/>
      <c r="C410" s="5"/>
      <c r="D410" s="5"/>
      <c r="E410" s="5"/>
      <c r="F410" s="7"/>
    </row>
    <row r="411" spans="2:6" ht="12.75" customHeight="1">
      <c r="B411" s="2"/>
      <c r="C411" s="5"/>
      <c r="D411" s="5"/>
      <c r="E411" s="5"/>
      <c r="F411" s="7"/>
    </row>
    <row r="412" spans="2:6" ht="12.75" customHeight="1">
      <c r="B412" s="2"/>
      <c r="C412" s="5"/>
      <c r="D412" s="5"/>
      <c r="E412" s="5"/>
      <c r="F412" s="7"/>
    </row>
    <row r="413" spans="2:6" ht="12.75" customHeight="1">
      <c r="B413" s="2"/>
      <c r="C413" s="5"/>
      <c r="D413" s="5"/>
      <c r="E413" s="5"/>
      <c r="F413" s="7"/>
    </row>
    <row r="414" spans="2:6" ht="12.75" customHeight="1">
      <c r="B414" s="2"/>
      <c r="C414" s="5"/>
      <c r="D414" s="5"/>
      <c r="E414" s="5"/>
      <c r="F414" s="7"/>
    </row>
    <row r="415" spans="2:6" ht="12.75" customHeight="1">
      <c r="B415" s="2"/>
      <c r="C415" s="5"/>
      <c r="D415" s="5"/>
      <c r="E415" s="5"/>
      <c r="F415" s="7"/>
    </row>
    <row r="416" spans="2:6" ht="12.75" customHeight="1">
      <c r="B416" s="2"/>
      <c r="C416" s="5"/>
      <c r="D416" s="5"/>
      <c r="E416" s="5"/>
      <c r="F416" s="7"/>
    </row>
    <row r="417" spans="2:6" ht="12.75" customHeight="1">
      <c r="B417" s="2"/>
      <c r="C417" s="5"/>
      <c r="D417" s="5"/>
      <c r="E417" s="5"/>
      <c r="F417" s="7"/>
    </row>
    <row r="418" spans="2:6" ht="12.75" customHeight="1">
      <c r="B418" s="2"/>
      <c r="C418" s="5"/>
      <c r="D418" s="5"/>
      <c r="E418" s="5"/>
      <c r="F418" s="7"/>
    </row>
    <row r="419" spans="2:6" ht="12.75" customHeight="1">
      <c r="B419" s="2"/>
      <c r="C419" s="5"/>
      <c r="D419" s="5"/>
      <c r="E419" s="5"/>
      <c r="F419" s="7"/>
    </row>
    <row r="420" spans="2:6" ht="12.75" customHeight="1">
      <c r="B420" s="2"/>
      <c r="C420" s="5"/>
      <c r="D420" s="5"/>
      <c r="E420" s="5"/>
      <c r="F420" s="7"/>
    </row>
    <row r="421" spans="2:6" ht="12.75" customHeight="1">
      <c r="B421" s="2"/>
      <c r="C421" s="5"/>
      <c r="D421" s="5"/>
      <c r="E421" s="5"/>
      <c r="F421" s="7"/>
    </row>
    <row r="422" spans="2:6" ht="12.75" customHeight="1">
      <c r="B422" s="2"/>
      <c r="C422" s="5"/>
      <c r="D422" s="5"/>
      <c r="E422" s="5"/>
      <c r="F422" s="7"/>
    </row>
    <row r="423" spans="2:6" ht="12.75" customHeight="1">
      <c r="B423" s="2"/>
      <c r="C423" s="5"/>
      <c r="D423" s="5"/>
      <c r="E423" s="5"/>
      <c r="F423" s="7"/>
    </row>
    <row r="424" spans="2:6" ht="12.75" customHeight="1">
      <c r="B424" s="2"/>
      <c r="C424" s="5"/>
      <c r="D424" s="5"/>
      <c r="E424" s="5"/>
      <c r="F424" s="7"/>
    </row>
    <row r="425" spans="2:6" ht="12.75" customHeight="1">
      <c r="B425" s="2"/>
      <c r="C425" s="5"/>
      <c r="D425" s="5"/>
      <c r="E425" s="5"/>
      <c r="F425" s="7"/>
    </row>
    <row r="426" spans="2:6" ht="12.75" customHeight="1">
      <c r="B426" s="2"/>
      <c r="C426" s="5"/>
      <c r="D426" s="5"/>
      <c r="E426" s="5"/>
      <c r="F426" s="7"/>
    </row>
    <row r="427" spans="2:6" ht="12.75" customHeight="1">
      <c r="B427" s="2"/>
      <c r="C427" s="5"/>
      <c r="D427" s="5"/>
      <c r="E427" s="5"/>
      <c r="F427" s="7"/>
    </row>
    <row r="428" spans="2:6" ht="12.75" customHeight="1">
      <c r="B428" s="2"/>
      <c r="C428" s="5"/>
      <c r="D428" s="5"/>
      <c r="E428" s="5"/>
      <c r="F428" s="7"/>
    </row>
    <row r="429" spans="2:6" ht="12.75" customHeight="1">
      <c r="B429" s="2"/>
      <c r="C429" s="5"/>
      <c r="D429" s="5"/>
      <c r="E429" s="5"/>
      <c r="F429" s="7"/>
    </row>
    <row r="430" spans="2:6" ht="12.75" customHeight="1">
      <c r="B430" s="2"/>
      <c r="C430" s="5"/>
      <c r="D430" s="5"/>
      <c r="E430" s="5"/>
      <c r="F430" s="7"/>
    </row>
    <row r="431" spans="2:6" ht="12.75" customHeight="1">
      <c r="B431" s="2"/>
      <c r="C431" s="5"/>
      <c r="D431" s="5"/>
      <c r="E431" s="5"/>
      <c r="F431" s="7"/>
    </row>
    <row r="432" spans="2:6" ht="12.75" customHeight="1">
      <c r="B432" s="2"/>
      <c r="C432" s="5"/>
      <c r="D432" s="5"/>
      <c r="E432" s="5"/>
      <c r="F432" s="7"/>
    </row>
    <row r="433" spans="2:6" ht="12.75" customHeight="1">
      <c r="B433" s="2"/>
      <c r="C433" s="5"/>
      <c r="D433" s="5"/>
      <c r="E433" s="5"/>
      <c r="F433" s="7"/>
    </row>
    <row r="434" spans="2:6" ht="12.75" customHeight="1">
      <c r="B434" s="2"/>
      <c r="C434" s="5"/>
      <c r="D434" s="5"/>
      <c r="E434" s="5"/>
      <c r="F434" s="7"/>
    </row>
    <row r="435" spans="2:6" ht="12.75" customHeight="1">
      <c r="B435" s="2"/>
      <c r="C435" s="5"/>
      <c r="D435" s="5"/>
      <c r="E435" s="5"/>
      <c r="F435" s="7"/>
    </row>
    <row r="436" spans="2:6" ht="12.75" customHeight="1">
      <c r="B436" s="2"/>
      <c r="C436" s="5"/>
      <c r="D436" s="5"/>
      <c r="E436" s="5"/>
      <c r="F436" s="7"/>
    </row>
    <row r="437" spans="2:6" ht="12.75" customHeight="1">
      <c r="B437" s="2"/>
      <c r="C437" s="5"/>
      <c r="D437" s="5"/>
      <c r="E437" s="5"/>
      <c r="F437" s="7"/>
    </row>
    <row r="438" spans="2:6" ht="12.75" customHeight="1">
      <c r="B438" s="2"/>
      <c r="C438" s="5"/>
      <c r="D438" s="5"/>
      <c r="E438" s="5"/>
      <c r="F438" s="7"/>
    </row>
    <row r="439" spans="2:6" ht="12.75" customHeight="1">
      <c r="B439" s="2"/>
      <c r="C439" s="5"/>
      <c r="D439" s="5"/>
      <c r="E439" s="5"/>
      <c r="F439" s="7"/>
    </row>
    <row r="440" spans="2:6" ht="12.75" customHeight="1">
      <c r="B440" s="2"/>
      <c r="C440" s="5"/>
      <c r="D440" s="5"/>
      <c r="E440" s="5"/>
      <c r="F440" s="7"/>
    </row>
    <row r="441" spans="2:6" ht="12.75" customHeight="1">
      <c r="B441" s="2"/>
      <c r="C441" s="5"/>
      <c r="D441" s="5"/>
      <c r="E441" s="5"/>
      <c r="F441" s="7"/>
    </row>
    <row r="442" spans="2:6" ht="12.75" customHeight="1">
      <c r="B442" s="2"/>
      <c r="C442" s="5"/>
      <c r="D442" s="5"/>
      <c r="E442" s="5"/>
      <c r="F442" s="7"/>
    </row>
    <row r="443" spans="2:6" ht="12.75" customHeight="1">
      <c r="B443" s="2"/>
      <c r="C443" s="5"/>
      <c r="D443" s="5"/>
      <c r="E443" s="5"/>
      <c r="F443" s="7"/>
    </row>
    <row r="444" spans="2:6" ht="12.75" customHeight="1">
      <c r="B444" s="2"/>
      <c r="C444" s="5"/>
      <c r="D444" s="5"/>
      <c r="E444" s="5"/>
      <c r="F444" s="7"/>
    </row>
    <row r="445" spans="2:6" ht="12.75" customHeight="1">
      <c r="B445" s="2"/>
      <c r="C445" s="5"/>
      <c r="D445" s="5"/>
      <c r="E445" s="5"/>
      <c r="F445" s="7"/>
    </row>
    <row r="446" spans="2:6" ht="12.75" customHeight="1">
      <c r="B446" s="2"/>
      <c r="C446" s="5"/>
      <c r="D446" s="5"/>
      <c r="E446" s="5"/>
      <c r="F446" s="7"/>
    </row>
    <row r="447" spans="2:6" ht="12.75" customHeight="1">
      <c r="B447" s="2"/>
      <c r="C447" s="5"/>
      <c r="D447" s="5"/>
      <c r="E447" s="5"/>
      <c r="F447" s="7"/>
    </row>
    <row r="448" spans="2:6" ht="12.75" customHeight="1">
      <c r="B448" s="2"/>
      <c r="C448" s="5"/>
      <c r="D448" s="5"/>
      <c r="E448" s="5"/>
      <c r="F448" s="7"/>
    </row>
    <row r="449" spans="2:6" ht="12.75" customHeight="1">
      <c r="B449" s="2"/>
      <c r="C449" s="5"/>
      <c r="D449" s="5"/>
      <c r="E449" s="5"/>
      <c r="F449" s="7"/>
    </row>
    <row r="450" spans="2:6" ht="12.75" customHeight="1">
      <c r="B450" s="2"/>
      <c r="C450" s="5"/>
      <c r="D450" s="5"/>
      <c r="E450" s="5"/>
      <c r="F450" s="7"/>
    </row>
    <row r="451" spans="2:6" ht="12.75" customHeight="1">
      <c r="B451" s="2"/>
      <c r="C451" s="5"/>
      <c r="D451" s="5"/>
      <c r="E451" s="5"/>
      <c r="F451" s="7"/>
    </row>
    <row r="452" spans="2:6" ht="12.75" customHeight="1">
      <c r="B452" s="2"/>
      <c r="C452" s="5"/>
      <c r="D452" s="5"/>
      <c r="E452" s="5"/>
      <c r="F452" s="7"/>
    </row>
    <row r="453" spans="2:6" ht="12.75" customHeight="1">
      <c r="B453" s="2"/>
      <c r="C453" s="5"/>
      <c r="D453" s="5"/>
      <c r="E453" s="5"/>
      <c r="F453" s="7"/>
    </row>
    <row r="454" spans="2:6" ht="12.75" customHeight="1">
      <c r="B454" s="2"/>
      <c r="C454" s="5"/>
      <c r="D454" s="5"/>
      <c r="E454" s="5"/>
      <c r="F454" s="7"/>
    </row>
    <row r="455" spans="2:6" ht="12.75" customHeight="1">
      <c r="B455" s="2"/>
      <c r="C455" s="5"/>
      <c r="D455" s="5"/>
      <c r="E455" s="5"/>
      <c r="F455" s="7"/>
    </row>
    <row r="456" spans="2:6" ht="12.75" customHeight="1">
      <c r="B456" s="2"/>
      <c r="C456" s="5"/>
      <c r="D456" s="5"/>
      <c r="E456" s="5"/>
      <c r="F456" s="7"/>
    </row>
    <row r="457" spans="2:6" ht="12.75" customHeight="1">
      <c r="B457" s="2"/>
      <c r="C457" s="5"/>
      <c r="D457" s="5"/>
      <c r="E457" s="5"/>
      <c r="F457" s="7"/>
    </row>
    <row r="458" spans="2:6" ht="12.75" customHeight="1">
      <c r="B458" s="2"/>
      <c r="C458" s="5"/>
      <c r="D458" s="5"/>
      <c r="E458" s="5"/>
      <c r="F458" s="7"/>
    </row>
    <row r="459" spans="2:6" ht="12.75" customHeight="1">
      <c r="B459" s="2"/>
      <c r="C459" s="5"/>
      <c r="D459" s="5"/>
      <c r="E459" s="5"/>
      <c r="F459" s="7"/>
    </row>
    <row r="460" spans="2:6" ht="12.75" customHeight="1">
      <c r="B460" s="2"/>
      <c r="C460" s="5"/>
      <c r="D460" s="5"/>
      <c r="E460" s="5"/>
      <c r="F460" s="7"/>
    </row>
    <row r="461" spans="2:6" ht="12.75" customHeight="1">
      <c r="B461" s="2"/>
      <c r="C461" s="5"/>
      <c r="D461" s="5"/>
      <c r="E461" s="5"/>
      <c r="F461" s="7"/>
    </row>
    <row r="462" spans="2:6" ht="12.75" customHeight="1">
      <c r="B462" s="2"/>
      <c r="C462" s="5"/>
      <c r="D462" s="5"/>
      <c r="E462" s="5"/>
      <c r="F462" s="7"/>
    </row>
    <row r="463" spans="2:6" ht="12.75" customHeight="1">
      <c r="B463" s="2"/>
      <c r="C463" s="5"/>
      <c r="D463" s="5"/>
      <c r="E463" s="5"/>
      <c r="F463" s="7"/>
    </row>
    <row r="464" spans="2:6" ht="12.75" customHeight="1">
      <c r="B464" s="2"/>
      <c r="C464" s="5"/>
      <c r="D464" s="5"/>
      <c r="E464" s="5"/>
      <c r="F464" s="7"/>
    </row>
    <row r="465" spans="2:6" ht="12.75" customHeight="1">
      <c r="B465" s="2"/>
      <c r="C465" s="5"/>
      <c r="D465" s="5"/>
      <c r="E465" s="5"/>
      <c r="F465" s="7"/>
    </row>
    <row r="466" spans="2:6" ht="12.75" customHeight="1">
      <c r="B466" s="2"/>
      <c r="C466" s="5"/>
      <c r="D466" s="5"/>
      <c r="E466" s="5"/>
      <c r="F466" s="7"/>
    </row>
    <row r="467" spans="2:6" ht="12.75" customHeight="1">
      <c r="B467" s="2"/>
      <c r="C467" s="5"/>
      <c r="D467" s="5"/>
      <c r="E467" s="5"/>
      <c r="F467" s="7"/>
    </row>
    <row r="468" spans="2:6" ht="12.75" customHeight="1">
      <c r="B468" s="2"/>
      <c r="C468" s="5"/>
      <c r="D468" s="5"/>
      <c r="E468" s="5"/>
      <c r="F468" s="7"/>
    </row>
    <row r="469" spans="2:6" ht="12.75" customHeight="1">
      <c r="B469" s="2"/>
      <c r="C469" s="5"/>
      <c r="D469" s="5"/>
      <c r="E469" s="5"/>
      <c r="F469" s="7"/>
    </row>
    <row r="470" spans="2:6" ht="12.75" customHeight="1">
      <c r="B470" s="2"/>
      <c r="C470" s="5"/>
      <c r="D470" s="5"/>
      <c r="E470" s="5"/>
      <c r="F470" s="7"/>
    </row>
    <row r="471" spans="2:6" ht="12.75" customHeight="1">
      <c r="B471" s="2"/>
      <c r="C471" s="5"/>
      <c r="D471" s="5"/>
      <c r="E471" s="5"/>
      <c r="F471" s="7"/>
    </row>
    <row r="472" spans="2:6" ht="12.75" customHeight="1">
      <c r="B472" s="2"/>
      <c r="C472" s="5"/>
      <c r="D472" s="5"/>
      <c r="E472" s="5"/>
      <c r="F472" s="7"/>
    </row>
    <row r="473" spans="2:6" ht="12.75" customHeight="1">
      <c r="B473" s="2"/>
      <c r="C473" s="5"/>
      <c r="D473" s="5"/>
      <c r="E473" s="5"/>
      <c r="F473" s="7"/>
    </row>
    <row r="474" spans="2:6" ht="12.75" customHeight="1">
      <c r="B474" s="2"/>
      <c r="C474" s="5"/>
      <c r="D474" s="5"/>
      <c r="E474" s="5"/>
      <c r="F474" s="7"/>
    </row>
    <row r="475" spans="2:6" ht="12.75" customHeight="1">
      <c r="B475" s="2"/>
      <c r="C475" s="5"/>
      <c r="D475" s="5"/>
      <c r="E475" s="5"/>
      <c r="F475" s="7"/>
    </row>
    <row r="476" spans="2:6" ht="12.75" customHeight="1">
      <c r="B476" s="2"/>
      <c r="C476" s="5"/>
      <c r="D476" s="5"/>
      <c r="E476" s="5"/>
      <c r="F476" s="7"/>
    </row>
    <row r="477" spans="2:6" ht="12.75" customHeight="1">
      <c r="B477" s="2"/>
      <c r="C477" s="5"/>
      <c r="D477" s="5"/>
      <c r="E477" s="5"/>
      <c r="F477" s="7"/>
    </row>
    <row r="478" spans="2:6" ht="12.75" customHeight="1">
      <c r="B478" s="2"/>
      <c r="C478" s="5"/>
      <c r="D478" s="5"/>
      <c r="E478" s="5"/>
      <c r="F478" s="7"/>
    </row>
    <row r="479" spans="2:6" ht="12.75" customHeight="1">
      <c r="B479" s="2"/>
      <c r="C479" s="5"/>
      <c r="D479" s="5"/>
      <c r="E479" s="5"/>
      <c r="F479" s="7"/>
    </row>
    <row r="480" spans="2:6" ht="12.75" customHeight="1">
      <c r="B480" s="2"/>
      <c r="C480" s="5"/>
      <c r="D480" s="5"/>
      <c r="E480" s="5"/>
      <c r="F480" s="7"/>
    </row>
    <row r="481" spans="2:6" ht="12.75" customHeight="1">
      <c r="B481" s="2"/>
      <c r="C481" s="5"/>
      <c r="D481" s="5"/>
      <c r="E481" s="5"/>
      <c r="F481" s="7"/>
    </row>
    <row r="482" spans="2:6" ht="12.75" customHeight="1">
      <c r="B482" s="2"/>
      <c r="C482" s="5"/>
      <c r="D482" s="5"/>
      <c r="E482" s="5"/>
      <c r="F482" s="7"/>
    </row>
    <row r="483" spans="2:6" ht="12.75" customHeight="1">
      <c r="B483" s="2"/>
      <c r="C483" s="5"/>
      <c r="D483" s="5"/>
      <c r="E483" s="5"/>
      <c r="F483" s="7"/>
    </row>
    <row r="484" spans="2:6" ht="12.75" customHeight="1">
      <c r="B484" s="2"/>
      <c r="C484" s="5"/>
      <c r="D484" s="5"/>
      <c r="E484" s="5"/>
      <c r="F484" s="7"/>
    </row>
    <row r="485" spans="2:6" ht="12.75" customHeight="1">
      <c r="B485" s="2"/>
      <c r="C485" s="5"/>
      <c r="D485" s="5"/>
      <c r="E485" s="5"/>
      <c r="F485" s="7"/>
    </row>
    <row r="486" spans="2:6" ht="12.75" customHeight="1">
      <c r="B486" s="2"/>
      <c r="C486" s="5"/>
      <c r="D486" s="5"/>
      <c r="E486" s="5"/>
      <c r="F486" s="7"/>
    </row>
    <row r="487" spans="2:6" ht="12.75" customHeight="1">
      <c r="B487" s="2"/>
      <c r="C487" s="5"/>
      <c r="D487" s="5"/>
      <c r="E487" s="5"/>
      <c r="F487" s="7"/>
    </row>
    <row r="488" spans="2:6" ht="12.75" customHeight="1">
      <c r="B488" s="2"/>
      <c r="C488" s="5"/>
      <c r="D488" s="5"/>
      <c r="E488" s="5"/>
      <c r="F488" s="7"/>
    </row>
    <row r="489" spans="2:6" ht="12.75" customHeight="1">
      <c r="B489" s="2"/>
      <c r="C489" s="5"/>
      <c r="D489" s="5"/>
      <c r="E489" s="5"/>
      <c r="F489" s="7"/>
    </row>
    <row r="490" spans="2:6" ht="12.75" customHeight="1">
      <c r="B490" s="2"/>
      <c r="C490" s="5"/>
      <c r="D490" s="5"/>
      <c r="E490" s="5"/>
      <c r="F490" s="7"/>
    </row>
    <row r="491" spans="2:6" ht="12.75" customHeight="1">
      <c r="B491" s="2"/>
      <c r="C491" s="5"/>
      <c r="D491" s="5"/>
      <c r="E491" s="5"/>
      <c r="F491" s="7"/>
    </row>
    <row r="492" spans="2:6" ht="12.75" customHeight="1">
      <c r="B492" s="2"/>
      <c r="C492" s="5"/>
      <c r="D492" s="5"/>
      <c r="E492" s="5"/>
      <c r="F492" s="7"/>
    </row>
    <row r="493" spans="2:6" ht="12.75" customHeight="1">
      <c r="B493" s="2"/>
      <c r="C493" s="5"/>
      <c r="D493" s="5"/>
      <c r="E493" s="5"/>
      <c r="F493" s="7"/>
    </row>
    <row r="494" spans="2:6" ht="12.75" customHeight="1">
      <c r="B494" s="2"/>
      <c r="C494" s="5"/>
      <c r="D494" s="5"/>
      <c r="E494" s="5"/>
      <c r="F494" s="7"/>
    </row>
    <row r="495" spans="2:6" ht="12.75" customHeight="1">
      <c r="B495" s="2"/>
      <c r="C495" s="5"/>
      <c r="D495" s="5"/>
      <c r="E495" s="5"/>
      <c r="F495" s="7"/>
    </row>
    <row r="496" spans="2:6" ht="12.75" customHeight="1">
      <c r="B496" s="2"/>
      <c r="C496" s="5"/>
      <c r="D496" s="5"/>
      <c r="E496" s="5"/>
      <c r="F496" s="7"/>
    </row>
    <row r="497" spans="2:6" ht="12.75" customHeight="1">
      <c r="B497" s="2"/>
      <c r="C497" s="5"/>
      <c r="D497" s="5"/>
      <c r="E497" s="5"/>
      <c r="F497" s="7"/>
    </row>
    <row r="498" spans="2:6" ht="12.75" customHeight="1">
      <c r="B498" s="2"/>
      <c r="C498" s="5"/>
      <c r="D498" s="5"/>
      <c r="E498" s="5"/>
      <c r="F498" s="7"/>
    </row>
    <row r="499" spans="2:6" ht="12.75" customHeight="1">
      <c r="B499" s="2"/>
      <c r="C499" s="5"/>
      <c r="D499" s="5"/>
      <c r="E499" s="5"/>
      <c r="F499" s="7"/>
    </row>
    <row r="500" spans="2:6" ht="12.75" customHeight="1">
      <c r="B500" s="2"/>
      <c r="C500" s="5"/>
      <c r="D500" s="5"/>
      <c r="E500" s="5"/>
      <c r="F500" s="7"/>
    </row>
    <row r="501" spans="2:6" ht="12.75" customHeight="1">
      <c r="B501" s="2"/>
      <c r="C501" s="5"/>
      <c r="D501" s="5"/>
      <c r="E501" s="5"/>
      <c r="F501" s="7"/>
    </row>
    <row r="502" spans="2:6" ht="12.75" customHeight="1">
      <c r="B502" s="2"/>
      <c r="C502" s="5"/>
      <c r="D502" s="5"/>
      <c r="E502" s="5"/>
      <c r="F502" s="7"/>
    </row>
    <row r="503" spans="2:6" ht="12.75" customHeight="1">
      <c r="B503" s="2"/>
      <c r="C503" s="5"/>
      <c r="D503" s="5"/>
      <c r="E503" s="5"/>
      <c r="F503" s="7"/>
    </row>
    <row r="504" spans="2:6" ht="12.75" customHeight="1">
      <c r="B504" s="2"/>
      <c r="C504" s="5"/>
      <c r="D504" s="5"/>
      <c r="E504" s="5"/>
      <c r="F504" s="7"/>
    </row>
    <row r="505" spans="2:6" ht="12.75" customHeight="1">
      <c r="B505" s="2"/>
      <c r="C505" s="5"/>
      <c r="D505" s="5"/>
      <c r="E505" s="5"/>
      <c r="F505" s="7"/>
    </row>
    <row r="506" spans="2:6" ht="12.75" customHeight="1">
      <c r="B506" s="2"/>
      <c r="C506" s="5"/>
      <c r="D506" s="5"/>
      <c r="E506" s="5"/>
      <c r="F506" s="7"/>
    </row>
    <row r="507" spans="2:6" ht="12.75" customHeight="1">
      <c r="B507" s="2"/>
      <c r="C507" s="5"/>
      <c r="D507" s="5"/>
      <c r="E507" s="5"/>
      <c r="F507" s="7"/>
    </row>
    <row r="508" spans="2:6" ht="12.75" customHeight="1">
      <c r="B508" s="2"/>
      <c r="C508" s="5"/>
      <c r="D508" s="5"/>
      <c r="E508" s="5"/>
      <c r="F508" s="7"/>
    </row>
    <row r="509" spans="2:6" ht="12.75" customHeight="1">
      <c r="B509" s="2"/>
      <c r="C509" s="5"/>
      <c r="D509" s="5"/>
      <c r="E509" s="5"/>
      <c r="F509" s="7"/>
    </row>
    <row r="510" spans="2:6" ht="12.75" customHeight="1">
      <c r="B510" s="2"/>
      <c r="C510" s="5"/>
      <c r="D510" s="5"/>
      <c r="E510" s="5"/>
      <c r="F510" s="7"/>
    </row>
    <row r="511" spans="2:6" ht="12.75" customHeight="1">
      <c r="B511" s="2"/>
      <c r="C511" s="5"/>
      <c r="D511" s="5"/>
      <c r="E511" s="5"/>
      <c r="F511" s="7"/>
    </row>
    <row r="512" spans="2:6" ht="12.75" customHeight="1">
      <c r="B512" s="2"/>
      <c r="C512" s="5"/>
      <c r="D512" s="5"/>
      <c r="E512" s="5"/>
      <c r="F512" s="7"/>
    </row>
    <row r="513" spans="2:6" ht="12.75" customHeight="1">
      <c r="B513" s="2"/>
      <c r="C513" s="5"/>
      <c r="D513" s="5"/>
      <c r="E513" s="5"/>
      <c r="F513" s="7"/>
    </row>
    <row r="514" spans="2:6" ht="12.75" customHeight="1">
      <c r="B514" s="2"/>
      <c r="C514" s="5"/>
      <c r="D514" s="5"/>
      <c r="E514" s="5"/>
      <c r="F514" s="7"/>
    </row>
    <row r="515" spans="2:6" ht="12.75" customHeight="1">
      <c r="B515" s="2"/>
      <c r="C515" s="5"/>
      <c r="D515" s="5"/>
      <c r="E515" s="5"/>
      <c r="F515" s="7"/>
    </row>
    <row r="516" spans="2:6" ht="12.75" customHeight="1">
      <c r="B516" s="2"/>
      <c r="C516" s="5"/>
      <c r="D516" s="5"/>
      <c r="E516" s="5"/>
      <c r="F516" s="7"/>
    </row>
    <row r="517" spans="2:6" ht="12.75" customHeight="1">
      <c r="B517" s="2"/>
      <c r="C517" s="5"/>
      <c r="D517" s="5"/>
      <c r="E517" s="5"/>
      <c r="F517" s="7"/>
    </row>
    <row r="518" spans="2:6" ht="12.75" customHeight="1">
      <c r="B518" s="2"/>
      <c r="C518" s="5"/>
      <c r="D518" s="5"/>
      <c r="E518" s="5"/>
      <c r="F518" s="7"/>
    </row>
    <row r="519" spans="2:6" ht="12.75" customHeight="1">
      <c r="B519" s="2"/>
      <c r="C519" s="5"/>
      <c r="D519" s="5"/>
      <c r="E519" s="5"/>
      <c r="F519" s="7"/>
    </row>
    <row r="520" spans="2:6" ht="12.75" customHeight="1">
      <c r="B520" s="2"/>
      <c r="C520" s="5"/>
      <c r="D520" s="5"/>
      <c r="E520" s="5"/>
      <c r="F520" s="7"/>
    </row>
    <row r="521" spans="2:6" ht="12.75" customHeight="1">
      <c r="B521" s="2"/>
      <c r="C521" s="5"/>
      <c r="D521" s="5"/>
      <c r="E521" s="5"/>
      <c r="F521" s="7"/>
    </row>
    <row r="522" spans="2:6" ht="12.75" customHeight="1">
      <c r="B522" s="2"/>
      <c r="C522" s="5"/>
      <c r="D522" s="5"/>
      <c r="E522" s="5"/>
      <c r="F522" s="7"/>
    </row>
    <row r="523" spans="2:6" ht="12.75" customHeight="1">
      <c r="B523" s="2"/>
      <c r="C523" s="5"/>
      <c r="D523" s="5"/>
      <c r="E523" s="5"/>
      <c r="F523" s="7"/>
    </row>
    <row r="524" spans="2:6" ht="12.75" customHeight="1">
      <c r="B524" s="2"/>
      <c r="C524" s="5"/>
      <c r="D524" s="5"/>
      <c r="E524" s="5"/>
      <c r="F524" s="7"/>
    </row>
    <row r="525" spans="2:6" ht="12.75" customHeight="1">
      <c r="B525" s="2"/>
      <c r="C525" s="5"/>
      <c r="D525" s="5"/>
      <c r="E525" s="5"/>
      <c r="F525" s="7"/>
    </row>
    <row r="526" spans="2:6" ht="12.75" customHeight="1">
      <c r="B526" s="2"/>
      <c r="C526" s="5"/>
      <c r="D526" s="5"/>
      <c r="E526" s="5"/>
      <c r="F526" s="7"/>
    </row>
    <row r="527" spans="2:6" ht="12.75" customHeight="1">
      <c r="B527" s="2"/>
      <c r="C527" s="5"/>
      <c r="D527" s="5"/>
      <c r="E527" s="5"/>
      <c r="F527" s="7"/>
    </row>
    <row r="528" spans="2:6" ht="12.75" customHeight="1">
      <c r="B528" s="2"/>
      <c r="C528" s="5"/>
      <c r="D528" s="5"/>
      <c r="E528" s="5"/>
      <c r="F528" s="7"/>
    </row>
    <row r="529" spans="2:6" ht="12.75" customHeight="1">
      <c r="B529" s="2"/>
      <c r="C529" s="5"/>
      <c r="D529" s="5"/>
      <c r="E529" s="5"/>
      <c r="F529" s="7"/>
    </row>
    <row r="530" spans="2:6" ht="12.75" customHeight="1">
      <c r="B530" s="2"/>
      <c r="C530" s="5"/>
      <c r="D530" s="5"/>
      <c r="E530" s="5"/>
      <c r="F530" s="7"/>
    </row>
    <row r="531" spans="2:6" ht="12.75" customHeight="1">
      <c r="B531" s="2"/>
      <c r="C531" s="5"/>
      <c r="D531" s="5"/>
      <c r="E531" s="5"/>
      <c r="F531" s="7"/>
    </row>
    <row r="532" spans="2:6" ht="12.75" customHeight="1">
      <c r="B532" s="2"/>
      <c r="C532" s="5"/>
      <c r="D532" s="5"/>
      <c r="E532" s="5"/>
      <c r="F532" s="7"/>
    </row>
    <row r="533" spans="2:6" ht="12.75" customHeight="1">
      <c r="B533" s="2"/>
      <c r="C533" s="5"/>
      <c r="D533" s="5"/>
      <c r="E533" s="5"/>
      <c r="F533" s="7"/>
    </row>
    <row r="534" spans="2:6" ht="12.75" customHeight="1">
      <c r="B534" s="2"/>
      <c r="C534" s="5"/>
      <c r="D534" s="5"/>
      <c r="E534" s="5"/>
      <c r="F534" s="7"/>
    </row>
    <row r="535" spans="2:6" ht="12.75" customHeight="1">
      <c r="B535" s="2"/>
      <c r="C535" s="5"/>
      <c r="D535" s="5"/>
      <c r="E535" s="5"/>
      <c r="F535" s="7"/>
    </row>
    <row r="536" spans="2:6" ht="12.75" customHeight="1">
      <c r="B536" s="2"/>
      <c r="C536" s="5"/>
      <c r="D536" s="5"/>
      <c r="E536" s="5"/>
      <c r="F536" s="7"/>
    </row>
    <row r="537" spans="2:6" ht="12.75" customHeight="1">
      <c r="B537" s="2"/>
      <c r="C537" s="5"/>
      <c r="D537" s="5"/>
      <c r="E537" s="5"/>
      <c r="F537" s="7"/>
    </row>
    <row r="538" spans="2:6" ht="12.75" customHeight="1">
      <c r="B538" s="2"/>
      <c r="C538" s="5"/>
      <c r="D538" s="5"/>
      <c r="E538" s="5"/>
      <c r="F538" s="7"/>
    </row>
    <row r="539" spans="2:6" ht="12.75" customHeight="1">
      <c r="B539" s="2"/>
      <c r="C539" s="5"/>
      <c r="D539" s="5"/>
      <c r="E539" s="5"/>
      <c r="F539" s="7"/>
    </row>
    <row r="540" spans="2:6" ht="12.75" customHeight="1">
      <c r="B540" s="2"/>
      <c r="C540" s="5"/>
      <c r="D540" s="5"/>
      <c r="E540" s="5"/>
      <c r="F540" s="7"/>
    </row>
    <row r="541" spans="2:6" ht="12.75" customHeight="1">
      <c r="B541" s="2"/>
      <c r="C541" s="5"/>
      <c r="D541" s="5"/>
      <c r="E541" s="5"/>
      <c r="F541" s="7"/>
    </row>
    <row r="542" spans="2:6" ht="12.75" customHeight="1">
      <c r="B542" s="2"/>
      <c r="C542" s="5"/>
      <c r="D542" s="5"/>
      <c r="E542" s="5"/>
      <c r="F542" s="7"/>
    </row>
    <row r="543" spans="2:6" ht="12.75" customHeight="1">
      <c r="B543" s="2"/>
      <c r="C543" s="5"/>
      <c r="D543" s="5"/>
      <c r="E543" s="5"/>
      <c r="F543" s="7"/>
    </row>
    <row r="544" spans="2:6" ht="12.75" customHeight="1">
      <c r="B544" s="2"/>
      <c r="C544" s="5"/>
      <c r="D544" s="5"/>
      <c r="E544" s="5"/>
      <c r="F544" s="7"/>
    </row>
    <row r="545" spans="2:6" ht="12.75" customHeight="1">
      <c r="B545" s="2"/>
      <c r="C545" s="5"/>
      <c r="D545" s="5"/>
      <c r="E545" s="5"/>
      <c r="F545" s="7"/>
    </row>
    <row r="546" spans="2:6" ht="12.75" customHeight="1">
      <c r="B546" s="2"/>
      <c r="C546" s="5"/>
      <c r="D546" s="5"/>
      <c r="E546" s="5"/>
      <c r="F546" s="7"/>
    </row>
    <row r="547" spans="2:6" ht="12.75" customHeight="1">
      <c r="B547" s="2"/>
      <c r="C547" s="5"/>
      <c r="D547" s="5"/>
      <c r="E547" s="5"/>
      <c r="F547" s="7"/>
    </row>
    <row r="548" spans="2:6" ht="12.75" customHeight="1">
      <c r="B548" s="2"/>
      <c r="C548" s="5"/>
      <c r="D548" s="5"/>
      <c r="E548" s="5"/>
      <c r="F548" s="7"/>
    </row>
    <row r="549" spans="2:6" ht="12.75" customHeight="1">
      <c r="B549" s="2"/>
      <c r="C549" s="5"/>
      <c r="D549" s="5"/>
      <c r="E549" s="5"/>
      <c r="F549" s="7"/>
    </row>
    <row r="550" spans="2:6" ht="12.75" customHeight="1">
      <c r="B550" s="2"/>
      <c r="C550" s="5"/>
      <c r="D550" s="5"/>
      <c r="E550" s="5"/>
      <c r="F550" s="7"/>
    </row>
    <row r="551" spans="2:6" ht="12.75" customHeight="1">
      <c r="B551" s="2"/>
      <c r="C551" s="5"/>
      <c r="D551" s="5"/>
      <c r="E551" s="5"/>
      <c r="F551" s="7"/>
    </row>
    <row r="552" spans="2:6" ht="12.75" customHeight="1">
      <c r="B552" s="2"/>
      <c r="C552" s="5"/>
      <c r="D552" s="5"/>
      <c r="E552" s="5"/>
      <c r="F552" s="7"/>
    </row>
    <row r="553" spans="2:6" ht="12.75" customHeight="1">
      <c r="B553" s="2"/>
      <c r="C553" s="5"/>
      <c r="D553" s="5"/>
      <c r="E553" s="5"/>
      <c r="F553" s="7"/>
    </row>
    <row r="554" spans="2:6" ht="12.75" customHeight="1">
      <c r="B554" s="2"/>
      <c r="C554" s="5"/>
      <c r="D554" s="5"/>
      <c r="E554" s="5"/>
      <c r="F554" s="7"/>
    </row>
    <row r="555" spans="2:6" ht="12.75" customHeight="1">
      <c r="B555" s="2"/>
      <c r="C555" s="5"/>
      <c r="D555" s="5"/>
      <c r="E555" s="5"/>
      <c r="F555" s="7"/>
    </row>
    <row r="556" spans="2:6" ht="12.75" customHeight="1">
      <c r="B556" s="2"/>
      <c r="C556" s="5"/>
      <c r="D556" s="5"/>
      <c r="E556" s="5"/>
      <c r="F556" s="7"/>
    </row>
    <row r="557" spans="2:6" ht="12.75" customHeight="1">
      <c r="B557" s="2"/>
      <c r="C557" s="5"/>
      <c r="D557" s="5"/>
      <c r="E557" s="5"/>
      <c r="F557" s="7"/>
    </row>
    <row r="558" spans="2:6" ht="12.75" customHeight="1">
      <c r="B558" s="2"/>
      <c r="C558" s="5"/>
      <c r="D558" s="5"/>
      <c r="E558" s="5"/>
      <c r="F558" s="7"/>
    </row>
    <row r="559" spans="2:6" ht="12.75" customHeight="1">
      <c r="B559" s="2"/>
      <c r="C559" s="5"/>
      <c r="D559" s="5"/>
      <c r="E559" s="5"/>
      <c r="F559" s="7"/>
    </row>
    <row r="560" spans="2:6" ht="12.75" customHeight="1">
      <c r="B560" s="2"/>
      <c r="C560" s="5"/>
      <c r="D560" s="5"/>
      <c r="E560" s="5"/>
      <c r="F560" s="7"/>
    </row>
    <row r="561" spans="2:6" ht="12.75" customHeight="1">
      <c r="B561" s="2"/>
      <c r="C561" s="5"/>
      <c r="D561" s="5"/>
      <c r="E561" s="5"/>
      <c r="F561" s="7"/>
    </row>
    <row r="562" spans="2:6" ht="12.75" customHeight="1">
      <c r="B562" s="2"/>
      <c r="C562" s="5"/>
      <c r="D562" s="5"/>
      <c r="E562" s="5"/>
      <c r="F562" s="7"/>
    </row>
    <row r="563" spans="2:6" ht="12.75" customHeight="1">
      <c r="B563" s="2"/>
      <c r="C563" s="5"/>
      <c r="D563" s="5"/>
      <c r="E563" s="5"/>
      <c r="F563" s="7"/>
    </row>
    <row r="564" spans="2:6" ht="12.75" customHeight="1">
      <c r="B564" s="2"/>
      <c r="C564" s="5"/>
      <c r="D564" s="5"/>
      <c r="E564" s="5"/>
      <c r="F564" s="7"/>
    </row>
    <row r="565" spans="2:6" ht="12.75" customHeight="1">
      <c r="B565" s="2"/>
      <c r="C565" s="5"/>
      <c r="D565" s="5"/>
      <c r="E565" s="5"/>
      <c r="F565" s="7"/>
    </row>
    <row r="566" spans="2:6" ht="12.75" customHeight="1">
      <c r="B566" s="2"/>
      <c r="C566" s="5"/>
      <c r="D566" s="5"/>
      <c r="E566" s="5"/>
      <c r="F566" s="7"/>
    </row>
    <row r="567" spans="2:6" ht="12.75" customHeight="1">
      <c r="B567" s="2"/>
      <c r="C567" s="5"/>
      <c r="D567" s="5"/>
      <c r="E567" s="5"/>
      <c r="F567" s="7"/>
    </row>
    <row r="568" spans="2:6" ht="12.75" customHeight="1">
      <c r="B568" s="2"/>
      <c r="C568" s="5"/>
      <c r="D568" s="5"/>
      <c r="E568" s="5"/>
      <c r="F568" s="7"/>
    </row>
    <row r="569" spans="2:6" ht="12.75" customHeight="1">
      <c r="B569" s="2"/>
      <c r="C569" s="5"/>
      <c r="D569" s="5"/>
      <c r="E569" s="5"/>
      <c r="F569" s="7"/>
    </row>
    <row r="570" spans="2:6" ht="12.75" customHeight="1">
      <c r="B570" s="2"/>
      <c r="C570" s="5"/>
      <c r="D570" s="5"/>
      <c r="E570" s="5"/>
      <c r="F570" s="7"/>
    </row>
    <row r="571" spans="2:6" ht="12.75" customHeight="1">
      <c r="B571" s="2"/>
      <c r="C571" s="5"/>
      <c r="D571" s="5"/>
      <c r="E571" s="5"/>
      <c r="F571" s="7"/>
    </row>
    <row r="572" spans="2:6" ht="12.75" customHeight="1">
      <c r="B572" s="2"/>
      <c r="C572" s="5"/>
      <c r="D572" s="5"/>
      <c r="E572" s="5"/>
      <c r="F572" s="7"/>
    </row>
    <row r="573" spans="2:6" ht="12.75" customHeight="1">
      <c r="B573" s="2"/>
      <c r="C573" s="5"/>
      <c r="D573" s="5"/>
      <c r="E573" s="5"/>
      <c r="F573" s="7"/>
    </row>
    <row r="574" spans="2:6" ht="12.75" customHeight="1">
      <c r="B574" s="2"/>
      <c r="C574" s="5"/>
      <c r="D574" s="5"/>
      <c r="E574" s="5"/>
      <c r="F574" s="7"/>
    </row>
    <row r="575" spans="2:6" ht="12.75" customHeight="1">
      <c r="B575" s="2"/>
      <c r="C575" s="5"/>
      <c r="D575" s="5"/>
      <c r="E575" s="5"/>
      <c r="F575" s="7"/>
    </row>
    <row r="576" spans="2:6" ht="12.75" customHeight="1">
      <c r="B576" s="2"/>
      <c r="C576" s="5"/>
      <c r="D576" s="5"/>
      <c r="E576" s="5"/>
      <c r="F576" s="7"/>
    </row>
    <row r="577" spans="2:6" ht="12.75" customHeight="1">
      <c r="B577" s="2"/>
      <c r="C577" s="5"/>
      <c r="D577" s="5"/>
      <c r="E577" s="5"/>
      <c r="F577" s="7"/>
    </row>
    <row r="578" spans="2:6" ht="12.75" customHeight="1">
      <c r="B578" s="2"/>
      <c r="C578" s="5"/>
      <c r="D578" s="5"/>
      <c r="E578" s="5"/>
      <c r="F578" s="7"/>
    </row>
    <row r="579" spans="2:6" ht="12.75" customHeight="1">
      <c r="B579" s="2"/>
      <c r="C579" s="5"/>
      <c r="D579" s="5"/>
      <c r="E579" s="5"/>
      <c r="F579" s="7"/>
    </row>
    <row r="580" spans="2:6" ht="12.75" customHeight="1">
      <c r="B580" s="2"/>
      <c r="C580" s="5"/>
      <c r="D580" s="5"/>
      <c r="E580" s="5"/>
      <c r="F580" s="7"/>
    </row>
    <row r="581" spans="2:6" ht="12.75" customHeight="1">
      <c r="B581" s="2"/>
      <c r="C581" s="5"/>
      <c r="D581" s="5"/>
      <c r="E581" s="5"/>
      <c r="F581" s="7"/>
    </row>
    <row r="582" spans="2:6" ht="12.75" customHeight="1">
      <c r="B582" s="2"/>
      <c r="C582" s="5"/>
      <c r="D582" s="5"/>
      <c r="E582" s="5"/>
      <c r="F582" s="7"/>
    </row>
    <row r="583" spans="2:6" ht="12.75" customHeight="1">
      <c r="B583" s="2"/>
      <c r="C583" s="5"/>
      <c r="D583" s="5"/>
      <c r="E583" s="5"/>
      <c r="F583" s="7"/>
    </row>
    <row r="584" spans="2:6" ht="12.75" customHeight="1">
      <c r="B584" s="2"/>
      <c r="C584" s="5"/>
      <c r="D584" s="5"/>
      <c r="E584" s="5"/>
      <c r="F584" s="7"/>
    </row>
    <row r="585" spans="2:6" ht="12.75" customHeight="1">
      <c r="B585" s="2"/>
      <c r="C585" s="5"/>
      <c r="D585" s="5"/>
      <c r="E585" s="5"/>
      <c r="F585" s="7"/>
    </row>
    <row r="586" spans="2:6" ht="12.75" customHeight="1">
      <c r="B586" s="2"/>
      <c r="C586" s="5"/>
      <c r="D586" s="5"/>
      <c r="E586" s="5"/>
      <c r="F586" s="7"/>
    </row>
    <row r="587" spans="2:6" ht="12.75" customHeight="1">
      <c r="B587" s="2"/>
      <c r="C587" s="5"/>
      <c r="D587" s="5"/>
      <c r="E587" s="5"/>
      <c r="F587" s="7"/>
    </row>
    <row r="588" spans="2:6" ht="12.75" customHeight="1">
      <c r="B588" s="2"/>
      <c r="C588" s="5"/>
      <c r="D588" s="5"/>
      <c r="E588" s="5"/>
      <c r="F588" s="7"/>
    </row>
    <row r="589" spans="2:6" ht="12.75" customHeight="1">
      <c r="B589" s="2"/>
      <c r="C589" s="5"/>
      <c r="D589" s="5"/>
      <c r="E589" s="5"/>
      <c r="F589" s="7"/>
    </row>
    <row r="590" spans="2:6" ht="12.75" customHeight="1">
      <c r="B590" s="2"/>
      <c r="C590" s="5"/>
      <c r="D590" s="5"/>
      <c r="E590" s="5"/>
      <c r="F590" s="7"/>
    </row>
    <row r="591" spans="2:6" ht="12.75" customHeight="1">
      <c r="B591" s="2"/>
      <c r="C591" s="5"/>
      <c r="D591" s="5"/>
      <c r="E591" s="5"/>
      <c r="F591" s="7"/>
    </row>
    <row r="592" spans="2:6" ht="12.75" customHeight="1">
      <c r="B592" s="2"/>
      <c r="C592" s="5"/>
      <c r="D592" s="5"/>
      <c r="E592" s="5"/>
      <c r="F592" s="7"/>
    </row>
    <row r="593" spans="2:6" ht="12.75" customHeight="1">
      <c r="B593" s="2"/>
      <c r="C593" s="5"/>
      <c r="D593" s="5"/>
      <c r="E593" s="5"/>
      <c r="F593" s="7"/>
    </row>
    <row r="594" spans="2:6" ht="12.75" customHeight="1">
      <c r="B594" s="2"/>
      <c r="C594" s="5"/>
      <c r="D594" s="5"/>
      <c r="E594" s="5"/>
      <c r="F594" s="7"/>
    </row>
    <row r="595" spans="2:6" ht="12.75" customHeight="1">
      <c r="B595" s="2"/>
      <c r="C595" s="5"/>
      <c r="D595" s="5"/>
      <c r="E595" s="5"/>
      <c r="F595" s="7"/>
    </row>
    <row r="596" spans="2:6" ht="12.75" customHeight="1">
      <c r="B596" s="2"/>
      <c r="C596" s="5"/>
      <c r="D596" s="5"/>
      <c r="E596" s="5"/>
      <c r="F596" s="7"/>
    </row>
    <row r="597" spans="2:6" ht="12.75" customHeight="1">
      <c r="B597" s="2"/>
      <c r="C597" s="5"/>
      <c r="D597" s="5"/>
      <c r="E597" s="5"/>
      <c r="F597" s="7"/>
    </row>
    <row r="598" spans="2:6" ht="12.75" customHeight="1">
      <c r="B598" s="2"/>
      <c r="C598" s="5"/>
      <c r="D598" s="5"/>
      <c r="E598" s="5"/>
      <c r="F598" s="7"/>
    </row>
    <row r="599" spans="2:6" ht="12.75" customHeight="1">
      <c r="B599" s="2"/>
      <c r="C599" s="5"/>
      <c r="D599" s="5"/>
      <c r="E599" s="5"/>
      <c r="F599" s="7"/>
    </row>
    <row r="600" spans="2:6" ht="12.75" customHeight="1">
      <c r="B600" s="2"/>
      <c r="C600" s="5"/>
      <c r="D600" s="5"/>
      <c r="E600" s="5"/>
      <c r="F600" s="7"/>
    </row>
    <row r="601" spans="2:6" ht="12.75" customHeight="1">
      <c r="B601" s="2"/>
      <c r="C601" s="5"/>
      <c r="D601" s="5"/>
      <c r="E601" s="5"/>
      <c r="F601" s="7"/>
    </row>
    <row r="602" spans="2:6" ht="12.75" customHeight="1">
      <c r="B602" s="2"/>
      <c r="C602" s="5"/>
      <c r="D602" s="5"/>
      <c r="E602" s="5"/>
      <c r="F602" s="7"/>
    </row>
    <row r="603" spans="2:6" ht="12.75" customHeight="1">
      <c r="B603" s="2"/>
      <c r="C603" s="5"/>
      <c r="D603" s="5"/>
      <c r="E603" s="5"/>
      <c r="F603" s="7"/>
    </row>
    <row r="604" spans="2:6" ht="12.75" customHeight="1">
      <c r="B604" s="2"/>
      <c r="C604" s="5"/>
      <c r="D604" s="5"/>
      <c r="E604" s="5"/>
      <c r="F604" s="7"/>
    </row>
    <row r="605" spans="2:6" ht="12.75" customHeight="1">
      <c r="B605" s="2"/>
      <c r="C605" s="5"/>
      <c r="D605" s="5"/>
      <c r="E605" s="5"/>
      <c r="F605" s="7"/>
    </row>
    <row r="606" spans="2:6" ht="12.75" customHeight="1">
      <c r="B606" s="2"/>
      <c r="C606" s="5"/>
      <c r="D606" s="5"/>
      <c r="E606" s="5"/>
      <c r="F606" s="7"/>
    </row>
    <row r="607" spans="2:6" ht="12.75" customHeight="1">
      <c r="B607" s="2"/>
      <c r="C607" s="5"/>
      <c r="D607" s="5"/>
      <c r="E607" s="5"/>
      <c r="F607" s="7"/>
    </row>
    <row r="608" spans="2:6" ht="12.75" customHeight="1">
      <c r="B608" s="2"/>
      <c r="C608" s="5"/>
      <c r="D608" s="5"/>
      <c r="E608" s="5"/>
      <c r="F608" s="7"/>
    </row>
    <row r="609" spans="2:6" ht="12.75" customHeight="1">
      <c r="B609" s="2"/>
      <c r="C609" s="5"/>
      <c r="D609" s="5"/>
      <c r="E609" s="5"/>
      <c r="F609" s="7"/>
    </row>
    <row r="610" spans="2:6" ht="12.75" customHeight="1">
      <c r="B610" s="2"/>
      <c r="C610" s="5"/>
      <c r="D610" s="5"/>
      <c r="E610" s="5"/>
      <c r="F610" s="7"/>
    </row>
    <row r="611" spans="2:6" ht="12.75" customHeight="1">
      <c r="B611" s="2"/>
      <c r="C611" s="5"/>
      <c r="D611" s="5"/>
      <c r="E611" s="5"/>
      <c r="F611" s="7"/>
    </row>
    <row r="612" spans="2:6" ht="12.75" customHeight="1">
      <c r="B612" s="2"/>
      <c r="C612" s="5"/>
      <c r="D612" s="5"/>
      <c r="E612" s="5"/>
      <c r="F612" s="7"/>
    </row>
    <row r="613" spans="2:6" ht="12.75" customHeight="1">
      <c r="B613" s="2"/>
      <c r="C613" s="5"/>
      <c r="D613" s="5"/>
      <c r="E613" s="5"/>
      <c r="F613" s="7"/>
    </row>
    <row r="614" spans="2:6" ht="12.75" customHeight="1">
      <c r="B614" s="2"/>
      <c r="C614" s="5"/>
      <c r="D614" s="5"/>
      <c r="E614" s="5"/>
      <c r="F614" s="7"/>
    </row>
    <row r="615" spans="2:6" ht="12.75" customHeight="1">
      <c r="B615" s="2"/>
      <c r="C615" s="5"/>
      <c r="D615" s="5"/>
      <c r="E615" s="5"/>
      <c r="F615" s="7"/>
    </row>
    <row r="616" spans="2:6" ht="12.75" customHeight="1">
      <c r="B616" s="2"/>
      <c r="C616" s="5"/>
      <c r="D616" s="5"/>
      <c r="E616" s="5"/>
      <c r="F616" s="7"/>
    </row>
    <row r="617" spans="2:6" ht="12.75" customHeight="1">
      <c r="B617" s="2"/>
      <c r="C617" s="5"/>
      <c r="D617" s="5"/>
      <c r="E617" s="5"/>
      <c r="F617" s="7"/>
    </row>
    <row r="618" spans="2:6" ht="12.75" customHeight="1">
      <c r="B618" s="2"/>
      <c r="C618" s="5"/>
      <c r="D618" s="5"/>
      <c r="E618" s="5"/>
      <c r="F618" s="7"/>
    </row>
    <row r="619" spans="2:6" ht="12.75" customHeight="1">
      <c r="B619" s="2"/>
      <c r="C619" s="5"/>
      <c r="D619" s="5"/>
      <c r="E619" s="5"/>
      <c r="F619" s="7"/>
    </row>
    <row r="620" spans="2:6" ht="12.75" customHeight="1">
      <c r="B620" s="2"/>
      <c r="C620" s="5"/>
      <c r="D620" s="5"/>
      <c r="E620" s="5"/>
      <c r="F620" s="7"/>
    </row>
    <row r="621" spans="2:6" ht="12.75" customHeight="1">
      <c r="B621" s="2"/>
      <c r="C621" s="5"/>
      <c r="D621" s="5"/>
      <c r="E621" s="5"/>
      <c r="F621" s="7"/>
    </row>
    <row r="622" spans="2:6" ht="12.75" customHeight="1">
      <c r="B622" s="2"/>
      <c r="C622" s="5"/>
      <c r="D622" s="5"/>
      <c r="E622" s="5"/>
      <c r="F622" s="7"/>
    </row>
    <row r="623" spans="2:6" ht="12.75" customHeight="1">
      <c r="B623" s="2"/>
      <c r="C623" s="5"/>
      <c r="D623" s="5"/>
      <c r="E623" s="5"/>
      <c r="F623" s="7"/>
    </row>
    <row r="624" spans="2:6" ht="12.75" customHeight="1">
      <c r="B624" s="2"/>
      <c r="C624" s="5"/>
      <c r="D624" s="5"/>
      <c r="E624" s="5"/>
      <c r="F624" s="7"/>
    </row>
    <row r="625" spans="2:6" ht="12.75" customHeight="1">
      <c r="B625" s="2"/>
      <c r="C625" s="5"/>
      <c r="D625" s="5"/>
      <c r="E625" s="5"/>
      <c r="F625" s="7"/>
    </row>
    <row r="626" spans="2:6" ht="12.75" customHeight="1">
      <c r="B626" s="2"/>
      <c r="C626" s="5"/>
      <c r="D626" s="5"/>
      <c r="E626" s="5"/>
      <c r="F626" s="7"/>
    </row>
    <row r="627" spans="2:6" ht="12.75" customHeight="1">
      <c r="B627" s="2"/>
      <c r="C627" s="5"/>
      <c r="D627" s="5"/>
      <c r="E627" s="5"/>
      <c r="F627" s="7"/>
    </row>
    <row r="628" spans="2:6" ht="12.75" customHeight="1">
      <c r="B628" s="2"/>
      <c r="C628" s="5"/>
      <c r="D628" s="5"/>
      <c r="E628" s="5"/>
      <c r="F628" s="7"/>
    </row>
    <row r="629" spans="2:6" ht="12.75" customHeight="1">
      <c r="B629" s="2"/>
      <c r="C629" s="5"/>
      <c r="D629" s="5"/>
      <c r="E629" s="5"/>
      <c r="F629" s="7"/>
    </row>
    <row r="630" spans="2:6" ht="12.75" customHeight="1">
      <c r="B630" s="2"/>
      <c r="C630" s="5"/>
      <c r="D630" s="5"/>
      <c r="E630" s="5"/>
      <c r="F630" s="7"/>
    </row>
    <row r="631" spans="2:6" ht="12.75" customHeight="1">
      <c r="B631" s="2"/>
      <c r="C631" s="5"/>
      <c r="D631" s="5"/>
      <c r="E631" s="5"/>
      <c r="F631" s="7"/>
    </row>
    <row r="632" spans="2:6" ht="12.75" customHeight="1">
      <c r="B632" s="2"/>
      <c r="C632" s="5"/>
      <c r="D632" s="5"/>
      <c r="E632" s="5"/>
      <c r="F632" s="7"/>
    </row>
    <row r="633" spans="2:6" ht="12.75" customHeight="1">
      <c r="B633" s="2"/>
      <c r="C633" s="5"/>
      <c r="D633" s="5"/>
      <c r="E633" s="5"/>
      <c r="F633" s="7"/>
    </row>
    <row r="634" spans="2:6" ht="12.75" customHeight="1">
      <c r="B634" s="2"/>
      <c r="C634" s="5"/>
      <c r="D634" s="5"/>
      <c r="E634" s="5"/>
      <c r="F634" s="7"/>
    </row>
    <row r="635" spans="2:6" ht="12.75" customHeight="1">
      <c r="B635" s="2"/>
      <c r="C635" s="5"/>
      <c r="D635" s="5"/>
      <c r="E635" s="5"/>
      <c r="F635" s="7"/>
    </row>
    <row r="636" spans="2:6" ht="12.75" customHeight="1">
      <c r="B636" s="2"/>
      <c r="C636" s="5"/>
      <c r="D636" s="5"/>
      <c r="E636" s="5"/>
      <c r="F636" s="7"/>
    </row>
    <row r="637" spans="2:6" ht="12.75" customHeight="1">
      <c r="B637" s="2"/>
      <c r="C637" s="5"/>
      <c r="D637" s="5"/>
      <c r="E637" s="5"/>
      <c r="F637" s="7"/>
    </row>
    <row r="638" spans="2:6" ht="12.75" customHeight="1">
      <c r="B638" s="2"/>
      <c r="C638" s="5"/>
      <c r="D638" s="5"/>
      <c r="E638" s="5"/>
      <c r="F638" s="7"/>
    </row>
    <row r="639" spans="2:6" ht="12.75" customHeight="1">
      <c r="B639" s="2"/>
      <c r="C639" s="5"/>
      <c r="D639" s="5"/>
      <c r="E639" s="5"/>
      <c r="F639" s="7"/>
    </row>
    <row r="640" spans="2:6" ht="12.75" customHeight="1">
      <c r="B640" s="2"/>
      <c r="C640" s="5"/>
      <c r="D640" s="5"/>
      <c r="E640" s="5"/>
      <c r="F640" s="7"/>
    </row>
    <row r="641" spans="2:6" ht="12.75" customHeight="1">
      <c r="B641" s="2"/>
      <c r="C641" s="5"/>
      <c r="D641" s="5"/>
      <c r="E641" s="5"/>
      <c r="F641" s="7"/>
    </row>
    <row r="642" spans="2:6" ht="12.75" customHeight="1">
      <c r="B642" s="2"/>
      <c r="C642" s="5"/>
      <c r="D642" s="5"/>
      <c r="E642" s="5"/>
      <c r="F642" s="7"/>
    </row>
    <row r="643" spans="2:6" ht="12.75" customHeight="1">
      <c r="B643" s="2"/>
      <c r="C643" s="5"/>
      <c r="D643" s="5"/>
      <c r="E643" s="5"/>
      <c r="F643" s="7"/>
    </row>
    <row r="644" spans="2:6" ht="12.75" customHeight="1">
      <c r="B644" s="2"/>
      <c r="C644" s="5"/>
      <c r="D644" s="5"/>
      <c r="E644" s="5"/>
      <c r="F644" s="7"/>
    </row>
    <row r="645" spans="2:6" ht="12.75" customHeight="1">
      <c r="B645" s="2"/>
      <c r="C645" s="5"/>
      <c r="D645" s="5"/>
      <c r="E645" s="5"/>
      <c r="F645" s="7"/>
    </row>
    <row r="646" spans="2:6" ht="12.75" customHeight="1">
      <c r="B646" s="2"/>
      <c r="C646" s="5"/>
      <c r="D646" s="5"/>
      <c r="E646" s="5"/>
      <c r="F646" s="7"/>
    </row>
    <row r="647" spans="2:6" ht="12.75" customHeight="1">
      <c r="B647" s="2"/>
      <c r="C647" s="5"/>
      <c r="D647" s="5"/>
      <c r="E647" s="5"/>
      <c r="F647" s="7"/>
    </row>
    <row r="648" spans="2:6" ht="12.75" customHeight="1">
      <c r="B648" s="2"/>
      <c r="C648" s="5"/>
      <c r="D648" s="5"/>
      <c r="E648" s="5"/>
      <c r="F648" s="7"/>
    </row>
    <row r="649" spans="2:6" ht="12.75" customHeight="1">
      <c r="B649" s="2"/>
      <c r="C649" s="5"/>
      <c r="D649" s="5"/>
      <c r="E649" s="5"/>
      <c r="F649" s="7"/>
    </row>
    <row r="650" spans="2:6" ht="12.75" customHeight="1">
      <c r="B650" s="2"/>
      <c r="C650" s="5"/>
      <c r="D650" s="5"/>
      <c r="E650" s="5"/>
      <c r="F650" s="7"/>
    </row>
    <row r="651" spans="2:6" ht="12.75" customHeight="1">
      <c r="B651" s="2"/>
      <c r="C651" s="5"/>
      <c r="D651" s="5"/>
      <c r="E651" s="5"/>
      <c r="F651" s="7"/>
    </row>
    <row r="652" spans="2:6" ht="12.75" customHeight="1">
      <c r="B652" s="2"/>
      <c r="C652" s="5"/>
      <c r="D652" s="5"/>
      <c r="E652" s="5"/>
      <c r="F652" s="7"/>
    </row>
    <row r="653" spans="2:6" ht="12.75" customHeight="1">
      <c r="B653" s="2"/>
      <c r="C653" s="5"/>
      <c r="D653" s="5"/>
      <c r="E653" s="5"/>
      <c r="F653" s="7"/>
    </row>
    <row r="654" spans="2:6" ht="12.75" customHeight="1">
      <c r="B654" s="2"/>
      <c r="C654" s="5"/>
      <c r="D654" s="5"/>
      <c r="E654" s="5"/>
      <c r="F654" s="7"/>
    </row>
    <row r="655" spans="2:6" ht="12.75" customHeight="1">
      <c r="B655" s="2"/>
      <c r="C655" s="5"/>
      <c r="D655" s="5"/>
      <c r="E655" s="5"/>
      <c r="F655" s="7"/>
    </row>
    <row r="656" spans="2:6" ht="12.75" customHeight="1">
      <c r="B656" s="2"/>
      <c r="C656" s="5"/>
      <c r="D656" s="5"/>
      <c r="E656" s="5"/>
      <c r="F656" s="7"/>
    </row>
    <row r="657" spans="2:6" ht="12.75" customHeight="1">
      <c r="B657" s="2"/>
      <c r="C657" s="5"/>
      <c r="D657" s="5"/>
      <c r="E657" s="5"/>
      <c r="F657" s="7"/>
    </row>
    <row r="658" spans="2:6" ht="12.75" customHeight="1">
      <c r="B658" s="2"/>
      <c r="C658" s="5"/>
      <c r="D658" s="5"/>
      <c r="E658" s="5"/>
      <c r="F658" s="7"/>
    </row>
    <row r="659" spans="2:6" ht="12.75" customHeight="1">
      <c r="B659" s="2"/>
      <c r="C659" s="5"/>
      <c r="D659" s="5"/>
      <c r="E659" s="5"/>
      <c r="F659" s="7"/>
    </row>
    <row r="660" spans="2:6" ht="12.75" customHeight="1">
      <c r="B660" s="2"/>
      <c r="C660" s="5"/>
      <c r="D660" s="5"/>
      <c r="E660" s="5"/>
      <c r="F660" s="7"/>
    </row>
    <row r="661" spans="2:6" ht="12.75" customHeight="1">
      <c r="B661" s="2"/>
      <c r="C661" s="5"/>
      <c r="D661" s="5"/>
      <c r="E661" s="5"/>
      <c r="F661" s="7"/>
    </row>
    <row r="662" spans="2:6" ht="12.75" customHeight="1">
      <c r="B662" s="2"/>
      <c r="C662" s="5"/>
      <c r="D662" s="5"/>
      <c r="E662" s="5"/>
      <c r="F662" s="7"/>
    </row>
    <row r="663" spans="2:6" ht="12.75" customHeight="1">
      <c r="B663" s="2"/>
      <c r="C663" s="5"/>
      <c r="D663" s="5"/>
      <c r="E663" s="5"/>
      <c r="F663" s="7"/>
    </row>
    <row r="664" spans="2:6" ht="12.75" customHeight="1">
      <c r="B664" s="2"/>
      <c r="C664" s="5"/>
      <c r="D664" s="5"/>
      <c r="E664" s="5"/>
      <c r="F664" s="7"/>
    </row>
    <row r="665" spans="2:6" ht="12.75" customHeight="1">
      <c r="B665" s="2"/>
      <c r="C665" s="5"/>
      <c r="D665" s="5"/>
      <c r="E665" s="5"/>
      <c r="F665" s="7"/>
    </row>
    <row r="666" spans="2:6" ht="12.75" customHeight="1">
      <c r="B666" s="2"/>
      <c r="C666" s="5"/>
      <c r="D666" s="5"/>
      <c r="E666" s="5"/>
      <c r="F666" s="7"/>
    </row>
    <row r="667" spans="2:6" ht="12.75" customHeight="1">
      <c r="B667" s="2"/>
      <c r="C667" s="5"/>
      <c r="D667" s="5"/>
      <c r="E667" s="5"/>
      <c r="F667" s="7"/>
    </row>
    <row r="668" spans="2:6" ht="12.75" customHeight="1">
      <c r="B668" s="2"/>
      <c r="C668" s="5"/>
      <c r="D668" s="5"/>
      <c r="E668" s="5"/>
      <c r="F668" s="7"/>
    </row>
    <row r="669" spans="2:6" ht="12.75" customHeight="1">
      <c r="B669" s="2"/>
      <c r="C669" s="5"/>
      <c r="D669" s="5"/>
      <c r="E669" s="5"/>
      <c r="F669" s="7"/>
    </row>
    <row r="670" spans="2:6" ht="12.75" customHeight="1">
      <c r="B670" s="2"/>
      <c r="C670" s="5"/>
      <c r="D670" s="5"/>
      <c r="E670" s="5"/>
      <c r="F670" s="7"/>
    </row>
    <row r="671" spans="2:6" ht="12.75" customHeight="1">
      <c r="B671" s="2"/>
      <c r="C671" s="5"/>
      <c r="D671" s="5"/>
      <c r="E671" s="5"/>
      <c r="F671" s="7"/>
    </row>
    <row r="672" spans="2:6" ht="12.75" customHeight="1">
      <c r="B672" s="2"/>
      <c r="C672" s="5"/>
      <c r="D672" s="5"/>
      <c r="E672" s="5"/>
      <c r="F672" s="7"/>
    </row>
    <row r="673" spans="2:6" ht="12.75" customHeight="1">
      <c r="B673" s="2"/>
      <c r="C673" s="5"/>
      <c r="D673" s="5"/>
      <c r="E673" s="5"/>
      <c r="F673" s="7"/>
    </row>
    <row r="674" spans="2:6" ht="12.75" customHeight="1">
      <c r="B674" s="2"/>
      <c r="C674" s="5"/>
      <c r="D674" s="5"/>
      <c r="E674" s="5"/>
      <c r="F674" s="7"/>
    </row>
    <row r="675" spans="2:6" ht="12.75" customHeight="1">
      <c r="B675" s="2"/>
      <c r="C675" s="5"/>
      <c r="D675" s="5"/>
      <c r="E675" s="5"/>
      <c r="F675" s="7"/>
    </row>
    <row r="676" spans="2:6" ht="12.75" customHeight="1">
      <c r="B676" s="2"/>
      <c r="C676" s="5"/>
      <c r="D676" s="5"/>
      <c r="E676" s="5"/>
      <c r="F676" s="7"/>
    </row>
    <row r="677" spans="2:6" ht="12.75" customHeight="1">
      <c r="B677" s="2"/>
      <c r="C677" s="5"/>
      <c r="D677" s="5"/>
      <c r="E677" s="5"/>
      <c r="F677" s="7"/>
    </row>
    <row r="678" spans="2:6" ht="12.75" customHeight="1">
      <c r="B678" s="2"/>
      <c r="C678" s="5"/>
      <c r="D678" s="5"/>
      <c r="E678" s="5"/>
      <c r="F678" s="7"/>
    </row>
    <row r="679" spans="2:6" ht="12.75" customHeight="1">
      <c r="B679" s="2"/>
      <c r="C679" s="5"/>
      <c r="D679" s="5"/>
      <c r="E679" s="5"/>
      <c r="F679" s="7"/>
    </row>
    <row r="680" spans="2:6" ht="12.75" customHeight="1">
      <c r="B680" s="2"/>
      <c r="C680" s="5"/>
      <c r="D680" s="5"/>
      <c r="E680" s="5"/>
      <c r="F680" s="7"/>
    </row>
    <row r="681" spans="2:6" ht="12.75" customHeight="1">
      <c r="B681" s="2"/>
      <c r="C681" s="5"/>
      <c r="D681" s="5"/>
      <c r="E681" s="5"/>
      <c r="F681" s="7"/>
    </row>
    <row r="682" spans="2:6" ht="12.75" customHeight="1">
      <c r="B682" s="2"/>
      <c r="C682" s="5"/>
      <c r="D682" s="5"/>
      <c r="E682" s="5"/>
      <c r="F682" s="7"/>
    </row>
    <row r="683" spans="2:6" ht="12.75" customHeight="1">
      <c r="B683" s="2"/>
      <c r="C683" s="5"/>
      <c r="D683" s="5"/>
      <c r="E683" s="5"/>
      <c r="F683" s="7"/>
    </row>
    <row r="684" spans="2:6" ht="12.75" customHeight="1">
      <c r="B684" s="2"/>
      <c r="C684" s="5"/>
      <c r="D684" s="5"/>
      <c r="E684" s="5"/>
      <c r="F684" s="7"/>
    </row>
    <row r="685" spans="2:6" ht="12.75" customHeight="1">
      <c r="B685" s="2"/>
      <c r="C685" s="5"/>
      <c r="D685" s="5"/>
      <c r="E685" s="5"/>
      <c r="F685" s="7"/>
    </row>
    <row r="686" spans="2:6" ht="12.75" customHeight="1">
      <c r="B686" s="2"/>
      <c r="C686" s="5"/>
      <c r="D686" s="5"/>
      <c r="E686" s="5"/>
      <c r="F686" s="7"/>
    </row>
    <row r="687" spans="2:6" ht="12.75" customHeight="1">
      <c r="B687" s="2"/>
      <c r="C687" s="5"/>
      <c r="D687" s="5"/>
      <c r="E687" s="5"/>
      <c r="F687" s="7"/>
    </row>
    <row r="688" spans="2:6" ht="12.75" customHeight="1">
      <c r="B688" s="2"/>
      <c r="C688" s="5"/>
      <c r="D688" s="5"/>
      <c r="E688" s="5"/>
      <c r="F688" s="7"/>
    </row>
    <row r="689" spans="2:6" ht="12.75" customHeight="1">
      <c r="B689" s="2"/>
      <c r="C689" s="5"/>
      <c r="D689" s="5"/>
      <c r="E689" s="5"/>
      <c r="F689" s="7"/>
    </row>
    <row r="690" spans="2:6" ht="12.75" customHeight="1">
      <c r="B690" s="2"/>
      <c r="C690" s="5"/>
      <c r="D690" s="5"/>
      <c r="E690" s="5"/>
      <c r="F690" s="7"/>
    </row>
    <row r="691" spans="2:6" ht="12.75" customHeight="1">
      <c r="B691" s="2"/>
      <c r="C691" s="5"/>
      <c r="D691" s="5"/>
      <c r="E691" s="5"/>
      <c r="F691" s="7"/>
    </row>
    <row r="692" spans="2:6" ht="12.75" customHeight="1">
      <c r="B692" s="2"/>
      <c r="C692" s="5"/>
      <c r="D692" s="5"/>
      <c r="E692" s="5"/>
      <c r="F692" s="7"/>
    </row>
    <row r="693" spans="2:6" ht="12.75" customHeight="1">
      <c r="B693" s="2"/>
      <c r="C693" s="5"/>
      <c r="D693" s="5"/>
      <c r="E693" s="5"/>
      <c r="F693" s="7"/>
    </row>
    <row r="694" spans="2:6" ht="12.75" customHeight="1">
      <c r="B694" s="2"/>
      <c r="C694" s="5"/>
      <c r="D694" s="5"/>
      <c r="E694" s="5"/>
      <c r="F694" s="7"/>
    </row>
    <row r="695" spans="2:6" ht="12.75" customHeight="1">
      <c r="B695" s="2"/>
      <c r="C695" s="5"/>
      <c r="D695" s="5"/>
      <c r="E695" s="5"/>
      <c r="F695" s="7"/>
    </row>
    <row r="696" spans="2:6" ht="12.75" customHeight="1">
      <c r="B696" s="2"/>
      <c r="C696" s="5"/>
      <c r="D696" s="5"/>
      <c r="E696" s="5"/>
      <c r="F696" s="7"/>
    </row>
    <row r="697" spans="2:6" ht="12.75" customHeight="1">
      <c r="B697" s="2"/>
      <c r="C697" s="5"/>
      <c r="D697" s="5"/>
      <c r="E697" s="5"/>
      <c r="F697" s="7"/>
    </row>
    <row r="698" spans="2:6" ht="12.75" customHeight="1">
      <c r="B698" s="2"/>
      <c r="C698" s="5"/>
      <c r="D698" s="5"/>
      <c r="E698" s="5"/>
      <c r="F698" s="7"/>
    </row>
    <row r="699" spans="2:6" ht="12.75" customHeight="1">
      <c r="B699" s="2"/>
      <c r="C699" s="5"/>
      <c r="D699" s="5"/>
      <c r="E699" s="5"/>
      <c r="F699" s="7"/>
    </row>
    <row r="700" spans="2:6" ht="12.75" customHeight="1">
      <c r="B700" s="2"/>
      <c r="C700" s="5"/>
      <c r="D700" s="5"/>
      <c r="E700" s="5"/>
      <c r="F700" s="7"/>
    </row>
    <row r="701" spans="2:6" ht="12.75" customHeight="1">
      <c r="B701" s="2"/>
      <c r="C701" s="5"/>
      <c r="D701" s="5"/>
      <c r="E701" s="5"/>
      <c r="F701" s="7"/>
    </row>
    <row r="702" spans="2:6" ht="12.75" customHeight="1">
      <c r="B702" s="2"/>
      <c r="C702" s="5"/>
      <c r="D702" s="5"/>
      <c r="E702" s="5"/>
      <c r="F702" s="7"/>
    </row>
    <row r="703" spans="2:6" ht="12.75" customHeight="1">
      <c r="B703" s="2"/>
      <c r="C703" s="5"/>
      <c r="D703" s="5"/>
      <c r="E703" s="5"/>
      <c r="F703" s="7"/>
    </row>
    <row r="704" spans="2:6" ht="12.75" customHeight="1">
      <c r="B704" s="2"/>
      <c r="C704" s="5"/>
      <c r="D704" s="5"/>
      <c r="E704" s="5"/>
      <c r="F704" s="7"/>
    </row>
    <row r="705" spans="2:6" ht="12.75" customHeight="1">
      <c r="B705" s="2"/>
      <c r="C705" s="5"/>
      <c r="D705" s="5"/>
      <c r="E705" s="5"/>
      <c r="F705" s="7"/>
    </row>
    <row r="706" spans="2:6" ht="12.75" customHeight="1">
      <c r="B706" s="2"/>
      <c r="C706" s="5"/>
      <c r="D706" s="5"/>
      <c r="E706" s="5"/>
      <c r="F706" s="7"/>
    </row>
    <row r="707" spans="2:6" ht="12.75" customHeight="1">
      <c r="B707" s="2"/>
      <c r="C707" s="5"/>
      <c r="D707" s="5"/>
      <c r="E707" s="5"/>
      <c r="F707" s="7"/>
    </row>
    <row r="708" spans="2:6" ht="12.75" customHeight="1">
      <c r="B708" s="2"/>
      <c r="C708" s="5"/>
      <c r="D708" s="5"/>
      <c r="E708" s="5"/>
      <c r="F708" s="7"/>
    </row>
    <row r="709" spans="2:6" ht="12.75" customHeight="1">
      <c r="B709" s="2"/>
      <c r="C709" s="5"/>
      <c r="D709" s="5"/>
      <c r="E709" s="5"/>
      <c r="F709" s="7"/>
    </row>
    <row r="710" spans="2:6" ht="12.75" customHeight="1">
      <c r="B710" s="2"/>
      <c r="C710" s="5"/>
      <c r="D710" s="5"/>
      <c r="E710" s="5"/>
      <c r="F710" s="7"/>
    </row>
    <row r="711" spans="2:6" ht="12.75" customHeight="1">
      <c r="B711" s="2"/>
      <c r="C711" s="5"/>
      <c r="D711" s="5"/>
      <c r="E711" s="5"/>
      <c r="F711" s="7"/>
    </row>
    <row r="712" spans="2:6" ht="12.75" customHeight="1">
      <c r="B712" s="2"/>
      <c r="C712" s="5"/>
      <c r="D712" s="5"/>
      <c r="E712" s="5"/>
      <c r="F712" s="7"/>
    </row>
    <row r="713" spans="2:6" ht="12.75" customHeight="1">
      <c r="B713" s="2"/>
      <c r="C713" s="5"/>
      <c r="D713" s="5"/>
      <c r="E713" s="5"/>
      <c r="F713" s="7"/>
    </row>
    <row r="714" spans="2:6" ht="12.75" customHeight="1">
      <c r="B714" s="2"/>
      <c r="C714" s="5"/>
      <c r="D714" s="5"/>
      <c r="E714" s="5"/>
      <c r="F714" s="7"/>
    </row>
    <row r="715" spans="2:6" ht="12.75" customHeight="1">
      <c r="B715" s="2"/>
      <c r="C715" s="5"/>
      <c r="D715" s="5"/>
      <c r="E715" s="5"/>
      <c r="F715" s="7"/>
    </row>
    <row r="716" spans="2:6" ht="12.75" customHeight="1">
      <c r="B716" s="2"/>
      <c r="C716" s="5"/>
      <c r="D716" s="5"/>
      <c r="E716" s="5"/>
      <c r="F716" s="7"/>
    </row>
    <row r="717" spans="2:6" ht="12.75" customHeight="1">
      <c r="B717" s="2"/>
      <c r="C717" s="5"/>
      <c r="D717" s="5"/>
      <c r="E717" s="5"/>
      <c r="F717" s="7"/>
    </row>
    <row r="718" spans="2:6" ht="12.75" customHeight="1">
      <c r="B718" s="2"/>
      <c r="C718" s="5"/>
      <c r="D718" s="5"/>
      <c r="E718" s="5"/>
      <c r="F718" s="7"/>
    </row>
    <row r="719" spans="2:6" ht="12.75" customHeight="1">
      <c r="B719" s="2"/>
      <c r="C719" s="5"/>
      <c r="D719" s="5"/>
      <c r="E719" s="5"/>
      <c r="F719" s="7"/>
    </row>
    <row r="720" spans="2:6" ht="12.75" customHeight="1">
      <c r="B720" s="2"/>
      <c r="C720" s="5"/>
      <c r="D720" s="5"/>
      <c r="E720" s="5"/>
      <c r="F720" s="7"/>
    </row>
    <row r="721" spans="2:6" ht="12.75" customHeight="1">
      <c r="B721" s="2"/>
      <c r="C721" s="5"/>
      <c r="D721" s="5"/>
      <c r="E721" s="5"/>
      <c r="F721" s="7"/>
    </row>
    <row r="722" spans="2:6" ht="12.75" customHeight="1">
      <c r="B722" s="2"/>
      <c r="C722" s="5"/>
      <c r="D722" s="5"/>
      <c r="E722" s="5"/>
      <c r="F722" s="7"/>
    </row>
    <row r="723" spans="2:6" ht="12.75" customHeight="1">
      <c r="B723" s="2"/>
      <c r="C723" s="5"/>
      <c r="D723" s="5"/>
      <c r="E723" s="5"/>
      <c r="F723" s="7"/>
    </row>
    <row r="724" spans="2:6" ht="12.75" customHeight="1">
      <c r="B724" s="2"/>
      <c r="C724" s="5"/>
      <c r="D724" s="5"/>
      <c r="E724" s="5"/>
      <c r="F724" s="7"/>
    </row>
    <row r="725" spans="2:6" ht="12.75" customHeight="1">
      <c r="B725" s="2"/>
      <c r="C725" s="5"/>
      <c r="D725" s="5"/>
      <c r="E725" s="5"/>
      <c r="F725" s="7"/>
    </row>
    <row r="726" spans="2:6" ht="12.75" customHeight="1">
      <c r="B726" s="2"/>
      <c r="C726" s="5"/>
      <c r="D726" s="5"/>
      <c r="E726" s="5"/>
      <c r="F726" s="7"/>
    </row>
    <row r="727" spans="2:6" ht="12.75" customHeight="1">
      <c r="B727" s="2"/>
      <c r="C727" s="5"/>
      <c r="D727" s="5"/>
      <c r="E727" s="5"/>
      <c r="F727" s="7"/>
    </row>
    <row r="728" spans="2:6" ht="12.75" customHeight="1">
      <c r="B728" s="2"/>
      <c r="C728" s="5"/>
      <c r="D728" s="5"/>
      <c r="E728" s="5"/>
      <c r="F728" s="7"/>
    </row>
    <row r="729" spans="2:6" ht="12.75" customHeight="1">
      <c r="B729" s="2"/>
      <c r="C729" s="5"/>
      <c r="D729" s="5"/>
      <c r="E729" s="5"/>
      <c r="F729" s="7"/>
    </row>
    <row r="730" spans="2:6" ht="12.75" customHeight="1">
      <c r="B730" s="2"/>
      <c r="C730" s="5"/>
      <c r="D730" s="5"/>
      <c r="E730" s="5"/>
      <c r="F730" s="7"/>
    </row>
    <row r="731" spans="2:6" ht="12.75" customHeight="1">
      <c r="B731" s="2"/>
      <c r="C731" s="5"/>
      <c r="D731" s="5"/>
      <c r="E731" s="5"/>
      <c r="F731" s="7"/>
    </row>
    <row r="732" spans="2:6" ht="12.75" customHeight="1">
      <c r="B732" s="2"/>
      <c r="C732" s="5"/>
      <c r="D732" s="5"/>
      <c r="E732" s="5"/>
      <c r="F732" s="7"/>
    </row>
    <row r="733" spans="2:6" ht="12.75" customHeight="1">
      <c r="B733" s="2"/>
      <c r="C733" s="5"/>
      <c r="D733" s="5"/>
      <c r="E733" s="5"/>
      <c r="F733" s="7"/>
    </row>
    <row r="734" spans="2:6" ht="12.75" customHeight="1">
      <c r="B734" s="2"/>
      <c r="C734" s="5"/>
      <c r="D734" s="5"/>
      <c r="E734" s="5"/>
      <c r="F734" s="7"/>
    </row>
    <row r="735" spans="2:6" ht="12.75" customHeight="1">
      <c r="B735" s="2"/>
      <c r="C735" s="5"/>
      <c r="D735" s="5"/>
      <c r="E735" s="5"/>
      <c r="F735" s="7"/>
    </row>
    <row r="736" spans="2:6" ht="12.75" customHeight="1">
      <c r="B736" s="2"/>
      <c r="C736" s="5"/>
      <c r="D736" s="5"/>
      <c r="E736" s="5"/>
      <c r="F736" s="7"/>
    </row>
    <row r="737" spans="2:6" ht="12.75" customHeight="1">
      <c r="B737" s="2"/>
      <c r="C737" s="5"/>
      <c r="D737" s="5"/>
      <c r="E737" s="5"/>
      <c r="F737" s="7"/>
    </row>
    <row r="738" spans="2:6" ht="12.75" customHeight="1">
      <c r="B738" s="2"/>
      <c r="C738" s="5"/>
      <c r="D738" s="5"/>
      <c r="E738" s="5"/>
      <c r="F738" s="7"/>
    </row>
    <row r="739" spans="2:6" ht="12.75" customHeight="1">
      <c r="B739" s="2"/>
      <c r="C739" s="5"/>
      <c r="D739" s="5"/>
      <c r="E739" s="5"/>
      <c r="F739" s="7"/>
    </row>
    <row r="740" spans="2:6" ht="12.75" customHeight="1">
      <c r="B740" s="2"/>
      <c r="C740" s="5"/>
      <c r="D740" s="5"/>
      <c r="E740" s="5"/>
      <c r="F740" s="7"/>
    </row>
    <row r="741" spans="2:6" ht="12.75" customHeight="1">
      <c r="B741" s="2"/>
      <c r="C741" s="5"/>
      <c r="D741" s="5"/>
      <c r="E741" s="5"/>
      <c r="F741" s="7"/>
    </row>
    <row r="742" spans="2:6" ht="12.75" customHeight="1">
      <c r="B742" s="2"/>
      <c r="C742" s="5"/>
      <c r="D742" s="5"/>
      <c r="E742" s="5"/>
      <c r="F742" s="7"/>
    </row>
    <row r="743" spans="2:6" ht="12.75" customHeight="1">
      <c r="B743" s="2"/>
      <c r="C743" s="5"/>
      <c r="D743" s="5"/>
      <c r="E743" s="5"/>
      <c r="F743" s="7"/>
    </row>
    <row r="744" spans="2:6" ht="12.75" customHeight="1">
      <c r="B744" s="2"/>
      <c r="C744" s="5"/>
      <c r="D744" s="5"/>
      <c r="E744" s="5"/>
      <c r="F744" s="7"/>
    </row>
    <row r="745" spans="2:6" ht="12.75" customHeight="1">
      <c r="B745" s="2"/>
      <c r="C745" s="5"/>
      <c r="D745" s="5"/>
      <c r="E745" s="5"/>
      <c r="F745" s="7"/>
    </row>
    <row r="746" spans="2:6" ht="12.75" customHeight="1">
      <c r="B746" s="2"/>
      <c r="C746" s="5"/>
      <c r="D746" s="5"/>
      <c r="E746" s="5"/>
      <c r="F746" s="7"/>
    </row>
    <row r="747" spans="2:6" ht="12.75" customHeight="1">
      <c r="B747" s="2"/>
      <c r="C747" s="5"/>
      <c r="D747" s="5"/>
      <c r="E747" s="5"/>
      <c r="F747" s="7"/>
    </row>
    <row r="748" spans="2:6" ht="12.75" customHeight="1">
      <c r="B748" s="2"/>
      <c r="C748" s="5"/>
      <c r="D748" s="5"/>
      <c r="E748" s="5"/>
      <c r="F748" s="7"/>
    </row>
    <row r="749" spans="2:6" ht="12.75" customHeight="1">
      <c r="B749" s="2"/>
      <c r="C749" s="5"/>
      <c r="D749" s="5"/>
      <c r="E749" s="5"/>
      <c r="F749" s="7"/>
    </row>
    <row r="750" spans="2:6" ht="12.75" customHeight="1">
      <c r="B750" s="2"/>
      <c r="C750" s="5"/>
      <c r="D750" s="5"/>
      <c r="E750" s="5"/>
      <c r="F750" s="7"/>
    </row>
    <row r="751" spans="2:6" ht="12.75" customHeight="1">
      <c r="B751" s="2"/>
      <c r="C751" s="5"/>
      <c r="D751" s="5"/>
      <c r="E751" s="5"/>
      <c r="F751" s="7"/>
    </row>
    <row r="752" spans="2:6" ht="12.75" customHeight="1">
      <c r="B752" s="2"/>
      <c r="C752" s="5"/>
      <c r="D752" s="5"/>
      <c r="E752" s="5"/>
      <c r="F752" s="7"/>
    </row>
    <row r="753" spans="2:6" ht="12.75" customHeight="1">
      <c r="B753" s="2"/>
      <c r="C753" s="5"/>
      <c r="D753" s="5"/>
      <c r="E753" s="5"/>
      <c r="F753" s="7"/>
    </row>
    <row r="754" spans="2:6" ht="12.75" customHeight="1">
      <c r="B754" s="2"/>
      <c r="C754" s="5"/>
      <c r="D754" s="5"/>
      <c r="E754" s="5"/>
      <c r="F754" s="7"/>
    </row>
    <row r="755" spans="2:6" ht="12.75" customHeight="1">
      <c r="B755" s="2"/>
      <c r="C755" s="5"/>
      <c r="D755" s="5"/>
      <c r="E755" s="5"/>
      <c r="F755" s="7"/>
    </row>
    <row r="756" spans="2:6" ht="12.75" customHeight="1">
      <c r="B756" s="2"/>
      <c r="C756" s="5"/>
      <c r="D756" s="5"/>
      <c r="E756" s="5"/>
      <c r="F756" s="7"/>
    </row>
    <row r="757" spans="2:6" ht="12.75" customHeight="1">
      <c r="B757" s="2"/>
      <c r="C757" s="5"/>
      <c r="D757" s="5"/>
      <c r="E757" s="5"/>
      <c r="F757" s="7"/>
    </row>
    <row r="758" spans="2:6" ht="12.75" customHeight="1">
      <c r="B758" s="2"/>
      <c r="C758" s="5"/>
      <c r="D758" s="5"/>
      <c r="E758" s="5"/>
      <c r="F758" s="7"/>
    </row>
    <row r="759" spans="2:6" ht="12.75" customHeight="1">
      <c r="B759" s="2"/>
      <c r="C759" s="5"/>
      <c r="D759" s="5"/>
      <c r="E759" s="5"/>
      <c r="F759" s="7"/>
    </row>
    <row r="760" spans="2:6" ht="12.75" customHeight="1">
      <c r="B760" s="2"/>
      <c r="C760" s="5"/>
      <c r="D760" s="5"/>
      <c r="E760" s="5"/>
      <c r="F760" s="7"/>
    </row>
    <row r="761" spans="2:6" ht="12.75" customHeight="1">
      <c r="B761" s="2"/>
      <c r="C761" s="5"/>
      <c r="D761" s="5"/>
      <c r="E761" s="5"/>
      <c r="F761" s="7"/>
    </row>
    <row r="762" spans="2:6" ht="12.75" customHeight="1">
      <c r="B762" s="2"/>
      <c r="C762" s="5"/>
      <c r="D762" s="5"/>
      <c r="E762" s="5"/>
      <c r="F762" s="7"/>
    </row>
    <row r="763" spans="2:6" ht="12.75" customHeight="1">
      <c r="B763" s="2"/>
      <c r="C763" s="5"/>
      <c r="D763" s="5"/>
      <c r="E763" s="5"/>
      <c r="F763" s="7"/>
    </row>
    <row r="764" spans="2:6" ht="12.75" customHeight="1">
      <c r="B764" s="2"/>
      <c r="C764" s="5"/>
      <c r="D764" s="5"/>
      <c r="E764" s="5"/>
      <c r="F764" s="7"/>
    </row>
    <row r="765" spans="2:6" ht="12.75" customHeight="1">
      <c r="B765" s="2"/>
      <c r="C765" s="5"/>
      <c r="D765" s="5"/>
      <c r="E765" s="5"/>
      <c r="F765" s="7"/>
    </row>
    <row r="766" spans="2:6" ht="12.75" customHeight="1">
      <c r="B766" s="2"/>
      <c r="C766" s="5"/>
      <c r="D766" s="5"/>
      <c r="E766" s="5"/>
      <c r="F766" s="7"/>
    </row>
    <row r="767" spans="2:6" ht="12.75" customHeight="1">
      <c r="B767" s="2"/>
      <c r="C767" s="5"/>
      <c r="D767" s="5"/>
      <c r="E767" s="5"/>
      <c r="F767" s="7"/>
    </row>
    <row r="768" spans="2:6" ht="12.75" customHeight="1">
      <c r="B768" s="2"/>
      <c r="C768" s="5"/>
      <c r="D768" s="5"/>
      <c r="E768" s="5"/>
      <c r="F768" s="7"/>
    </row>
    <row r="769" spans="2:6" ht="12.75" customHeight="1">
      <c r="B769" s="2"/>
      <c r="C769" s="5"/>
      <c r="D769" s="5"/>
      <c r="E769" s="5"/>
      <c r="F769" s="7"/>
    </row>
    <row r="770" spans="2:6" ht="12.75" customHeight="1">
      <c r="B770" s="2"/>
      <c r="C770" s="5"/>
      <c r="D770" s="5"/>
      <c r="E770" s="5"/>
      <c r="F770" s="7"/>
    </row>
    <row r="771" spans="2:6" ht="12.75" customHeight="1">
      <c r="B771" s="2"/>
      <c r="C771" s="5"/>
      <c r="D771" s="5"/>
      <c r="E771" s="5"/>
      <c r="F771" s="7"/>
    </row>
    <row r="772" spans="2:6" ht="12.75" customHeight="1">
      <c r="B772" s="2"/>
      <c r="C772" s="5"/>
      <c r="D772" s="5"/>
      <c r="E772" s="5"/>
      <c r="F772" s="7"/>
    </row>
    <row r="773" spans="2:6" ht="12.75" customHeight="1">
      <c r="B773" s="2"/>
      <c r="C773" s="5"/>
      <c r="D773" s="5"/>
      <c r="E773" s="5"/>
      <c r="F773" s="7"/>
    </row>
    <row r="774" spans="2:6" ht="12.75" customHeight="1">
      <c r="B774" s="2"/>
      <c r="C774" s="5"/>
      <c r="D774" s="5"/>
      <c r="E774" s="5"/>
      <c r="F774" s="7"/>
    </row>
    <row r="775" spans="2:6" ht="12.75" customHeight="1">
      <c r="B775" s="2"/>
      <c r="C775" s="5"/>
      <c r="D775" s="5"/>
      <c r="E775" s="5"/>
      <c r="F775" s="7"/>
    </row>
    <row r="776" spans="2:6" ht="12.75" customHeight="1">
      <c r="B776" s="2"/>
      <c r="C776" s="5"/>
      <c r="D776" s="5"/>
      <c r="E776" s="5"/>
      <c r="F776" s="7"/>
    </row>
    <row r="777" spans="2:6" ht="12.75" customHeight="1">
      <c r="B777" s="2"/>
      <c r="C777" s="5"/>
      <c r="D777" s="5"/>
      <c r="E777" s="5"/>
      <c r="F777" s="7"/>
    </row>
    <row r="778" spans="2:6" ht="12.75" customHeight="1">
      <c r="B778" s="2"/>
      <c r="C778" s="5"/>
      <c r="D778" s="5"/>
      <c r="E778" s="5"/>
      <c r="F778" s="7"/>
    </row>
    <row r="779" spans="2:6" ht="12.75" customHeight="1">
      <c r="B779" s="2"/>
      <c r="C779" s="5"/>
      <c r="D779" s="5"/>
      <c r="E779" s="5"/>
      <c r="F779" s="7"/>
    </row>
    <row r="780" spans="2:6" ht="12.75" customHeight="1">
      <c r="B780" s="2"/>
      <c r="C780" s="5"/>
      <c r="D780" s="5"/>
      <c r="E780" s="5"/>
      <c r="F780" s="7"/>
    </row>
    <row r="781" spans="2:6" ht="12.75" customHeight="1">
      <c r="B781" s="2"/>
      <c r="C781" s="5"/>
      <c r="D781" s="5"/>
      <c r="E781" s="5"/>
      <c r="F781" s="7"/>
    </row>
    <row r="782" spans="2:6" ht="12.75" customHeight="1">
      <c r="B782" s="2"/>
      <c r="C782" s="5"/>
      <c r="D782" s="5"/>
      <c r="E782" s="5"/>
      <c r="F782" s="7"/>
    </row>
    <row r="783" spans="2:6" ht="12.75" customHeight="1">
      <c r="B783" s="2"/>
      <c r="C783" s="5"/>
      <c r="D783" s="5"/>
      <c r="E783" s="5"/>
      <c r="F783" s="7"/>
    </row>
    <row r="784" spans="2:6" ht="12.75" customHeight="1">
      <c r="B784" s="2"/>
      <c r="C784" s="5"/>
      <c r="D784" s="5"/>
      <c r="E784" s="5"/>
      <c r="F784" s="7"/>
    </row>
    <row r="785" spans="2:6" ht="12.75" customHeight="1">
      <c r="B785" s="2"/>
      <c r="C785" s="5"/>
      <c r="D785" s="5"/>
      <c r="E785" s="5"/>
      <c r="F785" s="7"/>
    </row>
    <row r="786" spans="2:6" ht="12.75" customHeight="1">
      <c r="B786" s="2"/>
      <c r="C786" s="5"/>
      <c r="D786" s="5"/>
      <c r="E786" s="5"/>
      <c r="F786" s="7"/>
    </row>
    <row r="787" spans="2:6" ht="12.75" customHeight="1">
      <c r="B787" s="2"/>
      <c r="C787" s="5"/>
      <c r="D787" s="5"/>
      <c r="E787" s="5"/>
      <c r="F787" s="7"/>
    </row>
    <row r="788" spans="2:6" ht="12.75" customHeight="1">
      <c r="B788" s="2"/>
      <c r="C788" s="5"/>
      <c r="D788" s="5"/>
      <c r="E788" s="5"/>
      <c r="F788" s="7"/>
    </row>
    <row r="789" spans="2:6" ht="12.75" customHeight="1">
      <c r="B789" s="2"/>
      <c r="C789" s="5"/>
      <c r="D789" s="5"/>
      <c r="E789" s="5"/>
      <c r="F789" s="7"/>
    </row>
    <row r="790" spans="2:6" ht="12.75" customHeight="1">
      <c r="B790" s="2"/>
      <c r="C790" s="5"/>
      <c r="D790" s="5"/>
      <c r="E790" s="5"/>
      <c r="F790" s="7"/>
    </row>
    <row r="791" spans="2:6" ht="12.75" customHeight="1">
      <c r="B791" s="2"/>
      <c r="C791" s="5"/>
      <c r="D791" s="5"/>
      <c r="E791" s="5"/>
      <c r="F791" s="7"/>
    </row>
    <row r="792" spans="2:6" ht="12.75" customHeight="1">
      <c r="B792" s="2"/>
      <c r="C792" s="5"/>
      <c r="D792" s="5"/>
      <c r="E792" s="5"/>
      <c r="F792" s="7"/>
    </row>
    <row r="793" spans="2:6" ht="12.75" customHeight="1">
      <c r="B793" s="2"/>
      <c r="C793" s="5"/>
      <c r="D793" s="5"/>
      <c r="E793" s="5"/>
      <c r="F793" s="7"/>
    </row>
    <row r="794" spans="2:6" ht="12.75" customHeight="1">
      <c r="B794" s="2"/>
      <c r="C794" s="5"/>
      <c r="D794" s="5"/>
      <c r="E794" s="5"/>
      <c r="F794" s="7"/>
    </row>
    <row r="795" spans="2:6" ht="12.75" customHeight="1">
      <c r="B795" s="2"/>
      <c r="C795" s="5"/>
      <c r="D795" s="5"/>
      <c r="E795" s="5"/>
      <c r="F795" s="7"/>
    </row>
    <row r="796" spans="2:6" ht="12.75" customHeight="1">
      <c r="B796" s="2"/>
      <c r="C796" s="5"/>
      <c r="D796" s="5"/>
      <c r="E796" s="5"/>
      <c r="F796" s="7"/>
    </row>
    <row r="797" spans="2:6" ht="12.75" customHeight="1">
      <c r="B797" s="2"/>
      <c r="C797" s="5"/>
      <c r="D797" s="5"/>
      <c r="E797" s="5"/>
      <c r="F797" s="7"/>
    </row>
    <row r="798" spans="2:6" ht="12.75" customHeight="1">
      <c r="B798" s="2"/>
      <c r="C798" s="5"/>
      <c r="D798" s="5"/>
      <c r="E798" s="5"/>
      <c r="F798" s="7"/>
    </row>
    <row r="799" spans="2:6" ht="12.75" customHeight="1">
      <c r="B799" s="2"/>
      <c r="C799" s="5"/>
      <c r="D799" s="5"/>
      <c r="E799" s="5"/>
      <c r="F799" s="7"/>
    </row>
    <row r="800" spans="2:6" ht="12.75" customHeight="1">
      <c r="B800" s="2"/>
      <c r="C800" s="5"/>
      <c r="D800" s="5"/>
      <c r="E800" s="5"/>
      <c r="F800" s="7"/>
    </row>
    <row r="801" spans="2:6" ht="12.75" customHeight="1">
      <c r="B801" s="2"/>
      <c r="C801" s="5"/>
      <c r="D801" s="5"/>
      <c r="E801" s="5"/>
      <c r="F801" s="7"/>
    </row>
    <row r="802" spans="2:6" ht="12.75" customHeight="1">
      <c r="B802" s="2"/>
      <c r="C802" s="5"/>
      <c r="D802" s="5"/>
      <c r="E802" s="5"/>
      <c r="F802" s="7"/>
    </row>
    <row r="803" spans="2:6" ht="12.75" customHeight="1">
      <c r="B803" s="2"/>
      <c r="C803" s="5"/>
      <c r="D803" s="5"/>
      <c r="E803" s="5"/>
      <c r="F803" s="7"/>
    </row>
    <row r="804" spans="2:6" ht="12.75" customHeight="1">
      <c r="B804" s="2"/>
      <c r="C804" s="5"/>
      <c r="D804" s="5"/>
      <c r="E804" s="5"/>
      <c r="F804" s="7"/>
    </row>
    <row r="805" spans="2:6" ht="12.75" customHeight="1">
      <c r="B805" s="2"/>
      <c r="C805" s="5"/>
      <c r="D805" s="5"/>
      <c r="E805" s="5"/>
      <c r="F805" s="7"/>
    </row>
    <row r="806" spans="2:6" ht="12.75" customHeight="1">
      <c r="B806" s="2"/>
      <c r="C806" s="5"/>
      <c r="D806" s="5"/>
      <c r="E806" s="5"/>
      <c r="F806" s="7"/>
    </row>
    <row r="807" spans="2:6" ht="12.75" customHeight="1">
      <c r="B807" s="2"/>
      <c r="C807" s="5"/>
      <c r="D807" s="5"/>
      <c r="E807" s="5"/>
      <c r="F807" s="7"/>
    </row>
    <row r="808" spans="2:6" ht="12.75" customHeight="1">
      <c r="B808" s="2"/>
      <c r="C808" s="5"/>
      <c r="D808" s="5"/>
      <c r="E808" s="5"/>
      <c r="F808" s="7"/>
    </row>
    <row r="809" spans="2:6" ht="12.75" customHeight="1">
      <c r="B809" s="2"/>
      <c r="C809" s="5"/>
      <c r="D809" s="5"/>
      <c r="E809" s="5"/>
      <c r="F809" s="7"/>
    </row>
    <row r="810" spans="2:6" ht="12.75" customHeight="1">
      <c r="B810" s="2"/>
      <c r="C810" s="5"/>
      <c r="D810" s="5"/>
      <c r="E810" s="5"/>
      <c r="F810" s="7"/>
    </row>
    <row r="811" spans="2:6" ht="12.75" customHeight="1">
      <c r="B811" s="2"/>
      <c r="C811" s="5"/>
      <c r="D811" s="5"/>
      <c r="E811" s="5"/>
      <c r="F811" s="7"/>
    </row>
    <row r="812" spans="2:6" ht="12.75" customHeight="1">
      <c r="B812" s="2"/>
      <c r="C812" s="5"/>
      <c r="D812" s="5"/>
      <c r="E812" s="5"/>
      <c r="F812" s="7"/>
    </row>
    <row r="813" spans="2:6" ht="12.75" customHeight="1">
      <c r="B813" s="2"/>
      <c r="C813" s="5"/>
      <c r="D813" s="5"/>
      <c r="E813" s="5"/>
      <c r="F813" s="7"/>
    </row>
    <row r="814" spans="2:6" ht="12.75" customHeight="1">
      <c r="B814" s="2"/>
      <c r="C814" s="5"/>
      <c r="D814" s="5"/>
      <c r="E814" s="5"/>
      <c r="F814" s="7"/>
    </row>
    <row r="815" spans="2:6" ht="12.75" customHeight="1">
      <c r="B815" s="2"/>
      <c r="C815" s="5"/>
      <c r="D815" s="5"/>
      <c r="E815" s="5"/>
      <c r="F815" s="7"/>
    </row>
    <row r="816" spans="2:6" ht="12.75" customHeight="1">
      <c r="B816" s="2"/>
      <c r="C816" s="5"/>
      <c r="D816" s="5"/>
      <c r="E816" s="5"/>
      <c r="F816" s="7"/>
    </row>
    <row r="817" spans="2:6" ht="12.75" customHeight="1">
      <c r="B817" s="2"/>
      <c r="C817" s="5"/>
      <c r="D817" s="5"/>
      <c r="E817" s="5"/>
      <c r="F817" s="7"/>
    </row>
    <row r="818" spans="2:6" ht="12.75" customHeight="1">
      <c r="B818" s="2"/>
      <c r="C818" s="5"/>
      <c r="D818" s="5"/>
      <c r="E818" s="5"/>
      <c r="F818" s="7"/>
    </row>
    <row r="819" spans="2:6" ht="12.75" customHeight="1">
      <c r="B819" s="2"/>
      <c r="C819" s="5"/>
      <c r="D819" s="5"/>
      <c r="E819" s="5"/>
      <c r="F819" s="7"/>
    </row>
    <row r="820" spans="2:6" ht="12.75" customHeight="1">
      <c r="B820" s="2"/>
      <c r="C820" s="5"/>
      <c r="D820" s="5"/>
      <c r="E820" s="5"/>
      <c r="F820" s="7"/>
    </row>
    <row r="821" spans="2:6" ht="12.75" customHeight="1">
      <c r="B821" s="2"/>
      <c r="C821" s="5"/>
      <c r="D821" s="5"/>
      <c r="E821" s="5"/>
      <c r="F821" s="7"/>
    </row>
    <row r="822" spans="2:6" ht="12.75" customHeight="1">
      <c r="B822" s="2"/>
      <c r="C822" s="5"/>
      <c r="D822" s="5"/>
      <c r="E822" s="5"/>
      <c r="F822" s="7"/>
    </row>
    <row r="823" spans="2:6" ht="12.75" customHeight="1">
      <c r="B823" s="2"/>
      <c r="C823" s="5"/>
      <c r="D823" s="5"/>
      <c r="E823" s="5"/>
      <c r="F823" s="7"/>
    </row>
    <row r="824" spans="2:6" ht="12.75" customHeight="1">
      <c r="B824" s="2"/>
      <c r="C824" s="5"/>
      <c r="D824" s="5"/>
      <c r="E824" s="5"/>
      <c r="F824" s="7"/>
    </row>
    <row r="825" spans="2:6" ht="12.75" customHeight="1">
      <c r="B825" s="2"/>
      <c r="C825" s="5"/>
      <c r="D825" s="5"/>
      <c r="E825" s="5"/>
      <c r="F825" s="7"/>
    </row>
    <row r="826" spans="2:6" ht="12.75" customHeight="1">
      <c r="B826" s="2"/>
      <c r="C826" s="5"/>
      <c r="D826" s="5"/>
      <c r="E826" s="5"/>
      <c r="F826" s="7"/>
    </row>
    <row r="827" spans="2:6" ht="12.75" customHeight="1">
      <c r="B827" s="2"/>
      <c r="C827" s="5"/>
      <c r="D827" s="5"/>
      <c r="E827" s="5"/>
      <c r="F827" s="7"/>
    </row>
    <row r="828" spans="2:6" ht="12.75" customHeight="1">
      <c r="B828" s="2"/>
      <c r="C828" s="5"/>
      <c r="D828" s="5"/>
      <c r="E828" s="5"/>
      <c r="F828" s="7"/>
    </row>
    <row r="829" spans="2:6" ht="12.75" customHeight="1">
      <c r="B829" s="2"/>
      <c r="C829" s="5"/>
      <c r="D829" s="5"/>
      <c r="E829" s="5"/>
      <c r="F829" s="7"/>
    </row>
    <row r="830" spans="2:6" ht="12.75" customHeight="1">
      <c r="B830" s="2"/>
      <c r="C830" s="5"/>
      <c r="D830" s="5"/>
      <c r="E830" s="5"/>
      <c r="F830" s="7"/>
    </row>
    <row r="831" spans="2:6" ht="12.75" customHeight="1">
      <c r="B831" s="2"/>
      <c r="C831" s="5"/>
      <c r="D831" s="5"/>
      <c r="E831" s="5"/>
      <c r="F831" s="7"/>
    </row>
    <row r="832" spans="2:6" ht="12.75" customHeight="1">
      <c r="B832" s="2"/>
      <c r="C832" s="5"/>
      <c r="D832" s="5"/>
      <c r="E832" s="5"/>
      <c r="F832" s="7"/>
    </row>
    <row r="833" spans="2:6" ht="12.75" customHeight="1">
      <c r="B833" s="2"/>
      <c r="C833" s="5"/>
      <c r="D833" s="5"/>
      <c r="E833" s="5"/>
      <c r="F833" s="7"/>
    </row>
    <row r="834" spans="2:6" ht="12.75" customHeight="1">
      <c r="B834" s="2"/>
      <c r="C834" s="5"/>
      <c r="D834" s="5"/>
      <c r="E834" s="5"/>
      <c r="F834" s="7"/>
    </row>
    <row r="835" spans="2:6" ht="12.75" customHeight="1">
      <c r="B835" s="2"/>
      <c r="C835" s="5"/>
      <c r="D835" s="5"/>
      <c r="E835" s="5"/>
      <c r="F835" s="7"/>
    </row>
    <row r="836" spans="2:6" ht="12.75" customHeight="1">
      <c r="B836" s="2"/>
      <c r="C836" s="5"/>
      <c r="D836" s="5"/>
      <c r="E836" s="5"/>
      <c r="F836" s="7"/>
    </row>
    <row r="837" spans="2:6" ht="12.75" customHeight="1">
      <c r="B837" s="2"/>
      <c r="C837" s="5"/>
      <c r="D837" s="5"/>
      <c r="E837" s="5"/>
      <c r="F837" s="7"/>
    </row>
    <row r="838" spans="2:6" ht="12.75" customHeight="1">
      <c r="B838" s="2"/>
      <c r="C838" s="5"/>
      <c r="D838" s="5"/>
      <c r="E838" s="5"/>
      <c r="F838" s="7"/>
    </row>
    <row r="839" spans="2:6" ht="12.75" customHeight="1">
      <c r="B839" s="2"/>
      <c r="C839" s="5"/>
      <c r="D839" s="5"/>
      <c r="E839" s="5"/>
      <c r="F839" s="7"/>
    </row>
    <row r="840" spans="2:6" ht="12.75" customHeight="1">
      <c r="B840" s="2"/>
      <c r="C840" s="5"/>
      <c r="D840" s="5"/>
      <c r="E840" s="5"/>
      <c r="F840" s="7"/>
    </row>
    <row r="841" spans="2:6" ht="12.75" customHeight="1">
      <c r="B841" s="2"/>
      <c r="C841" s="5"/>
      <c r="D841" s="5"/>
      <c r="E841" s="5"/>
      <c r="F841" s="7"/>
    </row>
    <row r="842" spans="2:6" ht="12.75" customHeight="1">
      <c r="B842" s="2"/>
      <c r="C842" s="5"/>
      <c r="D842" s="5"/>
      <c r="E842" s="5"/>
      <c r="F842" s="7"/>
    </row>
    <row r="843" spans="2:6" ht="12.75" customHeight="1">
      <c r="B843" s="2"/>
      <c r="C843" s="5"/>
      <c r="D843" s="5"/>
      <c r="E843" s="5"/>
      <c r="F843" s="7"/>
    </row>
    <row r="844" spans="2:6" ht="12.75" customHeight="1">
      <c r="B844" s="2"/>
      <c r="C844" s="5"/>
      <c r="D844" s="5"/>
      <c r="E844" s="5"/>
      <c r="F844" s="7"/>
    </row>
    <row r="845" spans="2:6" ht="12.75" customHeight="1">
      <c r="B845" s="2"/>
      <c r="C845" s="5"/>
      <c r="D845" s="5"/>
      <c r="E845" s="5"/>
      <c r="F845" s="7"/>
    </row>
    <row r="846" spans="2:6" ht="12.75" customHeight="1">
      <c r="B846" s="2"/>
      <c r="C846" s="5"/>
      <c r="D846" s="5"/>
      <c r="E846" s="5"/>
      <c r="F846" s="7"/>
    </row>
    <row r="847" spans="2:6" ht="12.75" customHeight="1">
      <c r="B847" s="2"/>
      <c r="C847" s="5"/>
      <c r="D847" s="5"/>
      <c r="E847" s="5"/>
      <c r="F847" s="7"/>
    </row>
    <row r="848" spans="2:6" ht="12.75" customHeight="1">
      <c r="B848" s="2"/>
      <c r="C848" s="5"/>
      <c r="D848" s="5"/>
      <c r="E848" s="5"/>
      <c r="F848" s="7"/>
    </row>
    <row r="849" spans="2:6" ht="12.75" customHeight="1">
      <c r="B849" s="2"/>
      <c r="C849" s="5"/>
      <c r="D849" s="5"/>
      <c r="E849" s="5"/>
      <c r="F849" s="7"/>
    </row>
    <row r="850" spans="2:6" ht="12.75" customHeight="1">
      <c r="B850" s="2"/>
      <c r="C850" s="5"/>
      <c r="D850" s="5"/>
      <c r="E850" s="5"/>
      <c r="F850" s="7"/>
    </row>
    <row r="851" spans="2:6" ht="12.75" customHeight="1">
      <c r="B851" s="2"/>
      <c r="C851" s="5"/>
      <c r="D851" s="5"/>
      <c r="E851" s="5"/>
      <c r="F851" s="7"/>
    </row>
    <row r="852" spans="2:6" ht="12.75" customHeight="1">
      <c r="B852" s="2"/>
      <c r="C852" s="5"/>
      <c r="D852" s="5"/>
      <c r="E852" s="5"/>
      <c r="F852" s="7"/>
    </row>
    <row r="853" spans="2:6" ht="12.75" customHeight="1">
      <c r="B853" s="2"/>
      <c r="C853" s="5"/>
      <c r="D853" s="5"/>
      <c r="E853" s="5"/>
      <c r="F853" s="7"/>
    </row>
    <row r="854" spans="2:6" ht="12.75" customHeight="1">
      <c r="B854" s="2"/>
      <c r="C854" s="5"/>
      <c r="D854" s="5"/>
      <c r="E854" s="5"/>
      <c r="F854" s="7"/>
    </row>
    <row r="855" spans="2:6" ht="12.75" customHeight="1">
      <c r="B855" s="2"/>
      <c r="C855" s="5"/>
      <c r="D855" s="5"/>
      <c r="E855" s="5"/>
      <c r="F855" s="7"/>
    </row>
    <row r="856" spans="2:6" ht="12.75" customHeight="1">
      <c r="B856" s="2"/>
      <c r="C856" s="5"/>
      <c r="D856" s="5"/>
      <c r="E856" s="5"/>
      <c r="F856" s="7"/>
    </row>
    <row r="857" spans="2:6" ht="12.75" customHeight="1">
      <c r="B857" s="2"/>
      <c r="C857" s="5"/>
      <c r="D857" s="5"/>
      <c r="E857" s="5"/>
      <c r="F857" s="7"/>
    </row>
    <row r="858" spans="2:6" ht="12.75" customHeight="1">
      <c r="B858" s="2"/>
      <c r="C858" s="5"/>
      <c r="D858" s="5"/>
      <c r="E858" s="5"/>
      <c r="F858" s="7"/>
    </row>
    <row r="859" spans="2:6" ht="12.75" customHeight="1">
      <c r="B859" s="2"/>
      <c r="C859" s="5"/>
      <c r="D859" s="5"/>
      <c r="E859" s="5"/>
      <c r="F859" s="7"/>
    </row>
    <row r="860" spans="2:6" ht="12.75" customHeight="1">
      <c r="B860" s="2"/>
      <c r="C860" s="5"/>
      <c r="D860" s="5"/>
      <c r="E860" s="5"/>
      <c r="F860" s="7"/>
    </row>
    <row r="861" spans="2:6" ht="12.75" customHeight="1">
      <c r="B861" s="2"/>
      <c r="C861" s="5"/>
      <c r="D861" s="5"/>
      <c r="E861" s="5"/>
      <c r="F861" s="7"/>
    </row>
    <row r="862" spans="2:6" ht="12.75" customHeight="1">
      <c r="B862" s="2"/>
      <c r="C862" s="5"/>
      <c r="D862" s="5"/>
      <c r="E862" s="5"/>
      <c r="F862" s="7"/>
    </row>
    <row r="863" spans="2:6" ht="12.75" customHeight="1">
      <c r="B863" s="2"/>
      <c r="C863" s="5"/>
      <c r="D863" s="5"/>
      <c r="E863" s="5"/>
      <c r="F863" s="7"/>
    </row>
    <row r="864" spans="2:6" ht="12.75" customHeight="1">
      <c r="B864" s="2"/>
      <c r="C864" s="5"/>
      <c r="D864" s="5"/>
      <c r="E864" s="5"/>
      <c r="F864" s="7"/>
    </row>
    <row r="865" spans="2:6" ht="12.75" customHeight="1">
      <c r="B865" s="2"/>
      <c r="C865" s="5"/>
      <c r="D865" s="5"/>
      <c r="E865" s="5"/>
      <c r="F865" s="7"/>
    </row>
    <row r="866" spans="2:6" ht="12.75" customHeight="1">
      <c r="B866" s="2"/>
      <c r="C866" s="5"/>
      <c r="D866" s="5"/>
      <c r="E866" s="5"/>
      <c r="F866" s="7"/>
    </row>
    <row r="867" spans="2:6" ht="12.75" customHeight="1">
      <c r="B867" s="2"/>
      <c r="C867" s="5"/>
      <c r="D867" s="5"/>
      <c r="E867" s="5"/>
      <c r="F867" s="7"/>
    </row>
    <row r="868" spans="2:6" ht="12.75" customHeight="1">
      <c r="B868" s="2"/>
      <c r="C868" s="5"/>
      <c r="D868" s="5"/>
      <c r="E868" s="5"/>
      <c r="F868" s="7"/>
    </row>
    <row r="869" spans="2:6" ht="12.75" customHeight="1">
      <c r="B869" s="2"/>
      <c r="C869" s="5"/>
      <c r="D869" s="5"/>
      <c r="E869" s="5"/>
      <c r="F869" s="7"/>
    </row>
    <row r="870" spans="2:6" ht="12.75" customHeight="1">
      <c r="B870" s="2"/>
      <c r="C870" s="5"/>
      <c r="D870" s="5"/>
      <c r="E870" s="5"/>
      <c r="F870" s="7"/>
    </row>
    <row r="871" spans="2:6" ht="12.75" customHeight="1">
      <c r="B871" s="2"/>
      <c r="C871" s="5"/>
      <c r="D871" s="5"/>
      <c r="E871" s="5"/>
      <c r="F871" s="7"/>
    </row>
    <row r="872" spans="2:6" ht="12.75" customHeight="1">
      <c r="B872" s="2"/>
      <c r="C872" s="5"/>
      <c r="D872" s="5"/>
      <c r="E872" s="5"/>
      <c r="F872" s="7"/>
    </row>
    <row r="873" spans="2:6" ht="12.75" customHeight="1">
      <c r="B873" s="2"/>
      <c r="C873" s="5"/>
      <c r="D873" s="5"/>
      <c r="E873" s="5"/>
      <c r="F873" s="7"/>
    </row>
    <row r="874" spans="2:6" ht="12.75" customHeight="1">
      <c r="B874" s="2"/>
      <c r="C874" s="5"/>
      <c r="D874" s="5"/>
      <c r="E874" s="5"/>
      <c r="F874" s="7"/>
    </row>
    <row r="875" spans="2:6" ht="12.75" customHeight="1">
      <c r="B875" s="2"/>
      <c r="C875" s="5"/>
      <c r="D875" s="5"/>
      <c r="E875" s="5"/>
      <c r="F875" s="7"/>
    </row>
    <row r="876" spans="2:6" ht="12.75" customHeight="1">
      <c r="B876" s="2"/>
      <c r="C876" s="5"/>
      <c r="D876" s="5"/>
      <c r="E876" s="5"/>
      <c r="F876" s="7"/>
    </row>
    <row r="877" spans="2:6" ht="12.75" customHeight="1">
      <c r="B877" s="2"/>
      <c r="C877" s="5"/>
      <c r="D877" s="5"/>
      <c r="E877" s="5"/>
      <c r="F877" s="7"/>
    </row>
    <row r="878" spans="2:6" ht="12.75" customHeight="1">
      <c r="B878" s="2"/>
      <c r="C878" s="5"/>
      <c r="D878" s="5"/>
      <c r="E878" s="5"/>
      <c r="F878" s="7"/>
    </row>
    <row r="879" spans="2:6" ht="12.75" customHeight="1">
      <c r="B879" s="2"/>
      <c r="C879" s="5"/>
      <c r="D879" s="5"/>
      <c r="E879" s="5"/>
      <c r="F879" s="7"/>
    </row>
    <row r="880" spans="2:6" ht="12.75" customHeight="1">
      <c r="B880" s="2"/>
      <c r="C880" s="5"/>
      <c r="D880" s="5"/>
      <c r="E880" s="5"/>
      <c r="F880" s="7"/>
    </row>
    <row r="881" spans="2:6" ht="12.75" customHeight="1">
      <c r="B881" s="2"/>
      <c r="C881" s="5"/>
      <c r="D881" s="5"/>
      <c r="E881" s="5"/>
      <c r="F881" s="7"/>
    </row>
    <row r="882" spans="2:6" ht="12.75" customHeight="1">
      <c r="B882" s="2"/>
      <c r="C882" s="5"/>
      <c r="D882" s="5"/>
      <c r="E882" s="5"/>
      <c r="F882" s="7"/>
    </row>
    <row r="883" spans="2:6" ht="12.75" customHeight="1">
      <c r="B883" s="2"/>
      <c r="C883" s="5"/>
      <c r="D883" s="5"/>
      <c r="E883" s="5"/>
      <c r="F883" s="7"/>
    </row>
    <row r="884" spans="2:6" ht="12.75" customHeight="1">
      <c r="B884" s="2"/>
      <c r="C884" s="5"/>
      <c r="D884" s="5"/>
      <c r="E884" s="5"/>
      <c r="F884" s="7"/>
    </row>
    <row r="885" spans="2:6" ht="12.75" customHeight="1">
      <c r="B885" s="2"/>
      <c r="C885" s="5"/>
      <c r="D885" s="5"/>
      <c r="E885" s="5"/>
      <c r="F885" s="7"/>
    </row>
    <row r="886" spans="2:6" ht="12.75" customHeight="1">
      <c r="B886" s="2"/>
      <c r="C886" s="5"/>
      <c r="D886" s="5"/>
      <c r="E886" s="5"/>
      <c r="F886" s="7"/>
    </row>
    <row r="887" spans="2:6" ht="12.75" customHeight="1">
      <c r="B887" s="2"/>
      <c r="C887" s="5"/>
      <c r="D887" s="5"/>
      <c r="E887" s="5"/>
      <c r="F887" s="7"/>
    </row>
    <row r="888" spans="2:6" ht="12.75" customHeight="1">
      <c r="B888" s="2"/>
      <c r="C888" s="5"/>
      <c r="D888" s="5"/>
      <c r="E888" s="5"/>
      <c r="F888" s="7"/>
    </row>
    <row r="889" spans="2:6" ht="12.75" customHeight="1">
      <c r="B889" s="2"/>
      <c r="C889" s="5"/>
      <c r="D889" s="5"/>
      <c r="E889" s="5"/>
      <c r="F889" s="7"/>
    </row>
    <row r="890" spans="2:6" ht="12.75" customHeight="1">
      <c r="B890" s="2"/>
      <c r="C890" s="5"/>
      <c r="D890" s="5"/>
      <c r="E890" s="5"/>
      <c r="F890" s="7"/>
    </row>
    <row r="891" spans="2:6" ht="12.75" customHeight="1">
      <c r="B891" s="2"/>
      <c r="C891" s="5"/>
      <c r="D891" s="5"/>
      <c r="E891" s="5"/>
      <c r="F891" s="7"/>
    </row>
    <row r="892" spans="2:6" ht="12.75" customHeight="1">
      <c r="B892" s="2"/>
      <c r="C892" s="5"/>
      <c r="D892" s="5"/>
      <c r="E892" s="5"/>
      <c r="F892" s="7"/>
    </row>
    <row r="893" spans="2:6" ht="12.75" customHeight="1">
      <c r="B893" s="2"/>
      <c r="C893" s="5"/>
      <c r="D893" s="5"/>
      <c r="E893" s="5"/>
      <c r="F893" s="7"/>
    </row>
    <row r="894" spans="2:6" ht="12.75" customHeight="1">
      <c r="B894" s="2"/>
      <c r="C894" s="5"/>
      <c r="D894" s="5"/>
      <c r="E894" s="5"/>
      <c r="F894" s="7"/>
    </row>
    <row r="895" spans="2:6" ht="12.75" customHeight="1">
      <c r="B895" s="2"/>
      <c r="C895" s="5"/>
      <c r="D895" s="5"/>
      <c r="E895" s="5"/>
      <c r="F895" s="7"/>
    </row>
    <row r="896" spans="2:6" ht="12.75" customHeight="1">
      <c r="B896" s="2"/>
      <c r="C896" s="5"/>
      <c r="D896" s="5"/>
      <c r="E896" s="5"/>
      <c r="F896" s="7"/>
    </row>
    <row r="897" spans="2:6" ht="12.75" customHeight="1">
      <c r="B897" s="2"/>
      <c r="C897" s="5"/>
      <c r="D897" s="5"/>
      <c r="E897" s="5"/>
      <c r="F897" s="7"/>
    </row>
    <row r="898" spans="2:6" ht="12.75" customHeight="1">
      <c r="B898" s="2"/>
      <c r="C898" s="5"/>
      <c r="D898" s="5"/>
      <c r="E898" s="5"/>
      <c r="F898" s="7"/>
    </row>
    <row r="899" spans="2:6" ht="12.75" customHeight="1">
      <c r="B899" s="2"/>
      <c r="C899" s="5"/>
      <c r="D899" s="5"/>
      <c r="E899" s="5"/>
      <c r="F899" s="7"/>
    </row>
    <row r="900" spans="2:6" ht="12.75" customHeight="1">
      <c r="B900" s="2"/>
      <c r="C900" s="5"/>
      <c r="D900" s="5"/>
      <c r="E900" s="5"/>
      <c r="F900" s="7"/>
    </row>
    <row r="901" spans="2:6" ht="12.75" customHeight="1">
      <c r="B901" s="2"/>
      <c r="C901" s="5"/>
      <c r="D901" s="5"/>
      <c r="E901" s="5"/>
      <c r="F901" s="7"/>
    </row>
    <row r="902" spans="2:6" ht="12.75" customHeight="1">
      <c r="B902" s="2"/>
      <c r="C902" s="5"/>
      <c r="D902" s="5"/>
      <c r="E902" s="5"/>
      <c r="F902" s="7"/>
    </row>
    <row r="903" spans="2:6" ht="12.75" customHeight="1">
      <c r="B903" s="2"/>
      <c r="C903" s="5"/>
      <c r="D903" s="5"/>
      <c r="E903" s="5"/>
      <c r="F903" s="7"/>
    </row>
    <row r="904" spans="2:6" ht="12.75" customHeight="1">
      <c r="B904" s="2"/>
      <c r="C904" s="5"/>
      <c r="D904" s="5"/>
      <c r="E904" s="5"/>
      <c r="F904" s="7"/>
    </row>
    <row r="905" spans="2:6" ht="12.75" customHeight="1">
      <c r="B905" s="2"/>
      <c r="C905" s="5"/>
      <c r="D905" s="5"/>
      <c r="E905" s="5"/>
      <c r="F905" s="7"/>
    </row>
    <row r="906" spans="2:6" ht="12.75" customHeight="1">
      <c r="B906" s="2"/>
      <c r="C906" s="5"/>
      <c r="D906" s="5"/>
      <c r="E906" s="5"/>
      <c r="F906" s="7"/>
    </row>
    <row r="907" spans="2:6" ht="12.75" customHeight="1">
      <c r="B907" s="2"/>
      <c r="C907" s="5"/>
      <c r="D907" s="5"/>
      <c r="E907" s="5"/>
      <c r="F907" s="7"/>
    </row>
    <row r="908" spans="2:6" ht="12.75" customHeight="1">
      <c r="B908" s="2"/>
      <c r="C908" s="5"/>
      <c r="D908" s="5"/>
      <c r="E908" s="5"/>
      <c r="F908" s="7"/>
    </row>
    <row r="909" spans="2:6" ht="12.75" customHeight="1">
      <c r="B909" s="2"/>
      <c r="C909" s="5"/>
      <c r="D909" s="5"/>
      <c r="E909" s="5"/>
      <c r="F909" s="7"/>
    </row>
    <row r="910" spans="2:6" ht="12.75" customHeight="1">
      <c r="B910" s="2"/>
      <c r="C910" s="5"/>
      <c r="D910" s="5"/>
      <c r="E910" s="5"/>
      <c r="F910" s="7"/>
    </row>
    <row r="911" spans="2:6" ht="12.75" customHeight="1">
      <c r="B911" s="2"/>
      <c r="C911" s="5"/>
      <c r="D911" s="5"/>
      <c r="E911" s="5"/>
      <c r="F911" s="7"/>
    </row>
    <row r="912" spans="2:6" ht="12.75" customHeight="1">
      <c r="B912" s="2"/>
      <c r="C912" s="5"/>
      <c r="D912" s="5"/>
      <c r="E912" s="5"/>
      <c r="F912" s="7"/>
    </row>
    <row r="913" spans="2:6" ht="12.75" customHeight="1">
      <c r="B913" s="2"/>
      <c r="C913" s="5"/>
      <c r="D913" s="5"/>
      <c r="E913" s="5"/>
      <c r="F913" s="7"/>
    </row>
    <row r="914" spans="2:6" ht="12.75" customHeight="1">
      <c r="B914" s="2"/>
      <c r="C914" s="5"/>
      <c r="D914" s="5"/>
      <c r="E914" s="5"/>
      <c r="F914" s="7"/>
    </row>
    <row r="915" spans="2:6" ht="12.75" customHeight="1">
      <c r="B915" s="2"/>
      <c r="C915" s="5"/>
      <c r="D915" s="5"/>
      <c r="E915" s="5"/>
      <c r="F915" s="7"/>
    </row>
    <row r="916" spans="2:6" ht="12.75" customHeight="1">
      <c r="B916" s="2"/>
      <c r="C916" s="5"/>
      <c r="D916" s="5"/>
      <c r="E916" s="5"/>
      <c r="F916" s="7"/>
    </row>
    <row r="917" spans="2:6" ht="12.75" customHeight="1">
      <c r="B917" s="2"/>
      <c r="C917" s="5"/>
      <c r="D917" s="5"/>
      <c r="E917" s="5"/>
      <c r="F917" s="7"/>
    </row>
    <row r="918" spans="2:6" ht="12.75" customHeight="1">
      <c r="B918" s="2"/>
      <c r="C918" s="5"/>
      <c r="D918" s="5"/>
      <c r="E918" s="5"/>
      <c r="F918" s="7"/>
    </row>
    <row r="919" spans="2:6" ht="12.75" customHeight="1">
      <c r="B919" s="2"/>
      <c r="C919" s="5"/>
      <c r="D919" s="5"/>
      <c r="E919" s="5"/>
      <c r="F919" s="7"/>
    </row>
    <row r="920" spans="2:6" ht="12.75" customHeight="1">
      <c r="B920" s="2"/>
      <c r="C920" s="5"/>
      <c r="D920" s="5"/>
      <c r="E920" s="5"/>
      <c r="F920" s="7"/>
    </row>
    <row r="921" spans="2:6" ht="12.75" customHeight="1">
      <c r="B921" s="2"/>
      <c r="C921" s="5"/>
      <c r="D921" s="5"/>
      <c r="E921" s="5"/>
      <c r="F921" s="7"/>
    </row>
    <row r="922" spans="2:6" ht="12.75" customHeight="1">
      <c r="B922" s="2"/>
      <c r="C922" s="5"/>
      <c r="D922" s="5"/>
      <c r="E922" s="5"/>
      <c r="F922" s="7"/>
    </row>
    <row r="923" spans="2:6" ht="12.75" customHeight="1">
      <c r="B923" s="2"/>
      <c r="C923" s="5"/>
      <c r="D923" s="5"/>
      <c r="E923" s="5"/>
      <c r="F923" s="7"/>
    </row>
    <row r="924" spans="2:6" ht="12.75" customHeight="1">
      <c r="B924" s="2"/>
      <c r="C924" s="5"/>
      <c r="D924" s="5"/>
      <c r="E924" s="5"/>
      <c r="F924" s="7"/>
    </row>
    <row r="925" spans="2:6" ht="12.75" customHeight="1">
      <c r="B925" s="2"/>
      <c r="C925" s="5"/>
      <c r="D925" s="5"/>
      <c r="E925" s="5"/>
      <c r="F925" s="7"/>
    </row>
    <row r="926" spans="2:6" ht="12.75" customHeight="1">
      <c r="B926" s="2"/>
      <c r="C926" s="5"/>
      <c r="D926" s="5"/>
      <c r="E926" s="5"/>
      <c r="F926" s="7"/>
    </row>
    <row r="927" spans="2:6" ht="12.75" customHeight="1">
      <c r="B927" s="2"/>
      <c r="C927" s="5"/>
      <c r="D927" s="5"/>
      <c r="E927" s="5"/>
      <c r="F927" s="7"/>
    </row>
    <row r="928" spans="2:6" ht="12.75" customHeight="1">
      <c r="B928" s="2"/>
      <c r="C928" s="5"/>
      <c r="D928" s="5"/>
      <c r="E928" s="5"/>
      <c r="F928" s="7"/>
    </row>
    <row r="929" spans="2:6" ht="12.75" customHeight="1">
      <c r="B929" s="2"/>
      <c r="C929" s="5"/>
      <c r="D929" s="5"/>
      <c r="E929" s="5"/>
      <c r="F929" s="7"/>
    </row>
    <row r="930" spans="2:6" ht="12.75" customHeight="1">
      <c r="B930" s="2"/>
      <c r="C930" s="5"/>
      <c r="D930" s="5"/>
      <c r="E930" s="5"/>
      <c r="F930" s="7"/>
    </row>
    <row r="931" spans="2:6" ht="12.75" customHeight="1">
      <c r="B931" s="2"/>
      <c r="C931" s="5"/>
      <c r="D931" s="5"/>
      <c r="E931" s="5"/>
      <c r="F931" s="7"/>
    </row>
    <row r="932" spans="2:6" ht="12.75" customHeight="1">
      <c r="B932" s="2"/>
      <c r="C932" s="5"/>
      <c r="D932" s="5"/>
      <c r="E932" s="5"/>
      <c r="F932" s="7"/>
    </row>
    <row r="933" spans="2:6" ht="12.75" customHeight="1">
      <c r="B933" s="2"/>
      <c r="C933" s="5"/>
      <c r="D933" s="5"/>
      <c r="E933" s="5"/>
      <c r="F933" s="7"/>
    </row>
    <row r="934" spans="2:6" ht="12.75" customHeight="1">
      <c r="B934" s="2"/>
      <c r="C934" s="5"/>
      <c r="D934" s="5"/>
      <c r="E934" s="5"/>
      <c r="F934" s="7"/>
    </row>
    <row r="935" spans="2:6" ht="12.75" customHeight="1">
      <c r="B935" s="2"/>
      <c r="C935" s="5"/>
      <c r="D935" s="5"/>
      <c r="E935" s="5"/>
      <c r="F935" s="7"/>
    </row>
    <row r="936" spans="2:6" ht="12.75" customHeight="1">
      <c r="B936" s="2"/>
      <c r="C936" s="5"/>
      <c r="D936" s="5"/>
      <c r="E936" s="5"/>
      <c r="F936" s="7"/>
    </row>
    <row r="937" spans="2:6" ht="12.75" customHeight="1">
      <c r="B937" s="2"/>
      <c r="C937" s="5"/>
      <c r="D937" s="5"/>
      <c r="E937" s="5"/>
      <c r="F937" s="7"/>
    </row>
    <row r="938" spans="2:6" ht="12.75" customHeight="1">
      <c r="B938" s="2"/>
      <c r="C938" s="5"/>
      <c r="D938" s="5"/>
      <c r="E938" s="5"/>
      <c r="F938" s="7"/>
    </row>
    <row r="939" spans="2:6" ht="12.75" customHeight="1">
      <c r="B939" s="2"/>
      <c r="C939" s="5"/>
      <c r="D939" s="5"/>
      <c r="E939" s="5"/>
      <c r="F939" s="7"/>
    </row>
    <row r="940" spans="2:6" ht="12.75" customHeight="1">
      <c r="B940" s="2"/>
      <c r="C940" s="5"/>
      <c r="D940" s="5"/>
      <c r="E940" s="5"/>
      <c r="F940" s="7"/>
    </row>
    <row r="941" spans="2:6" ht="12.75" customHeight="1">
      <c r="B941" s="2"/>
      <c r="C941" s="5"/>
      <c r="D941" s="5"/>
      <c r="E941" s="5"/>
      <c r="F941" s="7"/>
    </row>
    <row r="942" spans="2:6" ht="12.75" customHeight="1">
      <c r="B942" s="2"/>
      <c r="C942" s="5"/>
      <c r="D942" s="5"/>
      <c r="E942" s="5"/>
      <c r="F942" s="7"/>
    </row>
    <row r="943" spans="2:6" ht="12.75" customHeight="1">
      <c r="B943" s="2"/>
      <c r="C943" s="5"/>
      <c r="D943" s="5"/>
      <c r="E943" s="5"/>
      <c r="F943" s="7"/>
    </row>
    <row r="944" spans="2:6" ht="12.75" customHeight="1">
      <c r="B944" s="2"/>
      <c r="C944" s="5"/>
      <c r="D944" s="5"/>
      <c r="E944" s="5"/>
      <c r="F944" s="7"/>
    </row>
    <row r="945" spans="2:6" ht="12.75" customHeight="1">
      <c r="B945" s="2"/>
      <c r="C945" s="5"/>
      <c r="D945" s="5"/>
      <c r="E945" s="5"/>
      <c r="F945" s="7"/>
    </row>
    <row r="946" spans="2:6" ht="12.75" customHeight="1">
      <c r="B946" s="2"/>
      <c r="C946" s="5"/>
      <c r="D946" s="5"/>
      <c r="E946" s="5"/>
      <c r="F946" s="7"/>
    </row>
    <row r="947" spans="2:6" ht="12.75" customHeight="1">
      <c r="B947" s="2"/>
      <c r="C947" s="5"/>
      <c r="D947" s="5"/>
      <c r="E947" s="5"/>
      <c r="F947" s="7"/>
    </row>
    <row r="948" spans="2:6" ht="12.75" customHeight="1">
      <c r="B948" s="2"/>
      <c r="C948" s="5"/>
      <c r="D948" s="5"/>
      <c r="E948" s="5"/>
      <c r="F948" s="7"/>
    </row>
    <row r="949" spans="2:6" ht="12.75" customHeight="1">
      <c r="B949" s="2"/>
      <c r="C949" s="5"/>
      <c r="D949" s="5"/>
      <c r="E949" s="5"/>
      <c r="F949" s="7"/>
    </row>
    <row r="950" spans="2:6" ht="12.75" customHeight="1">
      <c r="B950" s="2"/>
      <c r="C950" s="5"/>
      <c r="D950" s="5"/>
      <c r="E950" s="5"/>
      <c r="F950" s="7"/>
    </row>
    <row r="951" spans="2:6" ht="12.75" customHeight="1">
      <c r="B951" s="2"/>
      <c r="C951" s="5"/>
      <c r="D951" s="5"/>
      <c r="E951" s="5"/>
      <c r="F951" s="7"/>
    </row>
    <row r="952" spans="2:6" ht="12.75" customHeight="1">
      <c r="B952" s="2"/>
      <c r="C952" s="5"/>
      <c r="D952" s="5"/>
      <c r="E952" s="5"/>
      <c r="F952" s="7"/>
    </row>
    <row r="953" spans="2:6" ht="12.75" customHeight="1">
      <c r="B953" s="2"/>
      <c r="C953" s="5"/>
      <c r="D953" s="5"/>
      <c r="E953" s="5"/>
      <c r="F953" s="7"/>
    </row>
    <row r="954" spans="2:6" ht="12.75" customHeight="1">
      <c r="B954" s="2"/>
      <c r="C954" s="5"/>
      <c r="D954" s="5"/>
      <c r="E954" s="5"/>
      <c r="F954" s="7"/>
    </row>
    <row r="955" spans="2:6" ht="12.75" customHeight="1">
      <c r="B955" s="2"/>
      <c r="C955" s="5"/>
      <c r="D955" s="5"/>
      <c r="E955" s="5"/>
      <c r="F955" s="7"/>
    </row>
    <row r="956" spans="2:6" ht="12.75" customHeight="1">
      <c r="B956" s="2"/>
      <c r="C956" s="5"/>
      <c r="D956" s="5"/>
      <c r="E956" s="5"/>
      <c r="F956" s="7"/>
    </row>
    <row r="957" spans="2:6" ht="12.75" customHeight="1">
      <c r="B957" s="2"/>
      <c r="C957" s="5"/>
      <c r="D957" s="5"/>
      <c r="E957" s="5"/>
      <c r="F957" s="7"/>
    </row>
    <row r="958" spans="2:6" ht="12.75" customHeight="1">
      <c r="B958" s="2"/>
      <c r="C958" s="5"/>
      <c r="D958" s="5"/>
      <c r="E958" s="5"/>
      <c r="F958" s="7"/>
    </row>
    <row r="959" spans="2:6" ht="12.75" customHeight="1">
      <c r="B959" s="2"/>
      <c r="C959" s="5"/>
      <c r="D959" s="5"/>
      <c r="E959" s="5"/>
      <c r="F959" s="7"/>
    </row>
    <row r="960" spans="2:6" ht="12.75" customHeight="1">
      <c r="B960" s="2"/>
      <c r="C960" s="5"/>
      <c r="D960" s="5"/>
      <c r="E960" s="5"/>
      <c r="F960" s="7"/>
    </row>
    <row r="961" spans="2:6" ht="12.75" customHeight="1">
      <c r="B961" s="2"/>
      <c r="C961" s="5"/>
      <c r="D961" s="5"/>
      <c r="E961" s="5"/>
      <c r="F961" s="7"/>
    </row>
    <row r="962" spans="2:6" ht="12.75" customHeight="1">
      <c r="B962" s="2"/>
      <c r="C962" s="5"/>
      <c r="D962" s="5"/>
      <c r="E962" s="5"/>
      <c r="F962" s="7"/>
    </row>
    <row r="963" spans="2:6" ht="12.75" customHeight="1">
      <c r="B963" s="2"/>
      <c r="C963" s="5"/>
      <c r="D963" s="5"/>
      <c r="E963" s="5"/>
      <c r="F963" s="7"/>
    </row>
    <row r="964" spans="2:6" ht="12.75" customHeight="1">
      <c r="B964" s="2"/>
      <c r="C964" s="5"/>
      <c r="D964" s="5"/>
      <c r="E964" s="5"/>
      <c r="F964" s="7"/>
    </row>
    <row r="965" spans="2:6" ht="12.75" customHeight="1">
      <c r="B965" s="2"/>
      <c r="C965" s="5"/>
      <c r="D965" s="5"/>
      <c r="E965" s="5"/>
      <c r="F965" s="7"/>
    </row>
    <row r="966" spans="2:6" ht="12.75" customHeight="1">
      <c r="B966" s="2"/>
      <c r="C966" s="5"/>
      <c r="D966" s="5"/>
      <c r="E966" s="5"/>
      <c r="F966" s="7"/>
    </row>
    <row r="967" spans="2:6" ht="12.75" customHeight="1">
      <c r="B967" s="2"/>
      <c r="C967" s="5"/>
      <c r="D967" s="5"/>
      <c r="E967" s="5"/>
      <c r="F967" s="7"/>
    </row>
    <row r="968" spans="2:6" ht="12.75" customHeight="1">
      <c r="B968" s="2"/>
      <c r="C968" s="5"/>
      <c r="D968" s="5"/>
      <c r="E968" s="5"/>
      <c r="F968" s="7"/>
    </row>
    <row r="969" spans="2:6" ht="12.75" customHeight="1">
      <c r="B969" s="2"/>
      <c r="C969" s="5"/>
      <c r="D969" s="5"/>
      <c r="E969" s="5"/>
      <c r="F969" s="7"/>
    </row>
    <row r="970" spans="2:6" ht="12.75" customHeight="1">
      <c r="B970" s="2"/>
      <c r="C970" s="5"/>
      <c r="D970" s="5"/>
      <c r="E970" s="5"/>
      <c r="F970" s="7"/>
    </row>
    <row r="971" spans="2:6" ht="12.75" customHeight="1">
      <c r="B971" s="2"/>
      <c r="C971" s="5"/>
      <c r="D971" s="5"/>
      <c r="E971" s="5"/>
      <c r="F971" s="7"/>
    </row>
    <row r="972" spans="2:6" ht="12.75" customHeight="1">
      <c r="B972" s="2"/>
      <c r="C972" s="5"/>
      <c r="D972" s="5"/>
      <c r="E972" s="5"/>
      <c r="F972" s="7"/>
    </row>
    <row r="973" spans="2:6" ht="12.75" customHeight="1">
      <c r="B973" s="2"/>
      <c r="C973" s="5"/>
      <c r="D973" s="5"/>
      <c r="E973" s="5"/>
      <c r="F973" s="7"/>
    </row>
    <row r="974" spans="2:6" ht="12.75" customHeight="1">
      <c r="B974" s="2"/>
      <c r="C974" s="5"/>
      <c r="D974" s="5"/>
      <c r="E974" s="5"/>
      <c r="F974" s="7"/>
    </row>
    <row r="975" spans="2:6" ht="12.75" customHeight="1">
      <c r="B975" s="2"/>
      <c r="C975" s="5"/>
      <c r="D975" s="5"/>
      <c r="E975" s="5"/>
      <c r="F975" s="7"/>
    </row>
    <row r="976" spans="2:6" ht="12.75" customHeight="1">
      <c r="B976" s="2"/>
      <c r="C976" s="5"/>
      <c r="D976" s="5"/>
      <c r="E976" s="5"/>
      <c r="F976" s="7"/>
    </row>
    <row r="977" spans="2:6" ht="12.75" customHeight="1">
      <c r="B977" s="2"/>
      <c r="C977" s="5"/>
      <c r="D977" s="5"/>
      <c r="E977" s="5"/>
      <c r="F977" s="7"/>
    </row>
    <row r="978" spans="2:6" ht="12.75" customHeight="1">
      <c r="B978" s="2"/>
      <c r="C978" s="5"/>
      <c r="D978" s="5"/>
      <c r="E978" s="5"/>
      <c r="F978" s="7"/>
    </row>
    <row r="979" spans="2:6" ht="12.75" customHeight="1">
      <c r="B979" s="2"/>
      <c r="C979" s="5"/>
      <c r="D979" s="5"/>
      <c r="E979" s="5"/>
      <c r="F979" s="7"/>
    </row>
    <row r="980" spans="2:6" ht="12.75" customHeight="1">
      <c r="B980" s="2"/>
      <c r="C980" s="5"/>
      <c r="D980" s="5"/>
      <c r="E980" s="5"/>
      <c r="F980" s="7"/>
    </row>
    <row r="981" spans="2:6" ht="12.75" customHeight="1">
      <c r="B981" s="2"/>
      <c r="C981" s="5"/>
      <c r="D981" s="5"/>
      <c r="E981" s="5"/>
      <c r="F981" s="7"/>
    </row>
    <row r="982" spans="2:6" ht="12.75" customHeight="1">
      <c r="B982" s="2"/>
      <c r="C982" s="5"/>
      <c r="D982" s="5"/>
      <c r="E982" s="5"/>
      <c r="F982" s="7"/>
    </row>
    <row r="983" spans="2:6" ht="12.75" customHeight="1">
      <c r="B983" s="2"/>
      <c r="C983" s="5"/>
      <c r="D983" s="5"/>
      <c r="E983" s="5"/>
      <c r="F983" s="7"/>
    </row>
    <row r="984" spans="2:6" ht="12.75" customHeight="1">
      <c r="B984" s="2"/>
      <c r="C984" s="5"/>
      <c r="D984" s="5"/>
      <c r="E984" s="5"/>
      <c r="F984" s="7"/>
    </row>
    <row r="985" spans="2:6" ht="12.75" customHeight="1">
      <c r="B985" s="2"/>
      <c r="C985" s="5"/>
      <c r="D985" s="5"/>
      <c r="E985" s="5"/>
      <c r="F985" s="7"/>
    </row>
    <row r="986" spans="2:6" ht="12.75" customHeight="1">
      <c r="B986" s="2"/>
      <c r="C986" s="5"/>
      <c r="D986" s="5"/>
      <c r="E986" s="5"/>
      <c r="F986" s="7"/>
    </row>
    <row r="987" spans="2:6" ht="12.75" customHeight="1">
      <c r="B987" s="2"/>
      <c r="C987" s="5"/>
      <c r="D987" s="5"/>
      <c r="E987" s="5"/>
      <c r="F987" s="7"/>
    </row>
    <row r="988" spans="2:6" ht="12.75" customHeight="1">
      <c r="B988" s="2"/>
      <c r="C988" s="5"/>
      <c r="D988" s="5"/>
      <c r="E988" s="5"/>
      <c r="F988" s="7"/>
    </row>
    <row r="989" spans="2:6" ht="12.75" customHeight="1">
      <c r="B989" s="2"/>
      <c r="C989" s="5"/>
      <c r="D989" s="5"/>
      <c r="E989" s="5"/>
      <c r="F989" s="7"/>
    </row>
    <row r="990" spans="2:6" ht="12.75" customHeight="1">
      <c r="B990" s="2"/>
      <c r="C990" s="5"/>
      <c r="D990" s="5"/>
      <c r="E990" s="5"/>
      <c r="F990" s="7"/>
    </row>
    <row r="991" spans="2:6" ht="12.75" customHeight="1">
      <c r="B991" s="2"/>
      <c r="C991" s="5"/>
      <c r="D991" s="5"/>
      <c r="E991" s="5"/>
      <c r="F991" s="7"/>
    </row>
    <row r="992" spans="2:6" ht="12.75" customHeight="1">
      <c r="B992" s="2"/>
      <c r="C992" s="5"/>
      <c r="D992" s="5"/>
      <c r="E992" s="5"/>
      <c r="F992" s="7"/>
    </row>
    <row r="993" spans="2:6" ht="12.75" customHeight="1">
      <c r="B993" s="2"/>
      <c r="C993" s="5"/>
      <c r="D993" s="5"/>
      <c r="E993" s="5"/>
      <c r="F993" s="7"/>
    </row>
    <row r="994" spans="2:6" ht="12.75" customHeight="1">
      <c r="B994" s="2"/>
      <c r="C994" s="5"/>
      <c r="D994" s="5"/>
      <c r="E994" s="5"/>
      <c r="F994" s="7"/>
    </row>
    <row r="995" spans="2:6" ht="12.75" customHeight="1">
      <c r="B995" s="2"/>
      <c r="C995" s="5"/>
      <c r="D995" s="5"/>
      <c r="E995" s="5"/>
      <c r="F995" s="7"/>
    </row>
    <row r="996" spans="2:6" ht="12.75" customHeight="1">
      <c r="B996" s="2"/>
      <c r="C996" s="5"/>
      <c r="D996" s="5"/>
      <c r="E996" s="5"/>
      <c r="F996" s="7"/>
    </row>
    <row r="997" spans="2:6" ht="12.75" customHeight="1">
      <c r="B997" s="2"/>
      <c r="C997" s="5"/>
      <c r="D997" s="5"/>
      <c r="E997" s="5"/>
      <c r="F997" s="7"/>
    </row>
    <row r="998" spans="2:6" ht="12.75" customHeight="1">
      <c r="B998" s="2"/>
      <c r="C998" s="5"/>
      <c r="D998" s="5"/>
      <c r="E998" s="5"/>
      <c r="F998" s="7"/>
    </row>
    <row r="999" spans="2:6" ht="12.75" customHeight="1">
      <c r="B999" s="2"/>
      <c r="C999" s="5"/>
      <c r="D999" s="5"/>
      <c r="E999" s="5"/>
      <c r="F999" s="7"/>
    </row>
    <row r="1000" spans="2:6" ht="12.75" customHeight="1">
      <c r="B1000" s="2"/>
      <c r="C1000" s="5"/>
      <c r="D1000" s="5"/>
      <c r="E1000" s="5"/>
      <c r="F1000" s="7"/>
    </row>
  </sheetData>
  <sheetProtection sheet="1" objects="1" scenarios="1"/>
  <pageMargins left="0.75" right="0.75" top="1" bottom="1"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xSplit="1" ySplit="1" topLeftCell="B2" activePane="bottomRight" state="frozen"/>
      <selection pane="topRight" activeCell="B1" sqref="B1"/>
      <selection pane="bottomLeft" activeCell="A2" sqref="A2"/>
      <selection pane="bottomRight" activeCell="H1" sqref="H1"/>
    </sheetView>
  </sheetViews>
  <sheetFormatPr defaultColWidth="14.42578125" defaultRowHeight="15" customHeight="1"/>
  <cols>
    <col min="1" max="1" width="60.7109375" customWidth="1"/>
    <col min="2" max="2" width="4.7109375" customWidth="1"/>
    <col min="3" max="5" width="7.7109375" customWidth="1"/>
    <col min="6" max="6" width="8" customWidth="1"/>
    <col min="7" max="7" width="8.140625" customWidth="1"/>
    <col min="8" max="8" width="11.28515625" customWidth="1"/>
    <col min="9" max="9" width="5.7109375" customWidth="1"/>
    <col min="10" max="10" width="7.85546875" style="109" customWidth="1"/>
    <col min="11" max="11" width="7.7109375" customWidth="1"/>
    <col min="12" max="12" width="8.42578125" customWidth="1"/>
    <col min="13" max="13" width="3.7109375" customWidth="1"/>
    <col min="14" max="14" width="25.85546875" customWidth="1"/>
    <col min="15" max="27" width="8.7109375" customWidth="1"/>
  </cols>
  <sheetData>
    <row r="1" spans="1:27" ht="12.75" customHeight="1">
      <c r="A1" s="94" t="s">
        <v>1131</v>
      </c>
      <c r="B1" s="94" t="s">
        <v>1132</v>
      </c>
      <c r="C1" s="95" t="s">
        <v>1133</v>
      </c>
      <c r="D1" s="156" t="s">
        <v>1134</v>
      </c>
      <c r="E1" s="157" t="s">
        <v>1135</v>
      </c>
      <c r="F1" s="158" t="s">
        <v>1136</v>
      </c>
      <c r="G1" s="158" t="s">
        <v>1137</v>
      </c>
      <c r="H1" s="159" t="s">
        <v>1138</v>
      </c>
      <c r="I1" s="159" t="s">
        <v>1139</v>
      </c>
      <c r="J1" s="160" t="s">
        <v>1140</v>
      </c>
      <c r="K1" s="160" t="s">
        <v>1141</v>
      </c>
      <c r="L1" s="160" t="s">
        <v>1142</v>
      </c>
      <c r="M1" s="154" t="s">
        <v>1143</v>
      </c>
      <c r="N1" s="94" t="s">
        <v>1114</v>
      </c>
      <c r="O1" s="9"/>
      <c r="P1" s="1"/>
      <c r="Q1" s="1"/>
      <c r="R1" s="1"/>
      <c r="S1" s="1"/>
      <c r="T1" s="1"/>
      <c r="U1" s="1"/>
      <c r="V1" s="1"/>
      <c r="W1" s="1"/>
      <c r="X1" s="1"/>
      <c r="Y1" s="1"/>
      <c r="Z1" s="1"/>
      <c r="AA1" s="1"/>
    </row>
    <row r="2" spans="1:27" ht="12.75" customHeight="1">
      <c r="A2" t="str">
        <f>indus2019!B5</f>
        <v>Agricultural products</v>
      </c>
      <c r="B2" s="2" t="str">
        <f>indus2019!C5</f>
        <v>A01</v>
      </c>
      <c r="C2" s="2">
        <f>indus2019!P5</f>
        <v>201.50257308357081</v>
      </c>
      <c r="D2" s="5">
        <f>indus2019!Q5</f>
        <v>0.34043229296838645</v>
      </c>
      <c r="E2" s="3">
        <f>indus2019!R5</f>
        <v>0.15105532180282227</v>
      </c>
      <c r="F2" s="4">
        <f>indus2019!T5</f>
        <v>0.53434484640435342</v>
      </c>
      <c r="G2" s="4">
        <f>indus2019!V5</f>
        <v>1.3630909016901978</v>
      </c>
      <c r="H2" s="6">
        <f>indus2019!M5</f>
        <v>3.2317827621191597</v>
      </c>
      <c r="I2" s="6">
        <f>indus2019!N5</f>
        <v>20.314362708917876</v>
      </c>
      <c r="J2" s="11">
        <f>+indus2019!$S$64</f>
        <v>7.9000000000000001E-4</v>
      </c>
      <c r="K2" s="11">
        <f>+indus2019!$U$64</f>
        <v>1.92E-3</v>
      </c>
      <c r="L2" s="11">
        <f>+indus2019!$W$64</f>
        <v>7.1000000000000002E-4</v>
      </c>
      <c r="M2" s="7">
        <f>indus2019!A5</f>
        <v>1</v>
      </c>
      <c r="N2" s="2" t="str">
        <f>indus2019!D5</f>
        <v>A01</v>
      </c>
    </row>
    <row r="3" spans="1:27" ht="12.75" customHeight="1">
      <c r="A3" t="str">
        <f>indus2019!B6</f>
        <v>Forestry products</v>
      </c>
      <c r="B3" s="2" t="str">
        <f>indus2019!C6</f>
        <v>A02</v>
      </c>
      <c r="C3" s="2">
        <f>indus2019!P6</f>
        <v>93.508893589749277</v>
      </c>
      <c r="D3" s="5">
        <f>indus2019!Q6</f>
        <v>0.26484087034106829</v>
      </c>
      <c r="E3" s="3">
        <f>indus2019!R6</f>
        <v>1.901185556967213E-2</v>
      </c>
      <c r="F3" s="4">
        <f>indus2019!T6</f>
        <v>4.7125244872548206</v>
      </c>
      <c r="G3" s="4">
        <f>indus2019!V6</f>
        <v>0</v>
      </c>
      <c r="H3" s="6">
        <f>indus2019!M6</f>
        <v>63.977860656083635</v>
      </c>
      <c r="I3" s="6">
        <f>indus2019!N6</f>
        <v>12.592024309453247</v>
      </c>
      <c r="J3" s="11">
        <f>+indus2019!$S$64</f>
        <v>7.9000000000000001E-4</v>
      </c>
      <c r="K3" s="11">
        <f>+indus2019!$U$64</f>
        <v>1.92E-3</v>
      </c>
      <c r="L3" s="11">
        <f>+indus2019!$W$64</f>
        <v>7.1000000000000002E-4</v>
      </c>
      <c r="M3" s="7">
        <f>indus2019!A6</f>
        <v>2</v>
      </c>
      <c r="N3" s="2" t="str">
        <f>indus2019!D6</f>
        <v>A02</v>
      </c>
    </row>
    <row r="4" spans="1:27" ht="12.75" customHeight="1">
      <c r="A4" t="str">
        <f>indus2019!B7</f>
        <v>Fish products</v>
      </c>
      <c r="B4" s="2" t="str">
        <f>indus2019!C7</f>
        <v>A03</v>
      </c>
      <c r="C4" s="2">
        <f>indus2019!P7</f>
        <v>113.45947940234267</v>
      </c>
      <c r="D4" s="5">
        <f>indus2019!Q7</f>
        <v>0.93310864391446025</v>
      </c>
      <c r="E4" s="3">
        <f>indus2019!R7</f>
        <v>7.0238151753387545E-2</v>
      </c>
      <c r="F4" s="4">
        <f>indus2019!T7</f>
        <v>0</v>
      </c>
      <c r="G4" s="4">
        <f>indus2019!V7</f>
        <v>0</v>
      </c>
      <c r="H4" s="6">
        <f>indus2019!M7</f>
        <v>30.090159211071672</v>
      </c>
      <c r="I4" s="6">
        <f>indus2019!N7</f>
        <v>11.632944292962963</v>
      </c>
      <c r="J4" s="11">
        <f>+indus2019!$S$64</f>
        <v>7.9000000000000001E-4</v>
      </c>
      <c r="K4" s="11">
        <f>+indus2019!$U$64</f>
        <v>1.92E-3</v>
      </c>
      <c r="L4" s="11">
        <f>+indus2019!$W$64</f>
        <v>7.1000000000000002E-4</v>
      </c>
      <c r="M4" s="7">
        <f>indus2019!A7</f>
        <v>3</v>
      </c>
      <c r="N4" s="2" t="str">
        <f>indus2019!D7</f>
        <v>A03</v>
      </c>
    </row>
    <row r="5" spans="1:27" ht="12.75" customHeight="1">
      <c r="A5" t="str">
        <f>indus2019!B8</f>
        <v>Mining and extraction products</v>
      </c>
      <c r="B5" s="2" t="str">
        <f>indus2019!C8</f>
        <v>B</v>
      </c>
      <c r="C5" s="2">
        <f>indus2019!P8</f>
        <v>94.738240794873533</v>
      </c>
      <c r="D5" s="5">
        <f>indus2019!Q8</f>
        <v>0.37886898913598971</v>
      </c>
      <c r="E5" s="3">
        <f>indus2019!R8</f>
        <v>3.7420410899124859E-2</v>
      </c>
      <c r="F5" s="4">
        <f>indus2019!T8</f>
        <v>0</v>
      </c>
      <c r="G5" s="4">
        <f>indus2019!V8</f>
        <v>0</v>
      </c>
      <c r="H5" s="6">
        <f>indus2019!M8</f>
        <v>22.353573656702874</v>
      </c>
      <c r="I5" s="6">
        <f>indus2019!N8</f>
        <v>18.804923870300126</v>
      </c>
      <c r="J5" s="11">
        <f>+indus2019!$S$64</f>
        <v>7.9000000000000001E-4</v>
      </c>
      <c r="K5" s="11">
        <f>+indus2019!$U$64</f>
        <v>1.92E-3</v>
      </c>
      <c r="L5" s="11">
        <f>+indus2019!$W$64</f>
        <v>7.1000000000000002E-4</v>
      </c>
      <c r="M5" s="7">
        <f>indus2019!A8</f>
        <v>4</v>
      </c>
      <c r="N5" s="2" t="str">
        <f>indus2019!D8</f>
        <v>B</v>
      </c>
    </row>
    <row r="6" spans="1:27" ht="12.75" customHeight="1">
      <c r="A6" t="str">
        <f>indus2019!B9</f>
        <v>Food, beverages and tobacco</v>
      </c>
      <c r="B6" s="2" t="str">
        <f>indus2019!C9</f>
        <v>C10</v>
      </c>
      <c r="C6" s="2">
        <f>indus2019!P9</f>
        <v>202.11191123272852</v>
      </c>
      <c r="D6" s="5">
        <f>indus2019!Q9</f>
        <v>9.1205852225914805E-2</v>
      </c>
      <c r="E6" s="3">
        <f>indus2019!R9</f>
        <v>3.7666116897473075E-3</v>
      </c>
      <c r="F6" s="4">
        <f>indus2019!T9</f>
        <v>0</v>
      </c>
      <c r="G6" s="4">
        <f>indus2019!V9</f>
        <v>7.3879030457501632E-2</v>
      </c>
      <c r="H6" s="6">
        <f>indus2019!M9</f>
        <v>23.838261575522854</v>
      </c>
      <c r="I6" s="6">
        <f>indus2019!N9</f>
        <v>4.2232662281058149</v>
      </c>
      <c r="J6" s="11">
        <f>+indus2019!$S$64</f>
        <v>7.9000000000000001E-4</v>
      </c>
      <c r="K6" s="11">
        <f>+indus2019!$U$64</f>
        <v>1.92E-3</v>
      </c>
      <c r="L6" s="11">
        <f>+indus2019!$W$64</f>
        <v>7.1000000000000002E-4</v>
      </c>
      <c r="M6" s="7">
        <f>indus2019!A9</f>
        <v>5</v>
      </c>
      <c r="N6" s="2" t="str">
        <f>indus2019!D9</f>
        <v>C10 to 12</v>
      </c>
    </row>
    <row r="7" spans="1:27" ht="12.75" customHeight="1">
      <c r="A7" t="str">
        <f>indus2019!B10</f>
        <v>Textiles</v>
      </c>
      <c r="B7" s="2" t="str">
        <f>indus2019!C10</f>
        <v>C13</v>
      </c>
      <c r="C7" s="2">
        <f>indus2019!P10</f>
        <v>209.00336594731519</v>
      </c>
      <c r="D7" s="5">
        <f>indus2019!Q10</f>
        <v>9.0040584250449057E-2</v>
      </c>
      <c r="E7" s="3">
        <f>indus2019!R10</f>
        <v>2.2798508552844109E-3</v>
      </c>
      <c r="F7" s="4">
        <f>indus2019!T10</f>
        <v>0</v>
      </c>
      <c r="G7" s="4">
        <f>indus2019!V10</f>
        <v>5.3214299592251116E-2</v>
      </c>
      <c r="H7" s="6">
        <f>indus2019!M10</f>
        <v>31.725988666296928</v>
      </c>
      <c r="I7" s="6">
        <f>indus2019!N10</f>
        <v>6.8717849392728416</v>
      </c>
      <c r="J7" s="11">
        <f>+indus2019!$S$64</f>
        <v>7.9000000000000001E-4</v>
      </c>
      <c r="K7" s="11">
        <f>+indus2019!$U$64</f>
        <v>1.92E-3</v>
      </c>
      <c r="L7" s="11">
        <f>+indus2019!$W$64</f>
        <v>7.1000000000000002E-4</v>
      </c>
      <c r="M7" s="7">
        <f>indus2019!A10</f>
        <v>6</v>
      </c>
      <c r="N7" s="2" t="str">
        <f>indus2019!D10</f>
        <v>C13 to 15</v>
      </c>
    </row>
    <row r="8" spans="1:27" ht="12.75" customHeight="1">
      <c r="A8" t="str">
        <f>indus2019!B11</f>
        <v>Wood products</v>
      </c>
      <c r="B8" s="2" t="str">
        <f>indus2019!C11</f>
        <v>C16</v>
      </c>
      <c r="C8" s="2">
        <f>indus2019!P11</f>
        <v>271.29638749269549</v>
      </c>
      <c r="D8" s="5">
        <f>indus2019!Q11</f>
        <v>0.13222670482674526</v>
      </c>
      <c r="E8" s="3">
        <f>indus2019!R11</f>
        <v>2.8942248939392138E-3</v>
      </c>
      <c r="F8" s="4">
        <f>indus2019!T11</f>
        <v>0</v>
      </c>
      <c r="G8" s="4">
        <f>indus2019!V11</f>
        <v>0</v>
      </c>
      <c r="H8" s="6">
        <f>indus2019!M11</f>
        <v>19.904069446348718</v>
      </c>
      <c r="I8" s="6">
        <f>indus2019!N11</f>
        <v>4.3294651559427058</v>
      </c>
      <c r="J8" s="11">
        <f>+indus2019!$S$64</f>
        <v>7.9000000000000001E-4</v>
      </c>
      <c r="K8" s="11">
        <f>+indus2019!$U$64</f>
        <v>1.92E-3</v>
      </c>
      <c r="L8" s="11">
        <f>+indus2019!$W$64</f>
        <v>7.1000000000000002E-4</v>
      </c>
      <c r="M8" s="7">
        <f>indus2019!A11</f>
        <v>7</v>
      </c>
      <c r="N8" s="2" t="str">
        <f>indus2019!D11</f>
        <v>C16</v>
      </c>
    </row>
    <row r="9" spans="1:27" ht="12.75" customHeight="1">
      <c r="A9" t="str">
        <f>indus2019!B12</f>
        <v>Paper</v>
      </c>
      <c r="B9" s="2" t="str">
        <f>indus2019!C12</f>
        <v>C17</v>
      </c>
      <c r="C9" s="2">
        <f>indus2019!P12</f>
        <v>186.7736920525488</v>
      </c>
      <c r="D9" s="5">
        <f>indus2019!Q12</f>
        <v>0.30087730665010737</v>
      </c>
      <c r="E9" s="3">
        <f>indus2019!R12</f>
        <v>7.9665077942689434E-3</v>
      </c>
      <c r="F9" s="4">
        <f>indus2019!T12</f>
        <v>0</v>
      </c>
      <c r="G9" s="4">
        <f>indus2019!V12</f>
        <v>0.31992724877902357</v>
      </c>
      <c r="H9" s="6">
        <f>indus2019!M12</f>
        <v>19.435535516635426</v>
      </c>
      <c r="I9" s="6">
        <f>indus2019!N12</f>
        <v>8.5751015649736146</v>
      </c>
      <c r="J9" s="11">
        <f>+indus2019!$S$64</f>
        <v>7.9000000000000001E-4</v>
      </c>
      <c r="K9" s="11">
        <f>+indus2019!$U$64</f>
        <v>1.92E-3</v>
      </c>
      <c r="L9" s="11">
        <f>+indus2019!$W$64</f>
        <v>7.1000000000000002E-4</v>
      </c>
      <c r="M9" s="7">
        <f>indus2019!A12</f>
        <v>8</v>
      </c>
      <c r="N9" s="2" t="str">
        <f>indus2019!D12</f>
        <v>C17</v>
      </c>
    </row>
    <row r="10" spans="1:27" ht="12.75" customHeight="1">
      <c r="A10" t="str">
        <f>indus2019!B13</f>
        <v>Printing</v>
      </c>
      <c r="B10" s="2" t="str">
        <f>indus2019!C13</f>
        <v>C18</v>
      </c>
      <c r="C10" s="2">
        <f>indus2019!P13</f>
        <v>186.7736920525488</v>
      </c>
      <c r="D10" s="5">
        <f>indus2019!Q13</f>
        <v>0.30087730665010737</v>
      </c>
      <c r="E10" s="3">
        <f>indus2019!R13</f>
        <v>8.6870617053167278E-4</v>
      </c>
      <c r="F10" s="150">
        <f>indus2019!T13</f>
        <v>0</v>
      </c>
      <c r="G10" s="150">
        <f>indus2019!V13</f>
        <v>0.26161310715782959</v>
      </c>
      <c r="H10" s="6">
        <f>indus2019!M13</f>
        <v>33.157323642137733</v>
      </c>
      <c r="I10" s="6">
        <f>indus2019!N13</f>
        <v>7.5192855125561007</v>
      </c>
      <c r="J10" s="11">
        <f>+indus2019!$S$64</f>
        <v>7.9000000000000001E-4</v>
      </c>
      <c r="K10" s="11">
        <f>+indus2019!$U$64</f>
        <v>1.92E-3</v>
      </c>
      <c r="L10" s="11">
        <f>+indus2019!$W$64</f>
        <v>7.1000000000000002E-4</v>
      </c>
      <c r="M10" s="7">
        <f>indus2019!A13</f>
        <v>9</v>
      </c>
      <c r="N10" s="2" t="str">
        <f>indus2019!D13</f>
        <v>C18</v>
      </c>
    </row>
    <row r="11" spans="1:27" ht="12.75" customHeight="1">
      <c r="A11" t="str">
        <f>indus2019!B14</f>
        <v>Refined petroleum products</v>
      </c>
      <c r="B11" s="2" t="str">
        <f>indus2019!C14</f>
        <v>C19</v>
      </c>
      <c r="C11" s="2">
        <f>indus2019!P14</f>
        <v>230.66562832918424</v>
      </c>
      <c r="D11" s="5">
        <f>indus2019!Q14</f>
        <v>0.5109481417818188</v>
      </c>
      <c r="E11" s="3">
        <f>indus2019!R14</f>
        <v>3.1593960216080602E-2</v>
      </c>
      <c r="F11" s="4">
        <f>indus2019!T14</f>
        <v>0</v>
      </c>
      <c r="G11" s="4">
        <f>indus2019!V14</f>
        <v>0</v>
      </c>
      <c r="H11" s="6">
        <f>indus2019!M14</f>
        <v>8.5666175503504984</v>
      </c>
      <c r="I11" s="6">
        <f>indus2019!N14</f>
        <v>2.1377457719627238</v>
      </c>
      <c r="J11" s="11">
        <f>+indus2019!$S$64</f>
        <v>7.9000000000000001E-4</v>
      </c>
      <c r="K11" s="11">
        <f>+indus2019!$U$64</f>
        <v>1.92E-3</v>
      </c>
      <c r="L11" s="11">
        <f>+indus2019!$W$64</f>
        <v>7.1000000000000002E-4</v>
      </c>
      <c r="M11" s="7">
        <f>indus2019!A14</f>
        <v>10</v>
      </c>
      <c r="N11" s="2" t="str">
        <f>indus2019!D14</f>
        <v>C19</v>
      </c>
    </row>
    <row r="12" spans="1:27" ht="12.75" customHeight="1">
      <c r="A12" t="str">
        <f>indus2019!B15</f>
        <v>Chemical and pharmaceutical products</v>
      </c>
      <c r="B12" s="2" t="str">
        <f>indus2019!C15</f>
        <v>C20</v>
      </c>
      <c r="C12" s="2">
        <f>indus2019!P15</f>
        <v>258.3196390448208</v>
      </c>
      <c r="D12" s="5">
        <f>indus2019!Q15</f>
        <v>0.27808677940752546</v>
      </c>
      <c r="E12" s="3">
        <f>indus2019!R15</f>
        <v>1.0170889896111436E-2</v>
      </c>
      <c r="F12" s="4">
        <f>indus2019!T15</f>
        <v>0</v>
      </c>
      <c r="G12" s="4">
        <f>indus2019!V15</f>
        <v>2.2817312932526864E-2</v>
      </c>
      <c r="H12" s="6">
        <f>indus2019!M15</f>
        <v>30.578618123035632</v>
      </c>
      <c r="I12" s="6">
        <f>indus2019!N15</f>
        <v>12.812406240766618</v>
      </c>
      <c r="J12" s="11">
        <f>+indus2019!$S$64</f>
        <v>7.9000000000000001E-4</v>
      </c>
      <c r="K12" s="11">
        <f>+indus2019!$U$64</f>
        <v>1.92E-3</v>
      </c>
      <c r="L12" s="11">
        <f>+indus2019!$W$64</f>
        <v>7.1000000000000002E-4</v>
      </c>
      <c r="M12" s="7">
        <f>indus2019!A15</f>
        <v>11</v>
      </c>
      <c r="N12" s="2" t="str">
        <f>indus2019!D15</f>
        <v>C20 + 21</v>
      </c>
    </row>
    <row r="13" spans="1:27" ht="12.75" customHeight="1">
      <c r="A13" t="str">
        <f>indus2019!B16</f>
        <v>Rubber and plastic products</v>
      </c>
      <c r="B13" s="2" t="str">
        <f>indus2019!C16</f>
        <v>C22</v>
      </c>
      <c r="C13" s="2">
        <f>indus2019!P16</f>
        <v>195.60469561105415</v>
      </c>
      <c r="D13" s="5">
        <f>indus2019!Q16</f>
        <v>7.9595772903384265E-2</v>
      </c>
      <c r="E13" s="3">
        <f>indus2019!R16</f>
        <v>1.8101611136642798E-3</v>
      </c>
      <c r="F13" s="4">
        <f>indus2019!T16</f>
        <v>0</v>
      </c>
      <c r="G13" s="4">
        <f>indus2019!V16</f>
        <v>0.66053854606216345</v>
      </c>
      <c r="H13" s="6">
        <f>indus2019!M16</f>
        <v>28.55258051688984</v>
      </c>
      <c r="I13" s="6">
        <f>indus2019!N16</f>
        <v>6.0826235662416561</v>
      </c>
      <c r="J13" s="11">
        <f>+indus2019!$S$64</f>
        <v>7.9000000000000001E-4</v>
      </c>
      <c r="K13" s="11">
        <f>+indus2019!$U$64</f>
        <v>1.92E-3</v>
      </c>
      <c r="L13" s="11">
        <f>+indus2019!$W$64</f>
        <v>7.1000000000000002E-4</v>
      </c>
      <c r="M13" s="7">
        <f>indus2019!A16</f>
        <v>12</v>
      </c>
      <c r="N13" s="2" t="str">
        <f>indus2019!D16</f>
        <v>C22</v>
      </c>
    </row>
    <row r="14" spans="1:27" ht="12.75" customHeight="1">
      <c r="A14" t="str">
        <f>indus2019!B17</f>
        <v>Non-metallic mineral products</v>
      </c>
      <c r="B14" s="2" t="str">
        <f>indus2019!C17</f>
        <v>C23</v>
      </c>
      <c r="C14" s="2">
        <f>indus2019!P17</f>
        <v>142.45539785269037</v>
      </c>
      <c r="D14" s="5">
        <f>indus2019!Q17</f>
        <v>0.49127770697507334</v>
      </c>
      <c r="E14" s="3">
        <f>indus2019!R17</f>
        <v>6.1744478859566812E-2</v>
      </c>
      <c r="F14" s="4">
        <f>indus2019!T17</f>
        <v>0</v>
      </c>
      <c r="G14" s="4">
        <f>indus2019!V17</f>
        <v>5.9662682546868524E-2</v>
      </c>
      <c r="H14" s="6">
        <f>indus2019!M17</f>
        <v>25.401837293128452</v>
      </c>
      <c r="I14" s="6">
        <f>indus2019!N17</f>
        <v>5.455380311650492</v>
      </c>
      <c r="J14" s="11">
        <f>+indus2019!$S$64</f>
        <v>7.9000000000000001E-4</v>
      </c>
      <c r="K14" s="11">
        <f>+indus2019!$U$64</f>
        <v>1.92E-3</v>
      </c>
      <c r="L14" s="11">
        <f>+indus2019!$W$64</f>
        <v>7.1000000000000002E-4</v>
      </c>
      <c r="M14" s="7">
        <f>indus2019!A17</f>
        <v>13</v>
      </c>
      <c r="N14" s="2" t="str">
        <f>indus2019!D17</f>
        <v>C23</v>
      </c>
    </row>
    <row r="15" spans="1:27" ht="12.75" customHeight="1">
      <c r="A15" t="str">
        <f>indus2019!B18</f>
        <v>Steel and metal products</v>
      </c>
      <c r="B15" s="2" t="str">
        <f>indus2019!C18</f>
        <v>C24</v>
      </c>
      <c r="C15" s="2">
        <f>indus2019!P18</f>
        <v>87.347110178682641</v>
      </c>
      <c r="D15" s="5">
        <f>indus2019!Q18</f>
        <v>0.41836972730038691</v>
      </c>
      <c r="E15" s="3">
        <f>indus2019!R18</f>
        <v>4.0627414717964376E-2</v>
      </c>
      <c r="F15" s="150">
        <f>indus2019!T18</f>
        <v>0</v>
      </c>
      <c r="G15" s="150">
        <f>indus2019!V18</f>
        <v>0.31066182542505905</v>
      </c>
      <c r="H15" s="6">
        <f>indus2019!M18</f>
        <v>18.970290756982063</v>
      </c>
      <c r="I15" s="6">
        <f>indus2019!N18</f>
        <v>6.607511663292061</v>
      </c>
      <c r="J15" s="11">
        <f>+indus2019!$S$64</f>
        <v>7.9000000000000001E-4</v>
      </c>
      <c r="K15" s="11">
        <f>+indus2019!$U$64</f>
        <v>1.92E-3</v>
      </c>
      <c r="L15" s="11">
        <f>+indus2019!$W$64</f>
        <v>7.1000000000000002E-4</v>
      </c>
      <c r="M15" s="7">
        <f>indus2019!A18</f>
        <v>14</v>
      </c>
      <c r="N15" s="2" t="str">
        <f>indus2019!D18</f>
        <v>C24</v>
      </c>
    </row>
    <row r="16" spans="1:27" ht="12.75" customHeight="1">
      <c r="A16" t="str">
        <f>indus2019!B19</f>
        <v>Fabricated metal products</v>
      </c>
      <c r="B16" s="2" t="str">
        <f>indus2019!C19</f>
        <v>C25</v>
      </c>
      <c r="C16" s="2">
        <f>indus2019!P19</f>
        <v>195.46114958201562</v>
      </c>
      <c r="D16" s="5">
        <f>indus2019!Q19</f>
        <v>6.7857913999703492E-2</v>
      </c>
      <c r="E16" s="3">
        <f>indus2019!R19</f>
        <v>2.3809520808970456E-3</v>
      </c>
      <c r="F16" s="4">
        <f>indus2019!T19</f>
        <v>0</v>
      </c>
      <c r="G16" s="4">
        <f>indus2019!V19</f>
        <v>0.16738296996925281</v>
      </c>
      <c r="H16" s="6">
        <f>indus2019!M19</f>
        <v>34.097206052687071</v>
      </c>
      <c r="I16" s="6">
        <f>indus2019!N19</f>
        <v>5.8214147364812714</v>
      </c>
      <c r="J16" s="11">
        <f>+indus2019!$S$64</f>
        <v>7.9000000000000001E-4</v>
      </c>
      <c r="K16" s="11">
        <f>+indus2019!$U$64</f>
        <v>1.92E-3</v>
      </c>
      <c r="L16" s="11">
        <f>+indus2019!$W$64</f>
        <v>7.1000000000000002E-4</v>
      </c>
      <c r="M16" s="7">
        <f>indus2019!A19</f>
        <v>15</v>
      </c>
      <c r="N16" s="2" t="str">
        <f>indus2019!D19</f>
        <v>C25</v>
      </c>
    </row>
    <row r="17" spans="1:14" ht="12.75" customHeight="1">
      <c r="A17" t="str">
        <f>indus2019!B20</f>
        <v>Electronic products</v>
      </c>
      <c r="B17" s="2" t="str">
        <f>indus2019!C20</f>
        <v>C26</v>
      </c>
      <c r="C17" s="2">
        <f>indus2019!P20</f>
        <v>222.72212657237654</v>
      </c>
      <c r="D17" s="5">
        <f>indus2019!Q20</f>
        <v>3.1305645543475945E-2</v>
      </c>
      <c r="E17" s="3">
        <f>indus2019!R20</f>
        <v>5.9211935055036109E-4</v>
      </c>
      <c r="F17" s="4">
        <f>indus2019!T20</f>
        <v>0</v>
      </c>
      <c r="G17" s="4">
        <f>indus2019!V20</f>
        <v>2.3864504049272411E-2</v>
      </c>
      <c r="H17" s="6">
        <f>indus2019!M20</f>
        <v>35.009328130356664</v>
      </c>
      <c r="I17" s="6">
        <f>indus2019!N20</f>
        <v>9.9833561769119221</v>
      </c>
      <c r="J17" s="11">
        <f>+indus2019!$S$64</f>
        <v>7.9000000000000001E-4</v>
      </c>
      <c r="K17" s="11">
        <f>+indus2019!$U$64</f>
        <v>1.92E-3</v>
      </c>
      <c r="L17" s="11">
        <f>+indus2019!$W$64</f>
        <v>7.1000000000000002E-4</v>
      </c>
      <c r="M17" s="7">
        <f>indus2019!A20</f>
        <v>16</v>
      </c>
      <c r="N17" s="2" t="str">
        <f>indus2019!D20</f>
        <v>C26</v>
      </c>
    </row>
    <row r="18" spans="1:14" ht="12.75" customHeight="1">
      <c r="A18" t="str">
        <f>indus2019!B21</f>
        <v>Electrical equipment</v>
      </c>
      <c r="B18" s="2" t="str">
        <f>indus2019!C21</f>
        <v>C27</v>
      </c>
      <c r="C18" s="2">
        <f>indus2019!P21</f>
        <v>208.83562123182202</v>
      </c>
      <c r="D18" s="5">
        <f>indus2019!Q21</f>
        <v>3.1024810590195427E-2</v>
      </c>
      <c r="E18" s="3">
        <f>indus2019!R21</f>
        <v>6.70363472698917E-4</v>
      </c>
      <c r="F18" s="4">
        <f>indus2019!T21</f>
        <v>0</v>
      </c>
      <c r="G18" s="4">
        <f>indus2019!V21</f>
        <v>0.10039369771440836</v>
      </c>
      <c r="H18" s="6">
        <f>indus2019!M21</f>
        <v>28.632175441636143</v>
      </c>
      <c r="I18" s="6">
        <f>indus2019!N21</f>
        <v>7.8185965881908865</v>
      </c>
      <c r="J18" s="11">
        <f>+indus2019!$S$64</f>
        <v>7.9000000000000001E-4</v>
      </c>
      <c r="K18" s="11">
        <f>+indus2019!$U$64</f>
        <v>1.92E-3</v>
      </c>
      <c r="L18" s="11">
        <f>+indus2019!$W$64</f>
        <v>7.1000000000000002E-4</v>
      </c>
      <c r="M18" s="7">
        <f>indus2019!A21</f>
        <v>17</v>
      </c>
      <c r="N18" s="2" t="str">
        <f>indus2019!D21</f>
        <v>C27</v>
      </c>
    </row>
    <row r="19" spans="1:14" ht="12.75" customHeight="1">
      <c r="A19" t="str">
        <f>indus2019!B22</f>
        <v>Other machinery and equipment</v>
      </c>
      <c r="B19" s="2" t="str">
        <f>indus2019!C22</f>
        <v>C28</v>
      </c>
      <c r="C19" s="2">
        <f>indus2019!P22</f>
        <v>202.20761833460378</v>
      </c>
      <c r="D19" s="5">
        <f>indus2019!Q22</f>
        <v>2.9568571430520146E-2</v>
      </c>
      <c r="E19" s="3">
        <f>indus2019!R22</f>
        <v>8.815836933438936E-4</v>
      </c>
      <c r="F19" s="4">
        <f>indus2019!T22</f>
        <v>0</v>
      </c>
      <c r="G19" s="4">
        <f>indus2019!V22</f>
        <v>7.3651231502095724E-2</v>
      </c>
      <c r="H19" s="6">
        <f>indus2019!M22</f>
        <v>31.222425321589036</v>
      </c>
      <c r="I19" s="6">
        <f>indus2019!N22</f>
        <v>8.0854219220255263</v>
      </c>
      <c r="J19" s="11">
        <f>+indus2019!$S$64</f>
        <v>7.9000000000000001E-4</v>
      </c>
      <c r="K19" s="11">
        <f>+indus2019!$U$64</f>
        <v>1.92E-3</v>
      </c>
      <c r="L19" s="11">
        <f>+indus2019!$W$64</f>
        <v>7.1000000000000002E-4</v>
      </c>
      <c r="M19" s="7">
        <f>indus2019!A22</f>
        <v>18</v>
      </c>
      <c r="N19" s="2" t="str">
        <f>indus2019!D22</f>
        <v>C28</v>
      </c>
    </row>
    <row r="20" spans="1:14" ht="12.75" customHeight="1">
      <c r="A20" t="str">
        <f>indus2019!B23</f>
        <v>Motor vehicles</v>
      </c>
      <c r="B20" s="2" t="str">
        <f>indus2019!C23</f>
        <v>C29</v>
      </c>
      <c r="C20" s="2">
        <f>indus2019!P23</f>
        <v>250.92881702893354</v>
      </c>
      <c r="D20" s="5">
        <f>indus2019!Q23</f>
        <v>2.7807769942282057E-2</v>
      </c>
      <c r="E20" s="3">
        <f>indus2019!R23</f>
        <v>4.8159977836870964E-4</v>
      </c>
      <c r="F20" s="4">
        <f>indus2019!T23</f>
        <v>0</v>
      </c>
      <c r="G20" s="4">
        <f>indus2019!V23</f>
        <v>8.6582380411740596E-4</v>
      </c>
      <c r="H20" s="6">
        <f>indus2019!M23</f>
        <v>21.614160763293839</v>
      </c>
      <c r="I20" s="6">
        <f>indus2019!N23</f>
        <v>8.8005966578916759</v>
      </c>
      <c r="J20" s="11">
        <f>+indus2019!$S$64</f>
        <v>7.9000000000000001E-4</v>
      </c>
      <c r="K20" s="11">
        <f>+indus2019!$U$64</f>
        <v>1.92E-3</v>
      </c>
      <c r="L20" s="11">
        <f>+indus2019!$W$64</f>
        <v>7.1000000000000002E-4</v>
      </c>
      <c r="M20" s="7">
        <f>indus2019!A23</f>
        <v>19</v>
      </c>
      <c r="N20" s="2" t="str">
        <f>indus2019!D23</f>
        <v>C29</v>
      </c>
    </row>
    <row r="21" spans="1:14" ht="12.75" customHeight="1">
      <c r="A21" t="str">
        <f>indus2019!B24</f>
        <v>Other transport equipment</v>
      </c>
      <c r="B21" s="2" t="str">
        <f>indus2019!C24</f>
        <v>C30</v>
      </c>
      <c r="C21" s="2">
        <f>indus2019!P24</f>
        <v>222.68885693724491</v>
      </c>
      <c r="D21" s="5">
        <f>indus2019!Q24</f>
        <v>3.4845807654086729E-2</v>
      </c>
      <c r="E21" s="3">
        <f>indus2019!R24</f>
        <v>5.1024932326117656E-4</v>
      </c>
      <c r="F21" s="4">
        <f>indus2019!T24</f>
        <v>0</v>
      </c>
      <c r="G21" s="4">
        <f>indus2019!V24</f>
        <v>7.8671208735615525E-4</v>
      </c>
      <c r="H21" s="6">
        <f>indus2019!M24</f>
        <v>32.47971675611673</v>
      </c>
      <c r="I21" s="6">
        <f>indus2019!N24</f>
        <v>17.173840951249307</v>
      </c>
      <c r="J21" s="11">
        <f>+indus2019!$S$64</f>
        <v>7.9000000000000001E-4</v>
      </c>
      <c r="K21" s="11">
        <f>+indus2019!$U$64</f>
        <v>1.92E-3</v>
      </c>
      <c r="L21" s="11">
        <f>+indus2019!$W$64</f>
        <v>7.1000000000000002E-4</v>
      </c>
      <c r="M21" s="7">
        <f>indus2019!A24</f>
        <v>20</v>
      </c>
      <c r="N21" s="2" t="str">
        <f>indus2019!D24</f>
        <v>C30</v>
      </c>
    </row>
    <row r="22" spans="1:14" ht="12.75" customHeight="1">
      <c r="A22" t="str">
        <f>indus2019!B25</f>
        <v>Furniture and other manufactured goods</v>
      </c>
      <c r="B22" s="2" t="str">
        <f>indus2019!C25</f>
        <v>C31</v>
      </c>
      <c r="C22" s="2">
        <f>indus2019!P25</f>
        <v>251.93432283973343</v>
      </c>
      <c r="D22" s="5">
        <f>indus2019!Q25</f>
        <v>4.0197127312430539E-2</v>
      </c>
      <c r="E22" s="3">
        <f>indus2019!R25</f>
        <v>9.4370853365173199E-4</v>
      </c>
      <c r="F22" s="4">
        <f>indus2019!T25</f>
        <v>0</v>
      </c>
      <c r="G22" s="4">
        <f>indus2019!V25</f>
        <v>0.15900372856818237</v>
      </c>
      <c r="H22" s="6">
        <f>indus2019!M25</f>
        <v>36.345986025268445</v>
      </c>
      <c r="I22" s="6">
        <f>indus2019!N25</f>
        <v>6.5422741367928303</v>
      </c>
      <c r="J22" s="11">
        <f>+indus2019!$S$64</f>
        <v>7.9000000000000001E-4</v>
      </c>
      <c r="K22" s="11">
        <f>+indus2019!$U$64</f>
        <v>1.92E-3</v>
      </c>
      <c r="L22" s="11">
        <f>+indus2019!$W$64</f>
        <v>7.1000000000000002E-4</v>
      </c>
      <c r="M22" s="7">
        <f>indus2019!A25</f>
        <v>21</v>
      </c>
      <c r="N22" s="2" t="str">
        <f>indus2019!D25</f>
        <v>C31 + 32</v>
      </c>
    </row>
    <row r="23" spans="1:14" ht="12.75" customHeight="1">
      <c r="A23" t="str">
        <f>indus2019!B26</f>
        <v>Machinery repair and installation services</v>
      </c>
      <c r="B23" s="2" t="str">
        <f>indus2019!C26</f>
        <v>C33</v>
      </c>
      <c r="C23" s="2">
        <f>indus2019!P26</f>
        <v>159.75686042320314</v>
      </c>
      <c r="D23" s="5">
        <f>indus2019!Q26</f>
        <v>3.7613994124709324E-2</v>
      </c>
      <c r="E23" s="3">
        <f>indus2019!R26</f>
        <v>2.4391699630157576E-3</v>
      </c>
      <c r="F23" s="4">
        <f>indus2019!T26</f>
        <v>0</v>
      </c>
      <c r="G23" s="4">
        <f>indus2019!V26</f>
        <v>2.1581701015275474E-2</v>
      </c>
      <c r="H23" s="6">
        <f>indus2019!M26</f>
        <v>36.113316088220486</v>
      </c>
      <c r="I23" s="6">
        <f>indus2019!N26</f>
        <v>7.2886172173588744</v>
      </c>
      <c r="J23" s="11">
        <f>+indus2019!$S$64</f>
        <v>7.9000000000000001E-4</v>
      </c>
      <c r="K23" s="11">
        <f>+indus2019!$U$64</f>
        <v>1.92E-3</v>
      </c>
      <c r="L23" s="11">
        <f>+indus2019!$W$64</f>
        <v>7.1000000000000002E-4</v>
      </c>
      <c r="M23" s="7">
        <f>indus2019!A26</f>
        <v>22</v>
      </c>
      <c r="N23" s="2" t="str">
        <f>indus2019!D26</f>
        <v>C33</v>
      </c>
    </row>
    <row r="24" spans="1:14" ht="12.75" customHeight="1">
      <c r="A24" t="str">
        <f>indus2019!B27</f>
        <v>Electricity, gas and heat</v>
      </c>
      <c r="B24" s="2" t="str">
        <f>indus2019!C27</f>
        <v>D35</v>
      </c>
      <c r="C24" s="2">
        <f>indus2019!P27</f>
        <v>95.477014936522522</v>
      </c>
      <c r="D24" s="5">
        <f>indus2019!Q27</f>
        <v>0.85159352206115069</v>
      </c>
      <c r="E24" s="151">
        <f>indus2019!R27</f>
        <v>5.0020842859175012E-2</v>
      </c>
      <c r="F24" s="150">
        <f>indus2019!T27</f>
        <v>0</v>
      </c>
      <c r="G24" s="150">
        <f>indus2019!V27</f>
        <v>0.14323314742242133</v>
      </c>
      <c r="H24" s="6">
        <f>indus2019!M27</f>
        <v>37.315044175100276</v>
      </c>
      <c r="I24" s="6">
        <f>indus2019!N27</f>
        <v>21.331820770829367</v>
      </c>
      <c r="J24" s="11">
        <f>+indus2019!$S$64</f>
        <v>7.9000000000000001E-4</v>
      </c>
      <c r="K24" s="11">
        <f>+indus2019!$U$64</f>
        <v>1.92E-3</v>
      </c>
      <c r="L24" s="11">
        <f>+indus2019!$W$64</f>
        <v>7.1000000000000002E-4</v>
      </c>
      <c r="M24" s="7">
        <f>indus2019!A27</f>
        <v>23</v>
      </c>
      <c r="N24" s="2" t="str">
        <f>indus2019!D27</f>
        <v>D35</v>
      </c>
    </row>
    <row r="25" spans="1:14" ht="12.75" customHeight="1">
      <c r="A25" t="str">
        <f>indus2019!B28</f>
        <v>Water supply</v>
      </c>
      <c r="B25" s="2" t="str">
        <f>indus2019!C28</f>
        <v>E36</v>
      </c>
      <c r="C25" s="2">
        <f>indus2019!P28</f>
        <v>394.68445416989476</v>
      </c>
      <c r="D25" s="5">
        <f>indus2019!Q28</f>
        <v>9.2781348640406033E-2</v>
      </c>
      <c r="E25" s="3">
        <f>indus2019!R28</f>
        <v>1.6790956849215114E-2</v>
      </c>
      <c r="F25" s="4">
        <f>indus2019!T28</f>
        <v>0</v>
      </c>
      <c r="G25" s="4">
        <f>indus2019!V28</f>
        <v>0</v>
      </c>
      <c r="H25" s="6">
        <f>indus2019!M28</f>
        <v>20.416462279969458</v>
      </c>
      <c r="I25" s="6">
        <f>indus2019!N28</f>
        <v>26.252051684591898</v>
      </c>
      <c r="J25" s="11">
        <f>+indus2019!$S$64</f>
        <v>7.9000000000000001E-4</v>
      </c>
      <c r="K25" s="11">
        <f>+indus2019!$U$64</f>
        <v>1.92E-3</v>
      </c>
      <c r="L25" s="11">
        <f>+indus2019!$W$64</f>
        <v>7.1000000000000002E-4</v>
      </c>
      <c r="M25" s="7">
        <f>indus2019!A28</f>
        <v>24</v>
      </c>
      <c r="N25" s="2" t="str">
        <f>indus2019!D28</f>
        <v>E36</v>
      </c>
    </row>
    <row r="26" spans="1:14" ht="12.75" customHeight="1">
      <c r="A26" t="str">
        <f>indus2019!B29</f>
        <v>Sewerage and waste management</v>
      </c>
      <c r="B26" s="2" t="str">
        <f>indus2019!C29</f>
        <v>E37</v>
      </c>
      <c r="C26" s="2">
        <f>indus2019!P29</f>
        <v>394.68445416989476</v>
      </c>
      <c r="D26" s="5">
        <f>indus2019!Q29</f>
        <v>9.2781348640406033E-2</v>
      </c>
      <c r="E26" s="3">
        <f>indus2019!R29</f>
        <v>3.2907596757580461E-2</v>
      </c>
      <c r="F26" s="4">
        <f>indus2019!T29</f>
        <v>0</v>
      </c>
      <c r="G26" s="4">
        <f>indus2019!V29</f>
        <v>0</v>
      </c>
      <c r="H26" s="6">
        <f>indus2019!M29</f>
        <v>22.749604970195996</v>
      </c>
      <c r="I26" s="6">
        <f>indus2019!N29</f>
        <v>12.525959097765735</v>
      </c>
      <c r="J26" s="11">
        <f>+indus2019!$S$64</f>
        <v>7.9000000000000001E-4</v>
      </c>
      <c r="K26" s="11">
        <f>+indus2019!$U$64</f>
        <v>1.92E-3</v>
      </c>
      <c r="L26" s="11">
        <f>+indus2019!$W$64</f>
        <v>7.1000000000000002E-4</v>
      </c>
      <c r="M26" s="7">
        <f>indus2019!A29</f>
        <v>25</v>
      </c>
      <c r="N26" s="2" t="str">
        <f>indus2019!D29</f>
        <v>E37 to 39</v>
      </c>
    </row>
    <row r="27" spans="1:14" ht="12.75" customHeight="1">
      <c r="A27" t="str">
        <f>indus2019!B30</f>
        <v>Construction and civil engineering</v>
      </c>
      <c r="B27" s="2" t="str">
        <f>indus2019!C30</f>
        <v>F</v>
      </c>
      <c r="C27" s="2">
        <f>indus2019!P30</f>
        <v>334.35341126393405</v>
      </c>
      <c r="D27" s="5">
        <f>indus2019!Q30</f>
        <v>5.502927320369852E-2</v>
      </c>
      <c r="E27" s="3">
        <f>indus2019!R30</f>
        <v>4.7659506017325801E-3</v>
      </c>
      <c r="F27" s="4">
        <f>indus2019!T30</f>
        <v>0</v>
      </c>
      <c r="G27" s="4">
        <f>indus2019!V30</f>
        <v>0</v>
      </c>
      <c r="H27" s="6">
        <f>indus2019!M30</f>
        <v>42.364089074520216</v>
      </c>
      <c r="I27" s="6">
        <f>indus2019!N30</f>
        <v>4.8500554214869149</v>
      </c>
      <c r="J27" s="11">
        <f>+indus2019!$S$64</f>
        <v>7.9000000000000001E-4</v>
      </c>
      <c r="K27" s="11">
        <f>+indus2019!$U$64</f>
        <v>1.92E-3</v>
      </c>
      <c r="L27" s="11">
        <f>+indus2019!$W$64</f>
        <v>7.1000000000000002E-4</v>
      </c>
      <c r="M27" s="7">
        <f>indus2019!A30</f>
        <v>26</v>
      </c>
      <c r="N27" s="2" t="str">
        <f>indus2019!D30</f>
        <v>F</v>
      </c>
    </row>
    <row r="28" spans="1:14" ht="12.75" customHeight="1">
      <c r="A28" t="str">
        <f>indus2019!B31</f>
        <v>Wholesale and retail</v>
      </c>
      <c r="B28" s="2" t="str">
        <f>indus2019!C31</f>
        <v>G45</v>
      </c>
      <c r="C28" s="2">
        <f>indus2019!P31</f>
        <v>222.54246890172706</v>
      </c>
      <c r="D28" s="5">
        <f>indus2019!Q31</f>
        <v>5.4821973730833064E-2</v>
      </c>
      <c r="E28" s="3">
        <f>indus2019!R31</f>
        <v>2.6544021355111983E-3</v>
      </c>
      <c r="F28" s="4">
        <f>indus2019!T31</f>
        <v>0</v>
      </c>
      <c r="G28" s="4">
        <f>indus2019!V31</f>
        <v>0</v>
      </c>
      <c r="H28" s="6">
        <f>indus2019!M31</f>
        <v>51.643762415999333</v>
      </c>
      <c r="I28" s="6">
        <f>indus2019!N31</f>
        <v>7.9380050229939911</v>
      </c>
      <c r="J28" s="11">
        <f>+indus2019!$S$64</f>
        <v>7.9000000000000001E-4</v>
      </c>
      <c r="K28" s="11">
        <f>+indus2019!$U$64</f>
        <v>1.92E-3</v>
      </c>
      <c r="L28" s="11">
        <f>+indus2019!$W$64</f>
        <v>7.1000000000000002E-4</v>
      </c>
      <c r="M28" s="7">
        <f>indus2019!A31</f>
        <v>27</v>
      </c>
      <c r="N28" s="2" t="str">
        <f>indus2019!D31</f>
        <v>G45 to 47</v>
      </c>
    </row>
    <row r="29" spans="1:14" ht="12.75" customHeight="1">
      <c r="A29" t="str">
        <f>indus2019!B32</f>
        <v>Rail and road transport</v>
      </c>
      <c r="B29" s="2" t="str">
        <f>indus2019!C32</f>
        <v>H49</v>
      </c>
      <c r="C29" s="2">
        <f>indus2019!P32</f>
        <v>606.13770379879065</v>
      </c>
      <c r="D29" s="5">
        <f>indus2019!Q32</f>
        <v>0.20419493395208202</v>
      </c>
      <c r="E29" s="3">
        <f>indus2019!R32</f>
        <v>1.2880582418787657E-2</v>
      </c>
      <c r="F29" s="4">
        <f>indus2019!T32</f>
        <v>0</v>
      </c>
      <c r="G29" s="4">
        <f>indus2019!V32</f>
        <v>0</v>
      </c>
      <c r="H29" s="6">
        <f>indus2019!M32</f>
        <v>35.244684116857549</v>
      </c>
      <c r="I29" s="6">
        <f>indus2019!N32</f>
        <v>9.0138287322741064</v>
      </c>
      <c r="J29" s="11">
        <f>+indus2019!$S$64</f>
        <v>7.9000000000000001E-4</v>
      </c>
      <c r="K29" s="11">
        <f>+indus2019!$U$64</f>
        <v>1.92E-3</v>
      </c>
      <c r="L29" s="11">
        <f>+indus2019!$W$64</f>
        <v>7.1000000000000002E-4</v>
      </c>
      <c r="M29" s="7">
        <f>indus2019!A32</f>
        <v>28</v>
      </c>
      <c r="N29" s="2" t="str">
        <f>indus2019!D32</f>
        <v>H49</v>
      </c>
    </row>
    <row r="30" spans="1:14" ht="12.75" customHeight="1">
      <c r="A30" t="str">
        <f>indus2019!B33</f>
        <v>Water transport</v>
      </c>
      <c r="B30" s="2" t="str">
        <f>indus2019!C33</f>
        <v>H50</v>
      </c>
      <c r="C30" s="2">
        <f>indus2019!P33</f>
        <v>17.776509396391507</v>
      </c>
      <c r="D30" s="5">
        <f>indus2019!Q33</f>
        <v>3.245268803718377</v>
      </c>
      <c r="E30" s="3">
        <f>indus2019!R33</f>
        <v>0.21119261647590576</v>
      </c>
      <c r="F30" s="4">
        <f>indus2019!T33</f>
        <v>0</v>
      </c>
      <c r="G30" s="4">
        <f>indus2019!V33</f>
        <v>0</v>
      </c>
      <c r="H30" s="6">
        <f>indus2019!M33</f>
        <v>15.424565760260405</v>
      </c>
      <c r="I30" s="6">
        <f>indus2019!N33</f>
        <v>8.0587364647572191</v>
      </c>
      <c r="J30" s="11">
        <f>+indus2019!$S$64</f>
        <v>7.9000000000000001E-4</v>
      </c>
      <c r="K30" s="11">
        <f>+indus2019!$U$64</f>
        <v>1.92E-3</v>
      </c>
      <c r="L30" s="11">
        <f>+indus2019!$W$64</f>
        <v>7.1000000000000002E-4</v>
      </c>
      <c r="M30" s="7">
        <f>indus2019!A33</f>
        <v>29</v>
      </c>
      <c r="N30" s="2" t="str">
        <f>indus2019!D33</f>
        <v>H50</v>
      </c>
    </row>
    <row r="31" spans="1:14" ht="12.75" customHeight="1">
      <c r="A31" t="str">
        <f>indus2019!B34</f>
        <v>Air transport</v>
      </c>
      <c r="B31" s="2" t="str">
        <f>indus2019!C34</f>
        <v>H51</v>
      </c>
      <c r="C31" s="2">
        <f>indus2019!P34</f>
        <v>85.517988275364516</v>
      </c>
      <c r="D31" s="5">
        <f>indus2019!Q34</f>
        <v>1.6231882304883354</v>
      </c>
      <c r="E31" s="3">
        <f>indus2019!R34</f>
        <v>0.10877067413234361</v>
      </c>
      <c r="F31" s="4">
        <f>indus2019!T34</f>
        <v>0</v>
      </c>
      <c r="G31" s="4">
        <f>indus2019!V34</f>
        <v>0</v>
      </c>
      <c r="H31" s="6">
        <f>indus2019!M34</f>
        <v>9.9357631615696107</v>
      </c>
      <c r="I31" s="6">
        <f>indus2019!N34</f>
        <v>11.349671833542804</v>
      </c>
      <c r="J31" s="11">
        <f>+indus2019!$S$64</f>
        <v>7.9000000000000001E-4</v>
      </c>
      <c r="K31" s="11">
        <f>+indus2019!$U$64</f>
        <v>1.92E-3</v>
      </c>
      <c r="L31" s="11">
        <f>+indus2019!$W$64</f>
        <v>7.1000000000000002E-4</v>
      </c>
      <c r="M31" s="7">
        <f>indus2019!A34</f>
        <v>30</v>
      </c>
      <c r="N31" s="2" t="str">
        <f>indus2019!D34</f>
        <v>H51</v>
      </c>
    </row>
    <row r="32" spans="1:14" ht="12.75" customHeight="1">
      <c r="A32" t="str">
        <f>indus2019!B35</f>
        <v>Warehousing and delivery services</v>
      </c>
      <c r="B32" s="2" t="str">
        <f>indus2019!C35</f>
        <v>H52</v>
      </c>
      <c r="C32" s="2">
        <f>indus2019!P35</f>
        <v>531.92178731011848</v>
      </c>
      <c r="D32" s="5">
        <f>indus2019!Q35</f>
        <v>3.1493970365490766E-2</v>
      </c>
      <c r="E32" s="3">
        <f>indus2019!R35</f>
        <v>2.6861556224863511E-3</v>
      </c>
      <c r="F32" s="4">
        <f>indus2019!T35</f>
        <v>0</v>
      </c>
      <c r="G32" s="4">
        <f>indus2019!V35</f>
        <v>0</v>
      </c>
      <c r="H32" s="6">
        <f>indus2019!M35</f>
        <v>22.816509083363975</v>
      </c>
      <c r="I32" s="6">
        <f>indus2019!N35</f>
        <v>13.977517751241569</v>
      </c>
      <c r="J32" s="11">
        <f>+indus2019!$S$64</f>
        <v>7.9000000000000001E-4</v>
      </c>
      <c r="K32" s="11">
        <f>+indus2019!$U$64</f>
        <v>1.92E-3</v>
      </c>
      <c r="L32" s="11">
        <f>+indus2019!$W$64</f>
        <v>7.1000000000000002E-4</v>
      </c>
      <c r="M32" s="7">
        <f>indus2019!A35</f>
        <v>31</v>
      </c>
      <c r="N32" s="2" t="str">
        <f>indus2019!D35</f>
        <v>H52 + 53</v>
      </c>
    </row>
    <row r="33" spans="1:14" ht="12.75" customHeight="1">
      <c r="A33" t="str">
        <f>indus2019!B36</f>
        <v>Hospitality and food services</v>
      </c>
      <c r="B33" s="2" t="str">
        <f>indus2019!C36</f>
        <v>I</v>
      </c>
      <c r="C33" s="2">
        <f>indus2019!P36</f>
        <v>236.01233725825981</v>
      </c>
      <c r="D33" s="5">
        <f>indus2019!Q36</f>
        <v>4.7312539025895127E-2</v>
      </c>
      <c r="E33" s="3">
        <f>indus2019!R36</f>
        <v>2.2108918657771821E-3</v>
      </c>
      <c r="F33" s="4">
        <f>indus2019!T36</f>
        <v>0</v>
      </c>
      <c r="G33" s="4">
        <f>indus2019!V36</f>
        <v>0</v>
      </c>
      <c r="H33" s="6">
        <f>indus2019!M36</f>
        <v>43.057546473954403</v>
      </c>
      <c r="I33" s="6">
        <f>indus2019!N36</f>
        <v>4.2177390033236684</v>
      </c>
      <c r="J33" s="11">
        <f>+indus2019!$S$64</f>
        <v>7.9000000000000001E-4</v>
      </c>
      <c r="K33" s="11">
        <f>+indus2019!$U$64</f>
        <v>1.92E-3</v>
      </c>
      <c r="L33" s="11">
        <f>+indus2019!$W$64</f>
        <v>7.1000000000000002E-4</v>
      </c>
      <c r="M33" s="7">
        <f>indus2019!A36</f>
        <v>32</v>
      </c>
      <c r="N33" s="2" t="str">
        <f>indus2019!D36</f>
        <v>I</v>
      </c>
    </row>
    <row r="34" spans="1:14" ht="12.75" customHeight="1">
      <c r="A34" t="str">
        <f>indus2019!B37</f>
        <v>Publishing</v>
      </c>
      <c r="B34" s="2" t="str">
        <f>indus2019!C37</f>
        <v>J58</v>
      </c>
      <c r="C34" s="2">
        <f>indus2019!P37</f>
        <v>255.79849751536031</v>
      </c>
      <c r="D34" s="5">
        <f>indus2019!Q37</f>
        <v>7.9214854577165702E-3</v>
      </c>
      <c r="E34" s="3">
        <f>indus2019!R37</f>
        <v>1.119251656282173E-4</v>
      </c>
      <c r="F34" s="4">
        <f>indus2019!T37</f>
        <v>0</v>
      </c>
      <c r="G34" s="4">
        <f>indus2019!V37</f>
        <v>0</v>
      </c>
      <c r="H34" s="6">
        <f>indus2019!M37</f>
        <v>26.575671750470548</v>
      </c>
      <c r="I34" s="6">
        <f>indus2019!N37</f>
        <v>32.083897783502593</v>
      </c>
      <c r="J34" s="11">
        <f>+indus2019!$S$64</f>
        <v>7.9000000000000001E-4</v>
      </c>
      <c r="K34" s="11">
        <f>+indus2019!$U$64</f>
        <v>1.92E-3</v>
      </c>
      <c r="L34" s="11">
        <f>+indus2019!$W$64</f>
        <v>7.1000000000000002E-4</v>
      </c>
      <c r="M34" s="7">
        <f>indus2019!A37</f>
        <v>33</v>
      </c>
      <c r="N34" s="2" t="str">
        <f>indus2019!D37</f>
        <v>J58</v>
      </c>
    </row>
    <row r="35" spans="1:14" ht="12.75" customHeight="1">
      <c r="A35" t="str">
        <f>indus2019!B38</f>
        <v>Media</v>
      </c>
      <c r="B35" s="2" t="str">
        <f>indus2019!C38</f>
        <v>J59</v>
      </c>
      <c r="C35" s="2">
        <f>indus2019!P38</f>
        <v>251.25267463350164</v>
      </c>
      <c r="D35" s="5">
        <f>indus2019!Q38</f>
        <v>3.147821545064379E-2</v>
      </c>
      <c r="E35" s="3">
        <f>indus2019!R38</f>
        <v>3.8823515778643253E-4</v>
      </c>
      <c r="F35" s="4">
        <f>indus2019!T38</f>
        <v>0</v>
      </c>
      <c r="G35" s="4">
        <f>indus2019!V38</f>
        <v>0</v>
      </c>
      <c r="H35" s="6">
        <f>indus2019!M38</f>
        <v>32.139601983963601</v>
      </c>
      <c r="I35" s="6">
        <f>indus2019!N38</f>
        <v>7.8175008315533852</v>
      </c>
      <c r="J35" s="11">
        <f>+indus2019!$S$64</f>
        <v>7.9000000000000001E-4</v>
      </c>
      <c r="K35" s="11">
        <f>+indus2019!$U$64</f>
        <v>1.92E-3</v>
      </c>
      <c r="L35" s="11">
        <f>+indus2019!$W$64</f>
        <v>7.1000000000000002E-4</v>
      </c>
      <c r="M35" s="7">
        <f>indus2019!A38</f>
        <v>34</v>
      </c>
      <c r="N35" s="2" t="str">
        <f>indus2019!D38</f>
        <v>J59 + 60</v>
      </c>
    </row>
    <row r="36" spans="1:14" ht="12.75" customHeight="1">
      <c r="A36" t="str">
        <f>indus2019!B39</f>
        <v>Telecommunications</v>
      </c>
      <c r="B36" s="2" t="str">
        <f>indus2019!C39</f>
        <v>J61</v>
      </c>
      <c r="C36" s="2">
        <f>indus2019!P39</f>
        <v>419.16129509648482</v>
      </c>
      <c r="D36" s="5">
        <f>indus2019!Q39</f>
        <v>1.4306439412636958E-2</v>
      </c>
      <c r="E36" s="3">
        <f>indus2019!R39</f>
        <v>9.7046002635454911E-4</v>
      </c>
      <c r="F36" s="4">
        <f>indus2019!T39</f>
        <v>0</v>
      </c>
      <c r="G36" s="4">
        <f>indus2019!V39</f>
        <v>0</v>
      </c>
      <c r="H36" s="6">
        <f>indus2019!M39</f>
        <v>27.128919257728825</v>
      </c>
      <c r="I36" s="6">
        <f>indus2019!N39</f>
        <v>12.370656579250435</v>
      </c>
      <c r="J36" s="11">
        <f>+indus2019!$S$64</f>
        <v>7.9000000000000001E-4</v>
      </c>
      <c r="K36" s="11">
        <f>+indus2019!$U$64</f>
        <v>1.92E-3</v>
      </c>
      <c r="L36" s="11">
        <f>+indus2019!$W$64</f>
        <v>7.1000000000000002E-4</v>
      </c>
      <c r="M36" s="7">
        <f>indus2019!A39</f>
        <v>35</v>
      </c>
      <c r="N36" s="2" t="str">
        <f>indus2019!D39</f>
        <v>J61</v>
      </c>
    </row>
    <row r="37" spans="1:14" ht="12.75" customHeight="1">
      <c r="A37" t="str">
        <f>indus2019!B40</f>
        <v>IT services</v>
      </c>
      <c r="B37" s="2" t="str">
        <f>indus2019!C40</f>
        <v>J62</v>
      </c>
      <c r="C37" s="2">
        <f>indus2019!P40</f>
        <v>233.73747629160334</v>
      </c>
      <c r="D37" s="5">
        <f>indus2019!Q40</f>
        <v>5.5538097171950723E-3</v>
      </c>
      <c r="E37" s="3">
        <f>indus2019!R40</f>
        <v>9.0982076668054434E-4</v>
      </c>
      <c r="F37" s="4">
        <f>indus2019!T40</f>
        <v>0</v>
      </c>
      <c r="G37" s="4">
        <f>indus2019!V40</f>
        <v>0</v>
      </c>
      <c r="H37" s="6">
        <f>indus2019!M40</f>
        <v>42.840283732167343</v>
      </c>
      <c r="I37" s="6">
        <f>indus2019!N40</f>
        <v>7.7198630321903563</v>
      </c>
      <c r="J37" s="11">
        <f>+indus2019!$S$64</f>
        <v>7.9000000000000001E-4</v>
      </c>
      <c r="K37" s="11">
        <f>+indus2019!$U$64</f>
        <v>1.92E-3</v>
      </c>
      <c r="L37" s="11">
        <f>+indus2019!$W$64</f>
        <v>7.1000000000000002E-4</v>
      </c>
      <c r="M37" s="7">
        <f>indus2019!A40</f>
        <v>36</v>
      </c>
      <c r="N37" s="2" t="str">
        <f>indus2019!D40</f>
        <v>J62 + 63</v>
      </c>
    </row>
    <row r="38" spans="1:14" ht="12.75" customHeight="1">
      <c r="A38" t="str">
        <f>indus2019!B41</f>
        <v>Financial services</v>
      </c>
      <c r="B38" s="2" t="str">
        <f>indus2019!C41</f>
        <v>K64</v>
      </c>
      <c r="C38" s="2">
        <f>indus2019!P41</f>
        <v>257.31805879609902</v>
      </c>
      <c r="D38" s="5">
        <f>indus2019!Q41</f>
        <v>7.2535416128217756E-3</v>
      </c>
      <c r="E38" s="3">
        <f>indus2019!R41</f>
        <v>3.8649577997861554E-4</v>
      </c>
      <c r="F38" s="4">
        <f>indus2019!T41</f>
        <v>0</v>
      </c>
      <c r="G38" s="4">
        <f>indus2019!V41</f>
        <v>0</v>
      </c>
      <c r="H38" s="6">
        <f>indus2019!M41</f>
        <v>66.873714873200825</v>
      </c>
      <c r="I38" s="6">
        <f>indus2019!N41</f>
        <v>7.0229119749339084</v>
      </c>
      <c r="J38" s="11">
        <f>+indus2019!$S$64</f>
        <v>7.9000000000000001E-4</v>
      </c>
      <c r="K38" s="11">
        <f>+indus2019!$U$64</f>
        <v>1.92E-3</v>
      </c>
      <c r="L38" s="11">
        <f>+indus2019!$W$64</f>
        <v>7.1000000000000002E-4</v>
      </c>
      <c r="M38" s="7">
        <f>indus2019!A41</f>
        <v>37</v>
      </c>
      <c r="N38" s="2" t="str">
        <f>indus2019!D41</f>
        <v>K64</v>
      </c>
    </row>
    <row r="39" spans="1:14" ht="12.75" customHeight="1">
      <c r="A39" t="str">
        <f>indus2019!B42</f>
        <v>Insurance and pension services</v>
      </c>
      <c r="B39" s="2" t="str">
        <f>indus2019!C42</f>
        <v>K65</v>
      </c>
      <c r="C39" s="2">
        <f>indus2019!P42</f>
        <v>196.92487419110356</v>
      </c>
      <c r="D39" s="5">
        <f>indus2019!Q42</f>
        <v>3.9860976830862843E-2</v>
      </c>
      <c r="E39" s="3">
        <f>indus2019!R42</f>
        <v>1.589781581856962E-4</v>
      </c>
      <c r="F39" s="4">
        <f>indus2019!T42</f>
        <v>0</v>
      </c>
      <c r="G39" s="4">
        <f>indus2019!V42</f>
        <v>0</v>
      </c>
      <c r="H39" s="6">
        <f>indus2019!M42</f>
        <v>56.350112964100148</v>
      </c>
      <c r="I39" s="6">
        <f>indus2019!N42</f>
        <v>11.81669240073845</v>
      </c>
      <c r="J39" s="11">
        <f>+indus2019!$S$64</f>
        <v>7.9000000000000001E-4</v>
      </c>
      <c r="K39" s="11">
        <f>+indus2019!$U$64</f>
        <v>1.92E-3</v>
      </c>
      <c r="L39" s="11">
        <f>+indus2019!$W$64</f>
        <v>7.1000000000000002E-4</v>
      </c>
      <c r="M39" s="7">
        <f>indus2019!A42</f>
        <v>38</v>
      </c>
      <c r="N39" s="2" t="str">
        <f>indus2019!D42</f>
        <v>K65</v>
      </c>
    </row>
    <row r="40" spans="1:14" ht="12.75" customHeight="1">
      <c r="A40" t="str">
        <f>indus2019!B43</f>
        <v>Services auxiliary to finance</v>
      </c>
      <c r="B40" s="2" t="str">
        <f>indus2019!C43</f>
        <v>K66</v>
      </c>
      <c r="C40" s="2">
        <f>indus2019!P43</f>
        <v>255.36270455714967</v>
      </c>
      <c r="D40" s="5">
        <f>indus2019!Q43</f>
        <v>7.6535894415587676E-3</v>
      </c>
      <c r="E40" s="3">
        <f>indus2019!R43</f>
        <v>5.5819155021356913E-4</v>
      </c>
      <c r="F40" s="4">
        <f>indus2019!T43</f>
        <v>0</v>
      </c>
      <c r="G40" s="4">
        <f>indus2019!V43</f>
        <v>0</v>
      </c>
      <c r="H40" s="6">
        <f>indus2019!M43</f>
        <v>46.463214615667113</v>
      </c>
      <c r="I40" s="6">
        <f>indus2019!N43</f>
        <v>14.539059747183124</v>
      </c>
      <c r="J40" s="11">
        <f>+indus2019!$S$64</f>
        <v>7.9000000000000001E-4</v>
      </c>
      <c r="K40" s="11">
        <f>+indus2019!$U$64</f>
        <v>1.92E-3</v>
      </c>
      <c r="L40" s="11">
        <f>+indus2019!$W$64</f>
        <v>7.1000000000000002E-4</v>
      </c>
      <c r="M40" s="7">
        <f>indus2019!A43</f>
        <v>39</v>
      </c>
      <c r="N40" s="2" t="str">
        <f>indus2019!D43</f>
        <v>K66</v>
      </c>
    </row>
    <row r="41" spans="1:14" ht="12.75" customHeight="1">
      <c r="A41" t="str">
        <f>indus2019!B44</f>
        <v>Real estate services excluding imputed rents</v>
      </c>
      <c r="B41" s="2" t="str">
        <f>indus2019!C44</f>
        <v>L68B</v>
      </c>
      <c r="C41" s="2">
        <f>indus2019!P44</f>
        <v>302.03948576468275</v>
      </c>
      <c r="D41" s="5">
        <f>indus2019!Q44</f>
        <v>3.974585679605374E-2</v>
      </c>
      <c r="E41" s="3">
        <f>indus2019!R44</f>
        <v>7.5283825554569249E-4</v>
      </c>
      <c r="F41" s="4">
        <f>indus2019!T44</f>
        <v>0</v>
      </c>
      <c r="G41" s="4">
        <f>indus2019!V44</f>
        <v>0</v>
      </c>
      <c r="H41" s="6">
        <f>indus2019!M44</f>
        <v>38.145520645839419</v>
      </c>
      <c r="I41" s="6">
        <f>indus2019!N44</f>
        <v>16.063340016588889</v>
      </c>
      <c r="J41" s="11">
        <f>+indus2019!$S$64</f>
        <v>7.9000000000000001E-4</v>
      </c>
      <c r="K41" s="11">
        <f>+indus2019!$U$64</f>
        <v>1.92E-3</v>
      </c>
      <c r="L41" s="11">
        <f>+indus2019!$W$64</f>
        <v>7.1000000000000002E-4</v>
      </c>
      <c r="M41" s="7">
        <f>indus2019!A44</f>
        <v>40</v>
      </c>
      <c r="N41" s="2" t="str">
        <f>indus2019!D44</f>
        <v>L68B</v>
      </c>
    </row>
    <row r="42" spans="1:14" ht="12.75" customHeight="1">
      <c r="A42" t="str">
        <f>indus2019!B45</f>
        <v>Imputed rents of owner-occupied dwellings</v>
      </c>
      <c r="B42" s="2" t="str">
        <f>indus2019!C45</f>
        <v>L68A</v>
      </c>
      <c r="C42" s="2">
        <f>indus2019!P45</f>
        <v>302.03948576468275</v>
      </c>
      <c r="D42" s="5">
        <f>indus2019!Q45</f>
        <v>3.974585679605374E-2</v>
      </c>
      <c r="E42" s="3">
        <f>indus2019!R45</f>
        <v>1.3418708428972166E-5</v>
      </c>
      <c r="F42" s="4">
        <f>indus2019!T45</f>
        <v>0</v>
      </c>
      <c r="G42" s="4">
        <f>indus2019!V45</f>
        <v>0</v>
      </c>
      <c r="H42" s="6">
        <f>indus2019!M45</f>
        <v>32.024691680715833</v>
      </c>
      <c r="I42" s="6">
        <f>indus2019!N45</f>
        <v>20.098801573506542</v>
      </c>
      <c r="J42" s="11">
        <f>+indus2019!$S$64</f>
        <v>7.9000000000000001E-4</v>
      </c>
      <c r="K42" s="11">
        <f>+indus2019!$U$64</f>
        <v>1.92E-3</v>
      </c>
      <c r="L42" s="11">
        <f>+indus2019!$W$64</f>
        <v>7.1000000000000002E-4</v>
      </c>
      <c r="M42" s="7">
        <f>indus2019!A45</f>
        <v>41</v>
      </c>
      <c r="N42" s="2" t="str">
        <f>indus2019!D45</f>
        <v>L68A</v>
      </c>
    </row>
    <row r="43" spans="1:14" ht="12.75" customHeight="1">
      <c r="A43" t="str">
        <f>indus2019!B46</f>
        <v>Legal, accounting and management services</v>
      </c>
      <c r="B43" s="2" t="str">
        <f>indus2019!C46</f>
        <v>M69</v>
      </c>
      <c r="C43" s="2">
        <f>indus2019!P46</f>
        <v>153.15482335666113</v>
      </c>
      <c r="D43" s="5">
        <f>indus2019!Q46</f>
        <v>1.7423280668196279E-2</v>
      </c>
      <c r="E43" s="3">
        <f>indus2019!R46</f>
        <v>3.5099399622499777E-3</v>
      </c>
      <c r="F43" s="4">
        <f>indus2019!T46</f>
        <v>0</v>
      </c>
      <c r="G43" s="4">
        <f>indus2019!V46</f>
        <v>0</v>
      </c>
      <c r="H43" s="6">
        <f>indus2019!M46</f>
        <v>51.811339790751369</v>
      </c>
      <c r="I43" s="6">
        <f>indus2019!N46</f>
        <v>5.8435094184396821</v>
      </c>
      <c r="J43" s="11">
        <f>+indus2019!$S$64</f>
        <v>7.9000000000000001E-4</v>
      </c>
      <c r="K43" s="11">
        <f>+indus2019!$U$64</f>
        <v>1.92E-3</v>
      </c>
      <c r="L43" s="11">
        <f>+indus2019!$W$64</f>
        <v>7.1000000000000002E-4</v>
      </c>
      <c r="M43" s="7">
        <f>indus2019!A46</f>
        <v>42</v>
      </c>
      <c r="N43" s="2" t="str">
        <f>indus2019!D46</f>
        <v>M69 + 70</v>
      </c>
    </row>
    <row r="44" spans="1:14" ht="12.75" customHeight="1">
      <c r="A44" t="str">
        <f>indus2019!B47</f>
        <v>Architecture, engineering, research</v>
      </c>
      <c r="B44" s="2" t="str">
        <f>indus2019!C47</f>
        <v>M71</v>
      </c>
      <c r="C44" s="2">
        <f>indus2019!P47</f>
        <v>182.97925992019816</v>
      </c>
      <c r="D44" s="5">
        <f>indus2019!Q47</f>
        <v>8.438023225709957E-3</v>
      </c>
      <c r="E44" s="3">
        <f>indus2019!R47</f>
        <v>1.2445537760003367E-3</v>
      </c>
      <c r="F44" s="4">
        <f>indus2019!T47</f>
        <v>0</v>
      </c>
      <c r="G44" s="4">
        <f>indus2019!V47</f>
        <v>0</v>
      </c>
      <c r="H44" s="6">
        <f>indus2019!M47</f>
        <v>39.818769638196542</v>
      </c>
      <c r="I44" s="6">
        <f>indus2019!N47</f>
        <v>14.794132770580489</v>
      </c>
      <c r="J44" s="11">
        <f>+indus2019!$S$64</f>
        <v>7.9000000000000001E-4</v>
      </c>
      <c r="K44" s="11">
        <f>+indus2019!$U$64</f>
        <v>1.92E-3</v>
      </c>
      <c r="L44" s="11">
        <f>+indus2019!$W$64</f>
        <v>7.1000000000000002E-4</v>
      </c>
      <c r="M44" s="7">
        <f>indus2019!A47</f>
        <v>43</v>
      </c>
      <c r="N44" s="2" t="str">
        <f>indus2019!D47</f>
        <v>M71 + 72</v>
      </c>
    </row>
    <row r="45" spans="1:14" ht="12.75" customHeight="1">
      <c r="A45" t="str">
        <f>indus2019!B48</f>
        <v>Marketing</v>
      </c>
      <c r="B45" s="2" t="str">
        <f>indus2019!C48</f>
        <v>M73</v>
      </c>
      <c r="C45" s="2">
        <f>indus2019!P48</f>
        <v>241.79382532955859</v>
      </c>
      <c r="D45" s="5">
        <f>indus2019!Q48</f>
        <v>1.5522584819001454E-2</v>
      </c>
      <c r="E45" s="3">
        <f>indus2019!R48</f>
        <v>3.952298135391754E-4</v>
      </c>
      <c r="F45" s="4">
        <f>indus2019!T48</f>
        <v>0</v>
      </c>
      <c r="G45" s="4">
        <f>indus2019!V48</f>
        <v>0</v>
      </c>
      <c r="H45" s="6">
        <f>indus2019!M48</f>
        <v>28.644921288572348</v>
      </c>
      <c r="I45" s="6">
        <f>indus2019!N48</f>
        <v>3.96716190428736</v>
      </c>
      <c r="J45" s="11">
        <f>+indus2019!$S$64</f>
        <v>7.9000000000000001E-4</v>
      </c>
      <c r="K45" s="11">
        <f>+indus2019!$U$64</f>
        <v>1.92E-3</v>
      </c>
      <c r="L45" s="11">
        <f>+indus2019!$W$64</f>
        <v>7.1000000000000002E-4</v>
      </c>
      <c r="M45" s="7">
        <f>indus2019!A48</f>
        <v>44</v>
      </c>
      <c r="N45" s="2" t="str">
        <f>indus2019!D48</f>
        <v>M73</v>
      </c>
    </row>
    <row r="46" spans="1:14" ht="12.75" customHeight="1">
      <c r="A46" t="str">
        <f>indus2019!B49</f>
        <v>Other professional services</v>
      </c>
      <c r="B46" s="2" t="str">
        <f>indus2019!C49</f>
        <v>M74</v>
      </c>
      <c r="C46" s="2">
        <f>indus2019!P49</f>
        <v>241.79382532955859</v>
      </c>
      <c r="D46" s="5">
        <f>indus2019!Q49</f>
        <v>1.5522584819001454E-2</v>
      </c>
      <c r="E46" s="3">
        <f>indus2019!R49</f>
        <v>8.5929404938139831E-4</v>
      </c>
      <c r="F46" s="4">
        <f>indus2019!T49</f>
        <v>0</v>
      </c>
      <c r="G46" s="4">
        <f>indus2019!V49</f>
        <v>0</v>
      </c>
      <c r="H46" s="6">
        <f>indus2019!M49</f>
        <v>41.859083853666121</v>
      </c>
      <c r="I46" s="6">
        <f>indus2019!N49</f>
        <v>4.1773229393834477</v>
      </c>
      <c r="J46" s="11">
        <f>+indus2019!$S$64</f>
        <v>7.9000000000000001E-4</v>
      </c>
      <c r="K46" s="11">
        <f>+indus2019!$U$64</f>
        <v>1.92E-3</v>
      </c>
      <c r="L46" s="11">
        <f>+indus2019!$W$64</f>
        <v>7.1000000000000002E-4</v>
      </c>
      <c r="M46" s="7">
        <f>indus2019!A49</f>
        <v>45</v>
      </c>
      <c r="N46" s="2" t="str">
        <f>indus2019!D49</f>
        <v>M74 + 75</v>
      </c>
    </row>
    <row r="47" spans="1:14" ht="12.75" customHeight="1">
      <c r="A47" t="str">
        <f>indus2019!B50</f>
        <v>Rental and leasing</v>
      </c>
      <c r="B47" s="2" t="str">
        <f>indus2019!C50</f>
        <v>N77</v>
      </c>
      <c r="C47" s="2">
        <f>indus2019!P50</f>
        <v>86.000578042763564</v>
      </c>
      <c r="D47" s="5">
        <f>indus2019!Q50</f>
        <v>2.8005482713205739E-2</v>
      </c>
      <c r="E47" s="3">
        <f>indus2019!R50</f>
        <v>3.5146732157135853E-3</v>
      </c>
      <c r="F47" s="4">
        <f>indus2019!T50</f>
        <v>0</v>
      </c>
      <c r="G47" s="4">
        <f>indus2019!V50</f>
        <v>0</v>
      </c>
      <c r="H47" s="6">
        <f>indus2019!M50</f>
        <v>34.23332276443552</v>
      </c>
      <c r="I47" s="6">
        <f>indus2019!N50</f>
        <v>15.654423377449108</v>
      </c>
      <c r="J47" s="11">
        <f>+indus2019!$S$64</f>
        <v>7.9000000000000001E-4</v>
      </c>
      <c r="K47" s="11">
        <f>+indus2019!$U$64</f>
        <v>1.92E-3</v>
      </c>
      <c r="L47" s="11">
        <f>+indus2019!$W$64</f>
        <v>7.1000000000000002E-4</v>
      </c>
      <c r="M47" s="7">
        <f>indus2019!A50</f>
        <v>46</v>
      </c>
      <c r="N47" s="2" t="str">
        <f>indus2019!D50</f>
        <v>N77</v>
      </c>
    </row>
    <row r="48" spans="1:14" ht="12.75" customHeight="1">
      <c r="A48" t="str">
        <f>indus2019!B51</f>
        <v>Employment services</v>
      </c>
      <c r="B48" s="2" t="str">
        <f>indus2019!C51</f>
        <v>N78</v>
      </c>
      <c r="C48" s="2">
        <f>indus2019!P51</f>
        <v>266.34496886242778</v>
      </c>
      <c r="D48" s="5">
        <f>indus2019!Q51</f>
        <v>1.9415230971483056E-2</v>
      </c>
      <c r="E48" s="3">
        <f>indus2019!R51</f>
        <v>5.7322812622321428E-3</v>
      </c>
      <c r="F48" s="4">
        <f>indus2019!T51</f>
        <v>0</v>
      </c>
      <c r="G48" s="4">
        <f>indus2019!V51</f>
        <v>0</v>
      </c>
      <c r="H48" s="6">
        <f>indus2019!M51</f>
        <v>66.209019528638194</v>
      </c>
      <c r="I48" s="6">
        <f>indus2019!N51</f>
        <v>3.6098855154231106</v>
      </c>
      <c r="J48" s="11">
        <f>+indus2019!$S$64</f>
        <v>7.9000000000000001E-4</v>
      </c>
      <c r="K48" s="11">
        <f>+indus2019!$U$64</f>
        <v>1.92E-3</v>
      </c>
      <c r="L48" s="11">
        <f>+indus2019!$W$64</f>
        <v>7.1000000000000002E-4</v>
      </c>
      <c r="M48" s="7">
        <f>indus2019!A51</f>
        <v>47</v>
      </c>
      <c r="N48" s="2" t="str">
        <f>indus2019!D51</f>
        <v>N78</v>
      </c>
    </row>
    <row r="49" spans="1:14" ht="12.75" customHeight="1">
      <c r="A49" t="str">
        <f>indus2019!B52</f>
        <v>Travel services</v>
      </c>
      <c r="B49" s="2" t="str">
        <f>indus2019!C52</f>
        <v>N79</v>
      </c>
      <c r="C49" s="2">
        <f>indus2019!P52</f>
        <v>266.34496886242778</v>
      </c>
      <c r="D49" s="5">
        <f>indus2019!Q52</f>
        <v>1.9415230971483056E-2</v>
      </c>
      <c r="E49" s="3">
        <f>indus2019!R52</f>
        <v>1.5158827581866665E-3</v>
      </c>
      <c r="F49" s="4">
        <f>indus2019!T52</f>
        <v>0</v>
      </c>
      <c r="G49" s="4">
        <f>indus2019!V52</f>
        <v>0</v>
      </c>
      <c r="H49" s="6">
        <f>indus2019!M52</f>
        <v>16.952329782309246</v>
      </c>
      <c r="I49" s="6">
        <f>indus2019!N52</f>
        <v>1.3438475030559129</v>
      </c>
      <c r="J49" s="11">
        <f>+indus2019!$S$64</f>
        <v>7.9000000000000001E-4</v>
      </c>
      <c r="K49" s="11">
        <f>+indus2019!$U$64</f>
        <v>1.92E-3</v>
      </c>
      <c r="L49" s="11">
        <f>+indus2019!$W$64</f>
        <v>7.1000000000000002E-4</v>
      </c>
      <c r="M49" s="7">
        <f>indus2019!A52</f>
        <v>48</v>
      </c>
      <c r="N49" s="2" t="str">
        <f>indus2019!D52</f>
        <v>N79</v>
      </c>
    </row>
    <row r="50" spans="1:14" ht="12.75" customHeight="1">
      <c r="A50" t="str">
        <f>indus2019!B53</f>
        <v>Other business services</v>
      </c>
      <c r="B50" s="2" t="str">
        <f>indus2019!C53</f>
        <v>N80</v>
      </c>
      <c r="C50" s="12">
        <f>indus2019!P53</f>
        <v>266.34496886242778</v>
      </c>
      <c r="D50" s="5">
        <f>indus2019!Q53</f>
        <v>1.9415230971483056E-2</v>
      </c>
      <c r="E50" s="3">
        <f>indus2019!R53</f>
        <v>3.1076542972120888E-3</v>
      </c>
      <c r="F50" s="4">
        <f>indus2019!T53</f>
        <v>0</v>
      </c>
      <c r="G50" s="4">
        <f>indus2019!V53</f>
        <v>0</v>
      </c>
      <c r="H50" s="6">
        <f>indus2019!M53</f>
        <v>54.990259149229693</v>
      </c>
      <c r="I50" s="6">
        <f>indus2019!N53</f>
        <v>6.0684821926367949</v>
      </c>
      <c r="J50" s="11">
        <f>+indus2019!$S$64</f>
        <v>7.9000000000000001E-4</v>
      </c>
      <c r="K50" s="11">
        <f>+indus2019!$U$64</f>
        <v>1.92E-3</v>
      </c>
      <c r="L50" s="11">
        <f>+indus2019!$W$64</f>
        <v>7.1000000000000002E-4</v>
      </c>
      <c r="M50" s="7">
        <f>indus2019!A53</f>
        <v>49</v>
      </c>
      <c r="N50" s="2" t="str">
        <f>indus2019!D53</f>
        <v>N80 to 82</v>
      </c>
    </row>
    <row r="51" spans="1:14" ht="12.75" customHeight="1">
      <c r="A51" t="str">
        <f>indus2019!B54</f>
        <v>Public services and defence</v>
      </c>
      <c r="B51" s="2" t="str">
        <f>indus2019!C54</f>
        <v>O84</v>
      </c>
      <c r="C51" s="13">
        <f>indus2019!P54</f>
        <v>0</v>
      </c>
      <c r="D51" s="5">
        <f>indus2019!Q54</f>
        <v>0</v>
      </c>
      <c r="E51" s="3">
        <f>indus2019!R54</f>
        <v>1.1333636839081023E-3</v>
      </c>
      <c r="F51" s="4">
        <f>indus2019!T54</f>
        <v>0</v>
      </c>
      <c r="G51" s="4">
        <f>indus2019!V54</f>
        <v>0</v>
      </c>
      <c r="H51" s="6">
        <f>indus2019!M54</f>
        <v>45.243616300358255</v>
      </c>
      <c r="I51" s="6">
        <f>indus2019!N54</f>
        <v>13.480946886887541</v>
      </c>
      <c r="J51" s="11">
        <f>+indus2019!$S$64</f>
        <v>7.9000000000000001E-4</v>
      </c>
      <c r="K51" s="11">
        <f>+indus2019!$U$64</f>
        <v>1.92E-3</v>
      </c>
      <c r="L51" s="11">
        <f>+indus2019!$W$64</f>
        <v>7.1000000000000002E-4</v>
      </c>
      <c r="M51" s="7">
        <f>indus2019!A54</f>
        <v>50</v>
      </c>
      <c r="N51" s="2" t="str">
        <f>indus2019!D54</f>
        <v>O84</v>
      </c>
    </row>
    <row r="52" spans="1:14" ht="12.75" customHeight="1">
      <c r="A52" t="str">
        <f>indus2019!B55</f>
        <v>Education services</v>
      </c>
      <c r="B52" s="2" t="str">
        <f>indus2019!C55</f>
        <v>P85</v>
      </c>
      <c r="C52" s="2">
        <f>indus2019!P55</f>
        <v>1455.9043893723958</v>
      </c>
      <c r="D52" s="5">
        <f>indus2019!Q55</f>
        <v>6.1660770542759577E-3</v>
      </c>
      <c r="E52" s="3">
        <f>indus2019!R55</f>
        <v>3.6208918608998664E-4</v>
      </c>
      <c r="F52" s="4">
        <f>indus2019!T55</f>
        <v>0</v>
      </c>
      <c r="G52" s="4">
        <f>indus2019!V55</f>
        <v>0</v>
      </c>
      <c r="H52" s="6">
        <f>indus2019!M55</f>
        <v>65.263098024131352</v>
      </c>
      <c r="I52" s="6">
        <f>indus2019!N55</f>
        <v>4.4723686147281052</v>
      </c>
      <c r="J52" s="11">
        <f>+indus2019!$S$64</f>
        <v>7.9000000000000001E-4</v>
      </c>
      <c r="K52" s="11">
        <f>+indus2019!$U$64</f>
        <v>1.92E-3</v>
      </c>
      <c r="L52" s="11">
        <f>+indus2019!$W$64</f>
        <v>7.1000000000000002E-4</v>
      </c>
      <c r="M52" s="7">
        <f>indus2019!A55</f>
        <v>51</v>
      </c>
      <c r="N52" s="2" t="str">
        <f>indus2019!D55</f>
        <v>P85</v>
      </c>
    </row>
    <row r="53" spans="1:14" ht="12.75" customHeight="1">
      <c r="A53" t="str">
        <f>indus2019!B56</f>
        <v>Health care</v>
      </c>
      <c r="B53" s="2" t="str">
        <f>indus2019!C56</f>
        <v>Q86</v>
      </c>
      <c r="C53" s="2">
        <f>indus2019!P56</f>
        <v>1109.8615082285778</v>
      </c>
      <c r="D53" s="5">
        <f>indus2019!Q56</f>
        <v>8.4942373480982221E-3</v>
      </c>
      <c r="E53" s="3">
        <f>indus2019!R56</f>
        <v>5.5175198506642389E-4</v>
      </c>
      <c r="F53" s="4">
        <f>indus2019!T56</f>
        <v>0</v>
      </c>
      <c r="G53" s="4">
        <f>indus2019!V56</f>
        <v>0</v>
      </c>
      <c r="H53" s="6">
        <f>indus2019!M56</f>
        <v>61.503697550209196</v>
      </c>
      <c r="I53" s="6">
        <f>indus2019!N56</f>
        <v>4.9406976683192019</v>
      </c>
      <c r="J53" s="11">
        <f>+indus2019!$S$64</f>
        <v>7.9000000000000001E-4</v>
      </c>
      <c r="K53" s="11">
        <f>+indus2019!$U$64</f>
        <v>1.92E-3</v>
      </c>
      <c r="L53" s="11">
        <f>+indus2019!$W$64</f>
        <v>7.1000000000000002E-4</v>
      </c>
      <c r="M53" s="7">
        <f>indus2019!A56</f>
        <v>52</v>
      </c>
      <c r="N53" s="2" t="str">
        <f>indus2019!D56</f>
        <v>Q86</v>
      </c>
    </row>
    <row r="54" spans="1:14" ht="12.75" customHeight="1">
      <c r="A54" t="str">
        <f>indus2019!B57</f>
        <v>Social work and social care</v>
      </c>
      <c r="B54" s="2" t="str">
        <f>indus2019!C57</f>
        <v>Q87</v>
      </c>
      <c r="C54" s="2">
        <f>indus2019!P57</f>
        <v>1643.3324665784105</v>
      </c>
      <c r="D54" s="5">
        <f>indus2019!Q57</f>
        <v>4.9811364053568164E-3</v>
      </c>
      <c r="E54" s="3">
        <f>indus2019!R57</f>
        <v>9.2615761629212881E-4</v>
      </c>
      <c r="F54" s="4">
        <f>indus2019!T57</f>
        <v>0</v>
      </c>
      <c r="G54" s="4">
        <f>indus2019!V57</f>
        <v>0</v>
      </c>
      <c r="H54" s="6">
        <f>indus2019!M57</f>
        <v>75.565144158039743</v>
      </c>
      <c r="I54" s="6">
        <f>indus2019!N57</f>
        <v>1.1621800896240497</v>
      </c>
      <c r="J54" s="11">
        <f>+indus2019!$S$64</f>
        <v>7.9000000000000001E-4</v>
      </c>
      <c r="K54" s="11">
        <f>+indus2019!$U$64</f>
        <v>1.92E-3</v>
      </c>
      <c r="L54" s="11">
        <f>+indus2019!$W$64</f>
        <v>7.1000000000000002E-4</v>
      </c>
      <c r="M54" s="7">
        <f>indus2019!A57</f>
        <v>53</v>
      </c>
      <c r="N54" s="2" t="str">
        <f>indus2019!D57</f>
        <v>Q87 + 88</v>
      </c>
    </row>
    <row r="55" spans="1:14" ht="12.75" customHeight="1">
      <c r="A55" t="str">
        <f>indus2019!B58</f>
        <v>Cultural and entertainment services</v>
      </c>
      <c r="B55" s="2" t="str">
        <f>indus2019!C58</f>
        <v>R90</v>
      </c>
      <c r="C55" s="2">
        <f>indus2019!P58</f>
        <v>811.52311497089727</v>
      </c>
      <c r="D55" s="5">
        <f>indus2019!Q58</f>
        <v>2.6458749328697208E-2</v>
      </c>
      <c r="E55" s="3">
        <f>indus2019!R58</f>
        <v>1.1686640155637886E-3</v>
      </c>
      <c r="F55" s="4">
        <f>indus2019!T58</f>
        <v>0</v>
      </c>
      <c r="G55" s="4">
        <f>indus2019!V58</f>
        <v>0</v>
      </c>
      <c r="H55" s="6">
        <f>indus2019!M58</f>
        <v>41.771355190504721</v>
      </c>
      <c r="I55" s="6">
        <f>indus2019!N58</f>
        <v>8.9698156382801884</v>
      </c>
      <c r="J55" s="11">
        <f>+indus2019!$S$64</f>
        <v>7.9000000000000001E-4</v>
      </c>
      <c r="K55" s="11">
        <f>+indus2019!$U$64</f>
        <v>1.92E-3</v>
      </c>
      <c r="L55" s="11">
        <f>+indus2019!$W$64</f>
        <v>7.1000000000000002E-4</v>
      </c>
      <c r="M55" s="7">
        <f>indus2019!A58</f>
        <v>54</v>
      </c>
      <c r="N55" s="2" t="str">
        <f>indus2019!D58</f>
        <v>R90 to 92</v>
      </c>
    </row>
    <row r="56" spans="1:14" ht="12.75" customHeight="1">
      <c r="A56" t="str">
        <f>indus2019!B59</f>
        <v>Sport and recreation services</v>
      </c>
      <c r="B56" s="2" t="str">
        <f>indus2019!C59</f>
        <v>R93</v>
      </c>
      <c r="C56" s="2">
        <f>indus2019!P59</f>
        <v>811.52311497089727</v>
      </c>
      <c r="D56" s="5">
        <f>indus2019!Q59</f>
        <v>2.6458749328697208E-2</v>
      </c>
      <c r="E56" s="3">
        <f>indus2019!R59</f>
        <v>9.0472009342090786E-4</v>
      </c>
      <c r="F56" s="4">
        <f>indus2019!T59</f>
        <v>0</v>
      </c>
      <c r="G56" s="4">
        <f>indus2019!V59</f>
        <v>0</v>
      </c>
      <c r="H56" s="6">
        <f>indus2019!M59</f>
        <v>37.966975131932927</v>
      </c>
      <c r="I56" s="6">
        <f>indus2019!N59</f>
        <v>9.3195558310113746</v>
      </c>
      <c r="J56" s="11">
        <f>+indus2019!$S$64</f>
        <v>7.9000000000000001E-4</v>
      </c>
      <c r="K56" s="11">
        <f>+indus2019!$U$64</f>
        <v>1.92E-3</v>
      </c>
      <c r="L56" s="11">
        <f>+indus2019!$W$64</f>
        <v>7.1000000000000002E-4</v>
      </c>
      <c r="M56" s="7">
        <f>indus2019!A59</f>
        <v>55</v>
      </c>
      <c r="N56" s="2" t="str">
        <f>indus2019!D59</f>
        <v>R93</v>
      </c>
    </row>
    <row r="57" spans="1:14" ht="12.75" customHeight="1">
      <c r="A57" t="str">
        <f>indus2019!B60</f>
        <v>Membership organizations</v>
      </c>
      <c r="B57" s="2" t="str">
        <f>indus2019!C60</f>
        <v>S94</v>
      </c>
      <c r="C57" s="13">
        <f>indus2019!P60</f>
        <v>746.62789918386898</v>
      </c>
      <c r="D57" s="5">
        <f>indus2019!Q60</f>
        <v>2.1814127892034189E-2</v>
      </c>
      <c r="E57" s="3">
        <f>indus2019!R60</f>
        <v>4.2816314036670953E-4</v>
      </c>
      <c r="F57" s="4">
        <f>indus2019!T60</f>
        <v>0</v>
      </c>
      <c r="G57" s="4">
        <f>indus2019!V60</f>
        <v>0</v>
      </c>
      <c r="H57" s="6">
        <f>indus2019!M60</f>
        <v>57.43827545965933</v>
      </c>
      <c r="I57" s="6">
        <f>indus2019!N60</f>
        <v>5.2380718677727929</v>
      </c>
      <c r="J57" s="11">
        <f>+indus2019!$S$64</f>
        <v>7.9000000000000001E-4</v>
      </c>
      <c r="K57" s="11">
        <f>+indus2019!$U$64</f>
        <v>1.92E-3</v>
      </c>
      <c r="L57" s="11">
        <f>+indus2019!$W$64</f>
        <v>7.1000000000000002E-4</v>
      </c>
      <c r="M57" s="7">
        <f>indus2019!A60</f>
        <v>56</v>
      </c>
      <c r="N57" s="2" t="str">
        <f>indus2019!D60</f>
        <v>S94</v>
      </c>
    </row>
    <row r="58" spans="1:14" ht="12.75" customHeight="1">
      <c r="A58" t="str">
        <f>indus2019!B61</f>
        <v>Consumer repair services</v>
      </c>
      <c r="B58" s="2" t="str">
        <f>indus2019!C61</f>
        <v>S95</v>
      </c>
      <c r="C58" s="13">
        <f>indus2019!P61</f>
        <v>746.62789918386898</v>
      </c>
      <c r="D58" s="5">
        <f>indus2019!Q61</f>
        <v>2.1814127892034189E-2</v>
      </c>
      <c r="E58" s="3">
        <f>indus2019!R61</f>
        <v>1.9873898669642716E-3</v>
      </c>
      <c r="F58" s="4">
        <f>indus2019!T61</f>
        <v>0</v>
      </c>
      <c r="G58" s="4">
        <f>indus2019!V61</f>
        <v>0</v>
      </c>
      <c r="H58" s="6">
        <f>indus2019!M61</f>
        <v>48.822834395381584</v>
      </c>
      <c r="I58" s="6">
        <f>indus2019!N61</f>
        <v>5.5721702984572401</v>
      </c>
      <c r="J58" s="11">
        <f>+indus2019!$S$64</f>
        <v>7.9000000000000001E-4</v>
      </c>
      <c r="K58" s="11">
        <f>+indus2019!$U$64</f>
        <v>1.92E-3</v>
      </c>
      <c r="L58" s="11">
        <f>+indus2019!$W$64</f>
        <v>7.1000000000000002E-4</v>
      </c>
      <c r="M58" s="7">
        <f>indus2019!A61</f>
        <v>57</v>
      </c>
      <c r="N58" s="2" t="str">
        <f>indus2019!D61</f>
        <v>S95</v>
      </c>
    </row>
    <row r="59" spans="1:14" ht="12.75" customHeight="1">
      <c r="A59" t="str">
        <f>indus2019!B62</f>
        <v>Other personal services</v>
      </c>
      <c r="B59" s="2" t="str">
        <f>indus2019!C62</f>
        <v>S96</v>
      </c>
      <c r="C59" s="13">
        <f>indus2019!P62</f>
        <v>746.62789918386898</v>
      </c>
      <c r="D59" s="5">
        <f>indus2019!Q62</f>
        <v>2.1814127892034189E-2</v>
      </c>
      <c r="E59" s="3">
        <f>indus2019!R62</f>
        <v>2.8805560463977132E-3</v>
      </c>
      <c r="F59" s="4">
        <f>indus2019!T62</f>
        <v>0</v>
      </c>
      <c r="G59" s="4">
        <f>indus2019!V62</f>
        <v>0</v>
      </c>
      <c r="H59" s="6">
        <f>indus2019!M62</f>
        <v>63.713972756740709</v>
      </c>
      <c r="I59" s="6">
        <f>indus2019!N62</f>
        <v>3.2052582773591567</v>
      </c>
      <c r="J59" s="11">
        <f>+indus2019!$S$64</f>
        <v>7.9000000000000001E-4</v>
      </c>
      <c r="K59" s="11">
        <f>+indus2019!$U$64</f>
        <v>1.92E-3</v>
      </c>
      <c r="L59" s="11">
        <f>+indus2019!$W$64</f>
        <v>7.1000000000000002E-4</v>
      </c>
      <c r="M59" s="7">
        <f>indus2019!A62</f>
        <v>58</v>
      </c>
      <c r="N59" s="2" t="str">
        <f>indus2019!D62</f>
        <v>S96</v>
      </c>
    </row>
    <row r="60" spans="1:14" ht="12.75" customHeight="1">
      <c r="A60" t="str">
        <f>indus2019!B63</f>
        <v>Depreciation</v>
      </c>
      <c r="B60" s="2">
        <f>indus2019!C63</f>
        <v>0</v>
      </c>
      <c r="C60" s="13">
        <f>indus2019!P63</f>
        <v>746.62789918386898</v>
      </c>
      <c r="D60" s="5">
        <f>indus2019!Q63</f>
        <v>2.1814127892034189E-2</v>
      </c>
      <c r="E60" s="3">
        <f>indus2019!R63</f>
        <v>0</v>
      </c>
      <c r="F60" s="4">
        <f>indus2019!T63</f>
        <v>0</v>
      </c>
      <c r="G60" s="4">
        <f>indus2019!V63</f>
        <v>0</v>
      </c>
      <c r="H60" s="14">
        <f>indus2019!M63</f>
        <v>0</v>
      </c>
      <c r="I60" s="14">
        <f>indus2019!N63</f>
        <v>0</v>
      </c>
      <c r="J60" s="11">
        <f>+indus2019!$S$64</f>
        <v>7.9000000000000001E-4</v>
      </c>
      <c r="K60" s="11">
        <f>+indus2019!$U$64</f>
        <v>1.92E-3</v>
      </c>
      <c r="L60" s="11">
        <f>+indus2019!$W$64</f>
        <v>7.1000000000000002E-4</v>
      </c>
      <c r="M60" s="7">
        <f>indus2019!A63</f>
        <v>59</v>
      </c>
      <c r="N60" s="2">
        <f>indus2019!D63</f>
        <v>0</v>
      </c>
    </row>
    <row r="61" spans="1:14" ht="12.75" customHeight="1">
      <c r="B61" s="2"/>
      <c r="C61" s="2"/>
      <c r="D61" s="2"/>
      <c r="E61" s="3"/>
      <c r="F61" s="4"/>
      <c r="G61" s="4"/>
      <c r="H61" s="6"/>
      <c r="I61" s="6"/>
      <c r="J61" s="8"/>
      <c r="K61" s="8"/>
      <c r="L61" s="8"/>
      <c r="M61" s="7"/>
      <c r="N61" s="2"/>
    </row>
    <row r="62" spans="1:14" ht="12.75" customHeight="1">
      <c r="B62" s="2"/>
      <c r="C62" s="2"/>
      <c r="D62" s="2"/>
      <c r="E62" s="3"/>
      <c r="F62" s="4"/>
      <c r="G62" s="4"/>
      <c r="H62" s="6"/>
      <c r="I62" s="6"/>
      <c r="J62" s="8"/>
      <c r="K62" s="8"/>
      <c r="L62" s="8"/>
      <c r="M62" s="7"/>
      <c r="N62" s="2"/>
    </row>
    <row r="63" spans="1:14" ht="12.75" customHeight="1">
      <c r="B63" s="2"/>
      <c r="C63" s="2"/>
      <c r="D63" s="2"/>
      <c r="E63" s="3"/>
      <c r="F63" s="4"/>
      <c r="G63" s="4"/>
      <c r="H63" s="6"/>
      <c r="I63" s="6"/>
      <c r="J63" s="8"/>
      <c r="K63" s="8"/>
      <c r="L63" s="8"/>
      <c r="M63" s="7"/>
      <c r="N63" s="2"/>
    </row>
    <row r="64" spans="1:14" ht="12.75" customHeight="1">
      <c r="B64" s="2"/>
      <c r="C64" s="2"/>
      <c r="D64" s="2"/>
      <c r="E64" s="3"/>
      <c r="F64" s="4"/>
      <c r="G64" s="4"/>
      <c r="H64" s="6"/>
      <c r="I64" s="6"/>
      <c r="J64" s="8"/>
      <c r="K64" s="8"/>
      <c r="L64" s="8"/>
      <c r="M64" s="7"/>
      <c r="N64" s="2"/>
    </row>
    <row r="65" spans="2:14" ht="12.75" customHeight="1">
      <c r="B65" s="2"/>
      <c r="C65" s="2"/>
      <c r="D65" s="2"/>
      <c r="E65" s="3"/>
      <c r="F65" s="4"/>
      <c r="G65" s="4"/>
      <c r="H65" s="6"/>
      <c r="I65" s="6"/>
      <c r="J65" s="8"/>
      <c r="K65" s="8"/>
      <c r="L65" s="8"/>
      <c r="M65" s="7"/>
      <c r="N65" s="2"/>
    </row>
    <row r="66" spans="2:14" ht="12.75" customHeight="1">
      <c r="B66" s="15"/>
      <c r="C66" s="2"/>
      <c r="D66" s="2"/>
      <c r="E66" s="3"/>
      <c r="F66" s="4"/>
      <c r="G66" s="4"/>
      <c r="H66" s="6"/>
      <c r="I66" s="6"/>
      <c r="J66" s="8"/>
      <c r="K66" s="8"/>
      <c r="L66" s="8"/>
      <c r="M66" s="7"/>
      <c r="N66" s="15"/>
    </row>
    <row r="67" spans="2:14" ht="12.75" customHeight="1">
      <c r="C67" s="2"/>
      <c r="D67" s="2"/>
      <c r="E67" s="3"/>
      <c r="F67" s="4"/>
      <c r="G67" s="4"/>
      <c r="H67" s="6"/>
      <c r="I67" s="6"/>
      <c r="J67" s="8"/>
      <c r="K67" s="8"/>
      <c r="L67" s="8"/>
      <c r="M67" s="7"/>
    </row>
    <row r="68" spans="2:14" ht="12.75" customHeight="1">
      <c r="C68" s="2"/>
      <c r="D68" s="2"/>
      <c r="E68" s="3"/>
      <c r="F68" s="4"/>
      <c r="G68" s="4"/>
      <c r="H68" s="6"/>
      <c r="I68" s="6"/>
      <c r="J68" s="8"/>
      <c r="K68" s="8"/>
      <c r="L68" s="8"/>
      <c r="M68" s="7"/>
    </row>
    <row r="69" spans="2:14" ht="12.75" customHeight="1">
      <c r="C69" s="2"/>
      <c r="D69" s="2"/>
      <c r="E69" s="3"/>
      <c r="F69" s="4"/>
      <c r="G69" s="4"/>
      <c r="H69" s="6"/>
      <c r="I69" s="6"/>
      <c r="J69" s="8"/>
      <c r="K69" s="8"/>
      <c r="L69" s="8"/>
      <c r="M69" s="7"/>
    </row>
    <row r="70" spans="2:14" ht="12.75" customHeight="1">
      <c r="C70" s="2"/>
      <c r="D70" s="2"/>
      <c r="E70" s="3"/>
      <c r="F70" s="4"/>
      <c r="G70" s="4"/>
      <c r="H70" s="6"/>
      <c r="I70" s="6"/>
      <c r="J70" s="8"/>
      <c r="K70" s="8"/>
      <c r="L70" s="8"/>
      <c r="M70" s="7"/>
    </row>
    <row r="71" spans="2:14" ht="12.75" customHeight="1">
      <c r="C71" s="2"/>
      <c r="D71" s="2"/>
      <c r="E71" s="3"/>
      <c r="F71" s="4"/>
      <c r="G71" s="4"/>
      <c r="H71" s="6"/>
      <c r="I71" s="6"/>
      <c r="J71" s="8"/>
      <c r="K71" s="8"/>
      <c r="L71" s="8"/>
      <c r="M71" s="7"/>
    </row>
    <row r="72" spans="2:14" ht="12.75" customHeight="1">
      <c r="C72" s="2"/>
      <c r="D72" s="2"/>
      <c r="E72" s="3"/>
      <c r="F72" s="4"/>
      <c r="G72" s="4"/>
      <c r="H72" s="6"/>
      <c r="I72" s="6"/>
      <c r="J72" s="8"/>
      <c r="K72" s="8"/>
      <c r="L72" s="8"/>
      <c r="M72" s="7"/>
    </row>
    <row r="73" spans="2:14" ht="12.75" customHeight="1">
      <c r="C73" s="2"/>
      <c r="D73" s="2"/>
      <c r="E73" s="3"/>
      <c r="F73" s="4"/>
      <c r="G73" s="4"/>
      <c r="H73" s="6"/>
      <c r="I73" s="6"/>
      <c r="J73" s="8"/>
      <c r="K73" s="8"/>
      <c r="L73" s="8"/>
      <c r="M73" s="7"/>
    </row>
    <row r="74" spans="2:14" ht="12.75" customHeight="1">
      <c r="C74" s="2"/>
      <c r="D74" s="2"/>
      <c r="E74" s="3"/>
      <c r="F74" s="4"/>
      <c r="G74" s="4"/>
      <c r="H74" s="6"/>
      <c r="I74" s="6"/>
      <c r="J74" s="8"/>
      <c r="K74" s="8"/>
      <c r="L74" s="8"/>
      <c r="M74" s="7"/>
    </row>
    <row r="75" spans="2:14" ht="12.75" customHeight="1">
      <c r="C75" s="2"/>
      <c r="D75" s="2"/>
      <c r="E75" s="3"/>
      <c r="F75" s="4"/>
      <c r="G75" s="4"/>
      <c r="H75" s="6"/>
      <c r="I75" s="6"/>
      <c r="J75" s="8"/>
      <c r="K75" s="8"/>
      <c r="L75" s="8"/>
      <c r="M75" s="7"/>
    </row>
    <row r="76" spans="2:14" ht="12.75" customHeight="1">
      <c r="C76" s="2"/>
      <c r="D76" s="2"/>
      <c r="E76" s="3"/>
      <c r="F76" s="4"/>
      <c r="G76" s="4"/>
      <c r="H76" s="6"/>
      <c r="I76" s="6"/>
      <c r="J76" s="8"/>
      <c r="K76" s="8"/>
      <c r="L76" s="8"/>
      <c r="M76" s="7"/>
    </row>
    <row r="77" spans="2:14" ht="12.75" customHeight="1">
      <c r="C77" s="2"/>
      <c r="D77" s="2"/>
      <c r="E77" s="3"/>
      <c r="F77" s="4"/>
      <c r="G77" s="4"/>
      <c r="H77" s="6"/>
      <c r="I77" s="6"/>
      <c r="J77" s="8"/>
      <c r="K77" s="8"/>
      <c r="L77" s="8"/>
      <c r="M77" s="7"/>
    </row>
    <row r="78" spans="2:14" ht="12.75" customHeight="1">
      <c r="C78" s="2"/>
      <c r="D78" s="2"/>
      <c r="E78" s="3"/>
      <c r="F78" s="4"/>
      <c r="G78" s="4"/>
      <c r="H78" s="6"/>
      <c r="I78" s="6"/>
      <c r="J78" s="8"/>
      <c r="K78" s="8"/>
      <c r="L78" s="8"/>
      <c r="M78" s="7"/>
    </row>
    <row r="79" spans="2:14" ht="12.75" customHeight="1">
      <c r="C79" s="2"/>
      <c r="D79" s="2"/>
      <c r="E79" s="3"/>
      <c r="F79" s="4"/>
      <c r="G79" s="4"/>
      <c r="H79" s="6"/>
      <c r="I79" s="6"/>
      <c r="J79" s="8"/>
      <c r="K79" s="8"/>
      <c r="L79" s="8"/>
      <c r="M79" s="7"/>
    </row>
    <row r="80" spans="2:14" ht="12.75" customHeight="1">
      <c r="C80" s="2"/>
      <c r="D80" s="2"/>
      <c r="E80" s="3"/>
      <c r="F80" s="4"/>
      <c r="G80" s="4"/>
      <c r="H80" s="6"/>
      <c r="I80" s="6"/>
      <c r="J80" s="8"/>
      <c r="K80" s="8"/>
      <c r="L80" s="8"/>
      <c r="M80" s="7"/>
    </row>
    <row r="81" spans="3:13" ht="12.75" customHeight="1">
      <c r="C81" s="2"/>
      <c r="D81" s="2"/>
      <c r="E81" s="3"/>
      <c r="F81" s="4"/>
      <c r="G81" s="4"/>
      <c r="H81" s="6"/>
      <c r="I81" s="6"/>
      <c r="J81" s="8"/>
      <c r="K81" s="8"/>
      <c r="L81" s="8"/>
      <c r="M81" s="7"/>
    </row>
    <row r="82" spans="3:13" ht="12.75" customHeight="1">
      <c r="C82" s="2"/>
      <c r="D82" s="2"/>
      <c r="E82" s="3"/>
      <c r="F82" s="4"/>
      <c r="G82" s="4"/>
      <c r="H82" s="6"/>
      <c r="I82" s="6"/>
      <c r="J82" s="8"/>
      <c r="K82" s="8"/>
      <c r="L82" s="8"/>
      <c r="M82" s="7"/>
    </row>
    <row r="83" spans="3:13" ht="12.75" customHeight="1">
      <c r="C83" s="2"/>
      <c r="D83" s="2"/>
      <c r="E83" s="3"/>
      <c r="F83" s="4"/>
      <c r="G83" s="4"/>
      <c r="H83" s="6"/>
      <c r="I83" s="6"/>
      <c r="J83" s="8"/>
      <c r="K83" s="8"/>
      <c r="L83" s="8"/>
      <c r="M83" s="7"/>
    </row>
    <row r="84" spans="3:13" ht="12.75" customHeight="1">
      <c r="C84" s="2"/>
      <c r="D84" s="2"/>
      <c r="E84" s="3"/>
      <c r="F84" s="4"/>
      <c r="G84" s="4"/>
      <c r="H84" s="6"/>
      <c r="I84" s="6"/>
      <c r="J84" s="8"/>
      <c r="K84" s="8"/>
      <c r="L84" s="8"/>
      <c r="M84" s="7"/>
    </row>
    <row r="85" spans="3:13" ht="12.75" customHeight="1">
      <c r="C85" s="2"/>
      <c r="D85" s="2"/>
      <c r="E85" s="3"/>
      <c r="F85" s="4"/>
      <c r="G85" s="4"/>
      <c r="H85" s="6"/>
      <c r="I85" s="6"/>
      <c r="J85" s="8"/>
      <c r="K85" s="8"/>
      <c r="L85" s="8"/>
      <c r="M85" s="7"/>
    </row>
    <row r="86" spans="3:13" ht="12.75" customHeight="1">
      <c r="C86" s="2"/>
      <c r="D86" s="2"/>
      <c r="E86" s="3"/>
      <c r="F86" s="4"/>
      <c r="G86" s="4"/>
      <c r="H86" s="6"/>
      <c r="I86" s="6"/>
      <c r="J86" s="8"/>
      <c r="K86" s="8"/>
      <c r="L86" s="8"/>
      <c r="M86" s="7"/>
    </row>
    <row r="87" spans="3:13" ht="12.75" customHeight="1">
      <c r="C87" s="2"/>
      <c r="D87" s="2"/>
      <c r="E87" s="3"/>
      <c r="F87" s="4"/>
      <c r="G87" s="4"/>
      <c r="H87" s="6"/>
      <c r="I87" s="6"/>
      <c r="J87" s="8"/>
      <c r="K87" s="8"/>
      <c r="L87" s="8"/>
      <c r="M87" s="7"/>
    </row>
    <row r="88" spans="3:13" ht="12.75" customHeight="1">
      <c r="C88" s="2"/>
      <c r="D88" s="2"/>
      <c r="E88" s="3"/>
      <c r="F88" s="4"/>
      <c r="G88" s="4"/>
      <c r="H88" s="6"/>
      <c r="I88" s="6"/>
      <c r="J88" s="8"/>
      <c r="K88" s="8"/>
      <c r="L88" s="8"/>
      <c r="M88" s="7"/>
    </row>
    <row r="89" spans="3:13" ht="12.75" customHeight="1">
      <c r="C89" s="2"/>
      <c r="D89" s="2"/>
      <c r="E89" s="3"/>
      <c r="F89" s="4"/>
      <c r="G89" s="4"/>
      <c r="H89" s="6"/>
      <c r="I89" s="6"/>
      <c r="J89" s="8"/>
      <c r="K89" s="8"/>
      <c r="L89" s="8"/>
      <c r="M89" s="7"/>
    </row>
    <row r="90" spans="3:13" ht="12.75" customHeight="1">
      <c r="C90" s="2"/>
      <c r="D90" s="2"/>
      <c r="E90" s="3"/>
      <c r="F90" s="4"/>
      <c r="G90" s="4"/>
      <c r="H90" s="6"/>
      <c r="I90" s="6"/>
      <c r="J90" s="8"/>
      <c r="K90" s="8"/>
      <c r="L90" s="8"/>
      <c r="M90" s="7"/>
    </row>
    <row r="91" spans="3:13" ht="12.75" customHeight="1">
      <c r="C91" s="2"/>
      <c r="D91" s="2"/>
      <c r="E91" s="3"/>
      <c r="F91" s="4"/>
      <c r="G91" s="4"/>
      <c r="H91" s="6"/>
      <c r="I91" s="6"/>
      <c r="J91" s="8"/>
      <c r="K91" s="8"/>
      <c r="L91" s="8"/>
      <c r="M91" s="7"/>
    </row>
    <row r="92" spans="3:13" ht="12.75" customHeight="1">
      <c r="C92" s="2"/>
      <c r="D92" s="2"/>
      <c r="E92" s="3"/>
      <c r="F92" s="4"/>
      <c r="G92" s="4"/>
      <c r="H92" s="6"/>
      <c r="I92" s="6"/>
      <c r="J92" s="8"/>
      <c r="K92" s="8"/>
      <c r="L92" s="8"/>
      <c r="M92" s="7"/>
    </row>
    <row r="93" spans="3:13" ht="12.75" customHeight="1">
      <c r="C93" s="2"/>
      <c r="D93" s="2"/>
      <c r="E93" s="3"/>
      <c r="F93" s="4"/>
      <c r="G93" s="4"/>
      <c r="H93" s="6"/>
      <c r="I93" s="6"/>
      <c r="J93" s="8"/>
      <c r="K93" s="8"/>
      <c r="L93" s="8"/>
      <c r="M93" s="7"/>
    </row>
    <row r="94" spans="3:13" ht="12.75" customHeight="1">
      <c r="C94" s="2"/>
      <c r="D94" s="2"/>
      <c r="E94" s="3"/>
      <c r="F94" s="4"/>
      <c r="G94" s="4"/>
      <c r="H94" s="6"/>
      <c r="I94" s="6"/>
      <c r="J94" s="8"/>
      <c r="K94" s="8"/>
      <c r="L94" s="8"/>
      <c r="M94" s="7"/>
    </row>
    <row r="95" spans="3:13" ht="12.75" customHeight="1">
      <c r="C95" s="2"/>
      <c r="D95" s="2"/>
      <c r="E95" s="3"/>
      <c r="F95" s="4"/>
      <c r="G95" s="4"/>
      <c r="H95" s="6"/>
      <c r="I95" s="6"/>
      <c r="J95" s="8"/>
      <c r="K95" s="8"/>
      <c r="L95" s="8"/>
      <c r="M95" s="7"/>
    </row>
    <row r="96" spans="3:13" ht="12.75" customHeight="1">
      <c r="C96" s="2"/>
      <c r="D96" s="2"/>
      <c r="E96" s="3"/>
      <c r="F96" s="4"/>
      <c r="G96" s="4"/>
      <c r="H96" s="6"/>
      <c r="I96" s="6"/>
      <c r="J96" s="8"/>
      <c r="K96" s="8"/>
      <c r="L96" s="8"/>
      <c r="M96" s="7"/>
    </row>
    <row r="97" spans="3:13" ht="12.75" customHeight="1">
      <c r="C97" s="2"/>
      <c r="D97" s="2"/>
      <c r="E97" s="3"/>
      <c r="F97" s="4"/>
      <c r="G97" s="4"/>
      <c r="H97" s="6"/>
      <c r="I97" s="6"/>
      <c r="J97" s="8"/>
      <c r="K97" s="8"/>
      <c r="L97" s="8"/>
      <c r="M97" s="7"/>
    </row>
    <row r="98" spans="3:13" ht="12.75" customHeight="1">
      <c r="C98" s="2"/>
      <c r="D98" s="2"/>
      <c r="E98" s="3"/>
      <c r="F98" s="4"/>
      <c r="G98" s="4"/>
      <c r="H98" s="6"/>
      <c r="I98" s="6"/>
      <c r="J98" s="8"/>
      <c r="K98" s="8"/>
      <c r="L98" s="8"/>
      <c r="M98" s="7"/>
    </row>
    <row r="99" spans="3:13" ht="12.75" customHeight="1">
      <c r="C99" s="2"/>
      <c r="D99" s="2"/>
      <c r="E99" s="3"/>
      <c r="F99" s="4"/>
      <c r="G99" s="4"/>
      <c r="H99" s="6"/>
      <c r="I99" s="6"/>
      <c r="J99" s="8"/>
      <c r="K99" s="8"/>
      <c r="L99" s="8"/>
      <c r="M99" s="7"/>
    </row>
    <row r="100" spans="3:13" ht="12.75" customHeight="1">
      <c r="C100" s="2"/>
      <c r="D100" s="2"/>
      <c r="E100" s="3"/>
      <c r="F100" s="4"/>
      <c r="G100" s="4"/>
      <c r="H100" s="6"/>
      <c r="I100" s="6"/>
      <c r="J100" s="8"/>
      <c r="K100" s="8"/>
      <c r="L100" s="8"/>
      <c r="M100" s="7"/>
    </row>
    <row r="101" spans="3:13" ht="12.75" customHeight="1">
      <c r="C101" s="2"/>
      <c r="D101" s="2"/>
      <c r="E101" s="3"/>
      <c r="F101" s="4"/>
      <c r="G101" s="4"/>
      <c r="H101" s="6"/>
      <c r="I101" s="6"/>
      <c r="J101" s="8"/>
      <c r="K101" s="8"/>
      <c r="L101" s="8"/>
      <c r="M101" s="7"/>
    </row>
    <row r="102" spans="3:13" ht="12.75" customHeight="1">
      <c r="C102" s="2"/>
      <c r="D102" s="2"/>
      <c r="E102" s="3"/>
      <c r="F102" s="4"/>
      <c r="G102" s="4"/>
      <c r="H102" s="6"/>
      <c r="I102" s="6"/>
      <c r="J102" s="8"/>
      <c r="K102" s="8"/>
      <c r="L102" s="8"/>
      <c r="M102" s="7"/>
    </row>
    <row r="103" spans="3:13" ht="12.75" customHeight="1">
      <c r="C103" s="2"/>
      <c r="D103" s="2"/>
      <c r="E103" s="3"/>
      <c r="F103" s="4"/>
      <c r="G103" s="4"/>
      <c r="H103" s="6"/>
      <c r="I103" s="6"/>
      <c r="J103" s="8"/>
      <c r="K103" s="8"/>
      <c r="L103" s="8"/>
      <c r="M103" s="7"/>
    </row>
    <row r="104" spans="3:13" ht="12.75" customHeight="1">
      <c r="C104" s="2"/>
      <c r="D104" s="2"/>
      <c r="E104" s="3"/>
      <c r="F104" s="4"/>
      <c r="G104" s="4"/>
      <c r="H104" s="6"/>
      <c r="I104" s="6"/>
      <c r="J104" s="8"/>
      <c r="K104" s="8"/>
      <c r="L104" s="8"/>
      <c r="M104" s="7"/>
    </row>
    <row r="105" spans="3:13" ht="12.75" customHeight="1">
      <c r="C105" s="2"/>
      <c r="D105" s="2"/>
      <c r="E105" s="3"/>
      <c r="F105" s="4"/>
      <c r="G105" s="4"/>
      <c r="H105" s="6"/>
      <c r="I105" s="6"/>
      <c r="J105" s="8"/>
      <c r="K105" s="8"/>
      <c r="L105" s="8"/>
      <c r="M105" s="7"/>
    </row>
    <row r="106" spans="3:13" ht="12.75" customHeight="1">
      <c r="C106" s="2"/>
      <c r="D106" s="2"/>
      <c r="E106" s="3"/>
      <c r="F106" s="4"/>
      <c r="G106" s="4"/>
      <c r="H106" s="6"/>
      <c r="I106" s="6"/>
      <c r="J106" s="8"/>
      <c r="K106" s="8"/>
      <c r="L106" s="8"/>
      <c r="M106" s="7"/>
    </row>
    <row r="107" spans="3:13" ht="12.75" customHeight="1">
      <c r="C107" s="2"/>
      <c r="D107" s="2"/>
      <c r="E107" s="3"/>
      <c r="F107" s="4"/>
      <c r="G107" s="4"/>
      <c r="H107" s="6"/>
      <c r="I107" s="6"/>
      <c r="J107" s="8"/>
      <c r="K107" s="8"/>
      <c r="L107" s="8"/>
      <c r="M107" s="7"/>
    </row>
    <row r="108" spans="3:13" ht="12.75" customHeight="1">
      <c r="C108" s="2"/>
      <c r="D108" s="2"/>
      <c r="E108" s="3"/>
      <c r="F108" s="4"/>
      <c r="G108" s="4"/>
      <c r="H108" s="6"/>
      <c r="I108" s="6"/>
      <c r="J108" s="8"/>
      <c r="K108" s="8"/>
      <c r="L108" s="8"/>
      <c r="M108" s="7"/>
    </row>
    <row r="109" spans="3:13" ht="12.75" customHeight="1">
      <c r="C109" s="2"/>
      <c r="D109" s="2"/>
      <c r="E109" s="3"/>
      <c r="F109" s="4"/>
      <c r="G109" s="4"/>
      <c r="H109" s="6"/>
      <c r="I109" s="6"/>
      <c r="J109" s="8"/>
      <c r="K109" s="8"/>
      <c r="L109" s="8"/>
      <c r="M109" s="7"/>
    </row>
    <row r="110" spans="3:13" ht="12.75" customHeight="1">
      <c r="C110" s="2"/>
      <c r="D110" s="2"/>
      <c r="E110" s="3"/>
      <c r="F110" s="4"/>
      <c r="G110" s="4"/>
      <c r="H110" s="6"/>
      <c r="I110" s="6"/>
      <c r="J110" s="8"/>
      <c r="K110" s="8"/>
      <c r="L110" s="8"/>
      <c r="M110" s="7"/>
    </row>
    <row r="111" spans="3:13" ht="12.75" customHeight="1">
      <c r="C111" s="2"/>
      <c r="D111" s="2"/>
      <c r="E111" s="3"/>
      <c r="F111" s="4"/>
      <c r="G111" s="4"/>
      <c r="H111" s="6"/>
      <c r="I111" s="6"/>
      <c r="J111" s="8"/>
      <c r="K111" s="8"/>
      <c r="L111" s="8"/>
      <c r="M111" s="7"/>
    </row>
    <row r="112" spans="3:13" ht="12.75" customHeight="1">
      <c r="C112" s="2"/>
      <c r="D112" s="2"/>
      <c r="E112" s="3"/>
      <c r="F112" s="4"/>
      <c r="G112" s="4"/>
      <c r="H112" s="6"/>
      <c r="I112" s="6"/>
      <c r="J112" s="8"/>
      <c r="K112" s="8"/>
      <c r="L112" s="8"/>
      <c r="M112" s="7"/>
    </row>
    <row r="113" spans="3:13" ht="12.75" customHeight="1">
      <c r="C113" s="2"/>
      <c r="D113" s="2"/>
      <c r="E113" s="3"/>
      <c r="F113" s="4"/>
      <c r="G113" s="4"/>
      <c r="H113" s="6"/>
      <c r="I113" s="6"/>
      <c r="J113" s="8"/>
      <c r="K113" s="8"/>
      <c r="L113" s="8"/>
      <c r="M113" s="7"/>
    </row>
    <row r="114" spans="3:13" ht="12.75" customHeight="1">
      <c r="C114" s="2"/>
      <c r="D114" s="2"/>
      <c r="E114" s="3"/>
      <c r="F114" s="4"/>
      <c r="G114" s="4"/>
      <c r="H114" s="6"/>
      <c r="I114" s="6"/>
      <c r="J114" s="8"/>
      <c r="K114" s="8"/>
      <c r="L114" s="8"/>
      <c r="M114" s="7"/>
    </row>
    <row r="115" spans="3:13" ht="12.75" customHeight="1">
      <c r="C115" s="2"/>
      <c r="D115" s="2"/>
      <c r="E115" s="3"/>
      <c r="F115" s="4"/>
      <c r="G115" s="4"/>
      <c r="H115" s="6"/>
      <c r="I115" s="6"/>
      <c r="J115" s="8"/>
      <c r="K115" s="8"/>
      <c r="L115" s="8"/>
      <c r="M115" s="7"/>
    </row>
    <row r="116" spans="3:13" ht="12.75" customHeight="1">
      <c r="C116" s="2"/>
      <c r="D116" s="2"/>
      <c r="E116" s="3"/>
      <c r="F116" s="4"/>
      <c r="G116" s="4"/>
      <c r="H116" s="6"/>
      <c r="I116" s="6"/>
      <c r="J116" s="8"/>
      <c r="K116" s="8"/>
      <c r="L116" s="8"/>
      <c r="M116" s="7"/>
    </row>
    <row r="117" spans="3:13" ht="12.75" customHeight="1">
      <c r="C117" s="2"/>
      <c r="D117" s="2"/>
      <c r="E117" s="3"/>
      <c r="F117" s="4"/>
      <c r="G117" s="4"/>
      <c r="H117" s="6"/>
      <c r="I117" s="6"/>
      <c r="J117" s="8"/>
      <c r="K117" s="8"/>
      <c r="L117" s="8"/>
      <c r="M117" s="7"/>
    </row>
    <row r="118" spans="3:13" ht="12.75" customHeight="1">
      <c r="C118" s="2"/>
      <c r="D118" s="2"/>
      <c r="E118" s="3"/>
      <c r="F118" s="4"/>
      <c r="G118" s="4"/>
      <c r="H118" s="6"/>
      <c r="I118" s="6"/>
      <c r="J118" s="8"/>
      <c r="K118" s="8"/>
      <c r="L118" s="8"/>
      <c r="M118" s="7"/>
    </row>
    <row r="119" spans="3:13" ht="12.75" customHeight="1">
      <c r="C119" s="2"/>
      <c r="D119" s="2"/>
      <c r="E119" s="3"/>
      <c r="F119" s="4"/>
      <c r="G119" s="4"/>
      <c r="H119" s="6"/>
      <c r="I119" s="6"/>
      <c r="J119" s="8"/>
      <c r="K119" s="8"/>
      <c r="L119" s="8"/>
      <c r="M119" s="7"/>
    </row>
    <row r="120" spans="3:13" ht="12.75" customHeight="1">
      <c r="C120" s="2"/>
      <c r="D120" s="2"/>
      <c r="E120" s="3"/>
      <c r="F120" s="4"/>
      <c r="G120" s="4"/>
      <c r="H120" s="6"/>
      <c r="I120" s="6"/>
      <c r="J120" s="8"/>
      <c r="K120" s="8"/>
      <c r="L120" s="8"/>
      <c r="M120" s="7"/>
    </row>
    <row r="121" spans="3:13" ht="12.75" customHeight="1">
      <c r="C121" s="2"/>
      <c r="D121" s="2"/>
      <c r="E121" s="3"/>
      <c r="F121" s="4"/>
      <c r="G121" s="4"/>
      <c r="H121" s="6"/>
      <c r="I121" s="6"/>
      <c r="J121" s="8"/>
      <c r="K121" s="8"/>
      <c r="L121" s="8"/>
      <c r="M121" s="7"/>
    </row>
    <row r="122" spans="3:13" ht="12.75" customHeight="1">
      <c r="C122" s="2"/>
      <c r="D122" s="2"/>
      <c r="E122" s="3"/>
      <c r="F122" s="4"/>
      <c r="G122" s="4"/>
      <c r="H122" s="6"/>
      <c r="I122" s="6"/>
      <c r="J122" s="8"/>
      <c r="K122" s="8"/>
      <c r="L122" s="8"/>
      <c r="M122" s="7"/>
    </row>
    <row r="123" spans="3:13" ht="12.75" customHeight="1">
      <c r="C123" s="2"/>
      <c r="D123" s="2"/>
      <c r="E123" s="3"/>
      <c r="F123" s="4"/>
      <c r="G123" s="4"/>
      <c r="H123" s="6"/>
      <c r="I123" s="6"/>
      <c r="J123" s="8"/>
      <c r="K123" s="8"/>
      <c r="L123" s="8"/>
      <c r="M123" s="7"/>
    </row>
    <row r="124" spans="3:13" ht="12.75" customHeight="1">
      <c r="C124" s="2"/>
      <c r="D124" s="2"/>
      <c r="E124" s="3"/>
      <c r="F124" s="4"/>
      <c r="G124" s="4"/>
      <c r="H124" s="6"/>
      <c r="I124" s="6"/>
      <c r="J124" s="8"/>
      <c r="K124" s="8"/>
      <c r="L124" s="8"/>
      <c r="M124" s="7"/>
    </row>
    <row r="125" spans="3:13" ht="12.75" customHeight="1">
      <c r="C125" s="2"/>
      <c r="D125" s="2"/>
      <c r="E125" s="3"/>
      <c r="F125" s="4"/>
      <c r="G125" s="4"/>
      <c r="H125" s="6"/>
      <c r="I125" s="6"/>
      <c r="J125" s="8"/>
      <c r="K125" s="8"/>
      <c r="L125" s="8"/>
      <c r="M125" s="7"/>
    </row>
    <row r="126" spans="3:13" ht="12.75" customHeight="1">
      <c r="C126" s="2"/>
      <c r="D126" s="2"/>
      <c r="E126" s="3"/>
      <c r="F126" s="4"/>
      <c r="G126" s="4"/>
      <c r="H126" s="6"/>
      <c r="I126" s="6"/>
      <c r="J126" s="8"/>
      <c r="K126" s="8"/>
      <c r="L126" s="8"/>
      <c r="M126" s="7"/>
    </row>
    <row r="127" spans="3:13" ht="12.75" customHeight="1">
      <c r="C127" s="2"/>
      <c r="D127" s="2"/>
      <c r="E127" s="3"/>
      <c r="F127" s="4"/>
      <c r="G127" s="4"/>
      <c r="H127" s="6"/>
      <c r="I127" s="6"/>
      <c r="J127" s="8"/>
      <c r="K127" s="8"/>
      <c r="L127" s="8"/>
      <c r="M127" s="7"/>
    </row>
    <row r="128" spans="3:13" ht="12.75" customHeight="1">
      <c r="C128" s="2"/>
      <c r="D128" s="2"/>
      <c r="E128" s="3"/>
      <c r="F128" s="4"/>
      <c r="G128" s="4"/>
      <c r="H128" s="6"/>
      <c r="I128" s="6"/>
      <c r="J128" s="8"/>
      <c r="K128" s="8"/>
      <c r="L128" s="8"/>
      <c r="M128" s="7"/>
    </row>
    <row r="129" spans="3:13" ht="12.75" customHeight="1">
      <c r="C129" s="2"/>
      <c r="D129" s="2"/>
      <c r="E129" s="3"/>
      <c r="F129" s="4"/>
      <c r="G129" s="4"/>
      <c r="H129" s="6"/>
      <c r="I129" s="6"/>
      <c r="J129" s="8"/>
      <c r="K129" s="8"/>
      <c r="L129" s="8"/>
      <c r="M129" s="7"/>
    </row>
    <row r="130" spans="3:13" ht="12.75" customHeight="1">
      <c r="C130" s="2"/>
      <c r="D130" s="2"/>
      <c r="E130" s="3"/>
      <c r="F130" s="4"/>
      <c r="G130" s="4"/>
      <c r="H130" s="6"/>
      <c r="I130" s="6"/>
      <c r="J130" s="8"/>
      <c r="K130" s="8"/>
      <c r="L130" s="8"/>
      <c r="M130" s="7"/>
    </row>
    <row r="131" spans="3:13" ht="12.75" customHeight="1">
      <c r="C131" s="2"/>
      <c r="D131" s="2"/>
      <c r="E131" s="3"/>
      <c r="F131" s="4"/>
      <c r="G131" s="4"/>
      <c r="H131" s="6"/>
      <c r="I131" s="6"/>
      <c r="J131" s="8"/>
      <c r="K131" s="8"/>
      <c r="L131" s="8"/>
      <c r="M131" s="7"/>
    </row>
    <row r="132" spans="3:13" ht="12.75" customHeight="1">
      <c r="C132" s="2"/>
      <c r="D132" s="2"/>
      <c r="E132" s="3"/>
      <c r="F132" s="4"/>
      <c r="G132" s="4"/>
      <c r="H132" s="6"/>
      <c r="I132" s="6"/>
      <c r="J132" s="8"/>
      <c r="K132" s="8"/>
      <c r="L132" s="8"/>
      <c r="M132" s="7"/>
    </row>
    <row r="133" spans="3:13" ht="12.75" customHeight="1">
      <c r="C133" s="2"/>
      <c r="D133" s="2"/>
      <c r="E133" s="3"/>
      <c r="F133" s="4"/>
      <c r="G133" s="4"/>
      <c r="H133" s="6"/>
      <c r="I133" s="6"/>
      <c r="J133" s="8"/>
      <c r="K133" s="8"/>
      <c r="L133" s="8"/>
      <c r="M133" s="7"/>
    </row>
    <row r="134" spans="3:13" ht="12.75" customHeight="1">
      <c r="C134" s="2"/>
      <c r="D134" s="2"/>
      <c r="E134" s="3"/>
      <c r="F134" s="4"/>
      <c r="G134" s="4"/>
      <c r="H134" s="6"/>
      <c r="I134" s="6"/>
      <c r="J134" s="8"/>
      <c r="K134" s="8"/>
      <c r="L134" s="8"/>
      <c r="M134" s="7"/>
    </row>
    <row r="135" spans="3:13" ht="12.75" customHeight="1">
      <c r="C135" s="2"/>
      <c r="D135" s="2"/>
      <c r="E135" s="3"/>
      <c r="F135" s="4"/>
      <c r="G135" s="4"/>
      <c r="H135" s="6"/>
      <c r="I135" s="6"/>
      <c r="J135" s="8"/>
      <c r="K135" s="8"/>
      <c r="L135" s="8"/>
      <c r="M135" s="7"/>
    </row>
    <row r="136" spans="3:13" ht="12.75" customHeight="1">
      <c r="C136" s="2"/>
      <c r="D136" s="2"/>
      <c r="E136" s="3"/>
      <c r="F136" s="4"/>
      <c r="G136" s="4"/>
      <c r="H136" s="6"/>
      <c r="I136" s="6"/>
      <c r="J136" s="8"/>
      <c r="K136" s="8"/>
      <c r="L136" s="8"/>
      <c r="M136" s="7"/>
    </row>
    <row r="137" spans="3:13" ht="12.75" customHeight="1">
      <c r="C137" s="2"/>
      <c r="D137" s="2"/>
      <c r="E137" s="3"/>
      <c r="F137" s="4"/>
      <c r="G137" s="4"/>
      <c r="H137" s="6"/>
      <c r="I137" s="6"/>
      <c r="J137" s="8"/>
      <c r="K137" s="8"/>
      <c r="L137" s="8"/>
      <c r="M137" s="7"/>
    </row>
    <row r="138" spans="3:13" ht="12.75" customHeight="1">
      <c r="C138" s="2"/>
      <c r="D138" s="2"/>
      <c r="E138" s="3"/>
      <c r="F138" s="4"/>
      <c r="G138" s="4"/>
      <c r="H138" s="6"/>
      <c r="I138" s="6"/>
      <c r="J138" s="8"/>
      <c r="K138" s="8"/>
      <c r="L138" s="8"/>
      <c r="M138" s="7"/>
    </row>
    <row r="139" spans="3:13" ht="12.75" customHeight="1">
      <c r="C139" s="2"/>
      <c r="D139" s="2"/>
      <c r="E139" s="3"/>
      <c r="F139" s="4"/>
      <c r="G139" s="4"/>
      <c r="H139" s="6"/>
      <c r="I139" s="6"/>
      <c r="J139" s="8"/>
      <c r="K139" s="8"/>
      <c r="L139" s="8"/>
      <c r="M139" s="7"/>
    </row>
    <row r="140" spans="3:13" ht="12.75" customHeight="1">
      <c r="C140" s="2"/>
      <c r="D140" s="2"/>
      <c r="E140" s="3"/>
      <c r="F140" s="4"/>
      <c r="G140" s="4"/>
      <c r="H140" s="6"/>
      <c r="I140" s="6"/>
      <c r="J140" s="8"/>
      <c r="K140" s="8"/>
      <c r="L140" s="8"/>
      <c r="M140" s="7"/>
    </row>
    <row r="141" spans="3:13" ht="12.75" customHeight="1">
      <c r="C141" s="2"/>
      <c r="D141" s="2"/>
      <c r="E141" s="3"/>
      <c r="F141" s="4"/>
      <c r="G141" s="4"/>
      <c r="H141" s="6"/>
      <c r="I141" s="6"/>
      <c r="J141" s="8"/>
      <c r="K141" s="8"/>
      <c r="L141" s="8"/>
      <c r="M141" s="7"/>
    </row>
    <row r="142" spans="3:13" ht="12.75" customHeight="1">
      <c r="C142" s="2"/>
      <c r="D142" s="2"/>
      <c r="E142" s="3"/>
      <c r="F142" s="4"/>
      <c r="G142" s="4"/>
      <c r="H142" s="6"/>
      <c r="I142" s="6"/>
      <c r="J142" s="8"/>
      <c r="K142" s="8"/>
      <c r="L142" s="8"/>
      <c r="M142" s="7"/>
    </row>
    <row r="143" spans="3:13" ht="12.75" customHeight="1">
      <c r="C143" s="2"/>
      <c r="D143" s="2"/>
      <c r="E143" s="3"/>
      <c r="F143" s="4"/>
      <c r="G143" s="4"/>
      <c r="H143" s="6"/>
      <c r="I143" s="6"/>
      <c r="J143" s="8"/>
      <c r="K143" s="8"/>
      <c r="L143" s="8"/>
      <c r="M143" s="7"/>
    </row>
    <row r="144" spans="3:13" ht="12.75" customHeight="1">
      <c r="C144" s="2"/>
      <c r="D144" s="2"/>
      <c r="E144" s="3"/>
      <c r="F144" s="4"/>
      <c r="G144" s="4"/>
      <c r="H144" s="6"/>
      <c r="I144" s="6"/>
      <c r="J144" s="8"/>
      <c r="K144" s="8"/>
      <c r="L144" s="8"/>
      <c r="M144" s="7"/>
    </row>
    <row r="145" spans="3:13" ht="12.75" customHeight="1">
      <c r="C145" s="2"/>
      <c r="D145" s="2"/>
      <c r="E145" s="3"/>
      <c r="F145" s="4"/>
      <c r="G145" s="4"/>
      <c r="H145" s="6"/>
      <c r="I145" s="6"/>
      <c r="J145" s="8"/>
      <c r="K145" s="8"/>
      <c r="L145" s="8"/>
      <c r="M145" s="7"/>
    </row>
    <row r="146" spans="3:13" ht="12.75" customHeight="1">
      <c r="C146" s="2"/>
      <c r="D146" s="2"/>
      <c r="E146" s="3"/>
      <c r="F146" s="4"/>
      <c r="G146" s="4"/>
      <c r="H146" s="6"/>
      <c r="I146" s="6"/>
      <c r="J146" s="8"/>
      <c r="K146" s="8"/>
      <c r="L146" s="8"/>
      <c r="M146" s="7"/>
    </row>
    <row r="147" spans="3:13" ht="12.75" customHeight="1">
      <c r="C147" s="2"/>
      <c r="D147" s="2"/>
      <c r="E147" s="3"/>
      <c r="F147" s="4"/>
      <c r="G147" s="4"/>
      <c r="H147" s="6"/>
      <c r="I147" s="6"/>
      <c r="J147" s="8"/>
      <c r="K147" s="8"/>
      <c r="L147" s="8"/>
      <c r="M147" s="7"/>
    </row>
    <row r="148" spans="3:13" ht="12.75" customHeight="1">
      <c r="C148" s="2"/>
      <c r="D148" s="2"/>
      <c r="E148" s="3"/>
      <c r="F148" s="4"/>
      <c r="G148" s="4"/>
      <c r="H148" s="6"/>
      <c r="I148" s="6"/>
      <c r="J148" s="8"/>
      <c r="K148" s="8"/>
      <c r="L148" s="8"/>
      <c r="M148" s="7"/>
    </row>
    <row r="149" spans="3:13" ht="12.75" customHeight="1">
      <c r="C149" s="2"/>
      <c r="D149" s="2"/>
      <c r="E149" s="3"/>
      <c r="F149" s="4"/>
      <c r="G149" s="4"/>
      <c r="H149" s="6"/>
      <c r="I149" s="6"/>
      <c r="J149" s="8"/>
      <c r="K149" s="8"/>
      <c r="L149" s="8"/>
      <c r="M149" s="7"/>
    </row>
    <row r="150" spans="3:13" ht="12.75" customHeight="1">
      <c r="C150" s="2"/>
      <c r="D150" s="2"/>
      <c r="E150" s="3"/>
      <c r="F150" s="4"/>
      <c r="G150" s="4"/>
      <c r="H150" s="6"/>
      <c r="I150" s="6"/>
      <c r="J150" s="8"/>
      <c r="K150" s="8"/>
      <c r="L150" s="8"/>
      <c r="M150" s="7"/>
    </row>
    <row r="151" spans="3:13" ht="12.75" customHeight="1">
      <c r="C151" s="2"/>
      <c r="D151" s="2"/>
      <c r="E151" s="3"/>
      <c r="F151" s="4"/>
      <c r="G151" s="4"/>
      <c r="H151" s="6"/>
      <c r="I151" s="6"/>
      <c r="J151" s="8"/>
      <c r="K151" s="8"/>
      <c r="L151" s="8"/>
      <c r="M151" s="7"/>
    </row>
    <row r="152" spans="3:13" ht="12.75" customHeight="1">
      <c r="C152" s="2"/>
      <c r="D152" s="2"/>
      <c r="E152" s="3"/>
      <c r="F152" s="4"/>
      <c r="G152" s="4"/>
      <c r="H152" s="6"/>
      <c r="I152" s="6"/>
      <c r="J152" s="8"/>
      <c r="K152" s="8"/>
      <c r="L152" s="8"/>
      <c r="M152" s="7"/>
    </row>
    <row r="153" spans="3:13" ht="12.75" customHeight="1">
      <c r="C153" s="2"/>
      <c r="D153" s="2"/>
      <c r="E153" s="3"/>
      <c r="F153" s="4"/>
      <c r="G153" s="4"/>
      <c r="H153" s="6"/>
      <c r="I153" s="6"/>
      <c r="J153" s="8"/>
      <c r="K153" s="8"/>
      <c r="L153" s="8"/>
      <c r="M153" s="7"/>
    </row>
    <row r="154" spans="3:13" ht="12.75" customHeight="1">
      <c r="C154" s="2"/>
      <c r="D154" s="2"/>
      <c r="E154" s="3"/>
      <c r="F154" s="4"/>
      <c r="G154" s="4"/>
      <c r="H154" s="6"/>
      <c r="I154" s="6"/>
      <c r="J154" s="8"/>
      <c r="K154" s="8"/>
      <c r="L154" s="8"/>
      <c r="M154" s="7"/>
    </row>
    <row r="155" spans="3:13" ht="12.75" customHeight="1">
      <c r="C155" s="2"/>
      <c r="D155" s="2"/>
      <c r="E155" s="3"/>
      <c r="F155" s="4"/>
      <c r="G155" s="4"/>
      <c r="H155" s="6"/>
      <c r="I155" s="6"/>
      <c r="J155" s="8"/>
      <c r="K155" s="8"/>
      <c r="L155" s="8"/>
      <c r="M155" s="7"/>
    </row>
    <row r="156" spans="3:13" ht="12.75" customHeight="1">
      <c r="C156" s="2"/>
      <c r="D156" s="2"/>
      <c r="E156" s="3"/>
      <c r="F156" s="4"/>
      <c r="G156" s="4"/>
      <c r="H156" s="6"/>
      <c r="I156" s="6"/>
      <c r="J156" s="8"/>
      <c r="K156" s="8"/>
      <c r="L156" s="8"/>
      <c r="M156" s="7"/>
    </row>
    <row r="157" spans="3:13" ht="12.75" customHeight="1">
      <c r="C157" s="2"/>
      <c r="D157" s="2"/>
      <c r="E157" s="3"/>
      <c r="F157" s="4"/>
      <c r="G157" s="4"/>
      <c r="H157" s="6"/>
      <c r="I157" s="6"/>
      <c r="J157" s="8"/>
      <c r="K157" s="8"/>
      <c r="L157" s="8"/>
      <c r="M157" s="7"/>
    </row>
    <row r="158" spans="3:13" ht="12.75" customHeight="1">
      <c r="C158" s="2"/>
      <c r="D158" s="2"/>
      <c r="E158" s="3"/>
      <c r="F158" s="4"/>
      <c r="G158" s="4"/>
      <c r="H158" s="6"/>
      <c r="I158" s="6"/>
      <c r="J158" s="8"/>
      <c r="K158" s="8"/>
      <c r="L158" s="8"/>
      <c r="M158" s="7"/>
    </row>
    <row r="159" spans="3:13" ht="12.75" customHeight="1">
      <c r="C159" s="2"/>
      <c r="D159" s="2"/>
      <c r="E159" s="3"/>
      <c r="F159" s="4"/>
      <c r="G159" s="4"/>
      <c r="H159" s="6"/>
      <c r="I159" s="6"/>
      <c r="J159" s="8"/>
      <c r="K159" s="8"/>
      <c r="L159" s="8"/>
      <c r="M159" s="7"/>
    </row>
    <row r="160" spans="3:13" ht="12.75" customHeight="1">
      <c r="C160" s="2"/>
      <c r="D160" s="2"/>
      <c r="E160" s="3"/>
      <c r="F160" s="4"/>
      <c r="G160" s="4"/>
      <c r="H160" s="6"/>
      <c r="I160" s="6"/>
      <c r="J160" s="8"/>
      <c r="K160" s="8"/>
      <c r="L160" s="8"/>
      <c r="M160" s="7"/>
    </row>
    <row r="161" spans="3:13" ht="12.75" customHeight="1">
      <c r="C161" s="2"/>
      <c r="D161" s="2"/>
      <c r="E161" s="3"/>
      <c r="F161" s="4"/>
      <c r="G161" s="4"/>
      <c r="H161" s="6"/>
      <c r="I161" s="6"/>
      <c r="J161" s="8"/>
      <c r="K161" s="8"/>
      <c r="L161" s="8"/>
      <c r="M161" s="7"/>
    </row>
    <row r="162" spans="3:13" ht="12.75" customHeight="1">
      <c r="C162" s="2"/>
      <c r="D162" s="2"/>
      <c r="E162" s="3"/>
      <c r="F162" s="4"/>
      <c r="G162" s="4"/>
      <c r="H162" s="6"/>
      <c r="I162" s="6"/>
      <c r="J162" s="8"/>
      <c r="K162" s="8"/>
      <c r="L162" s="8"/>
      <c r="M162" s="7"/>
    </row>
    <row r="163" spans="3:13" ht="12.75" customHeight="1">
      <c r="C163" s="2"/>
      <c r="D163" s="2"/>
      <c r="E163" s="3"/>
      <c r="F163" s="4"/>
      <c r="G163" s="4"/>
      <c r="H163" s="6"/>
      <c r="I163" s="6"/>
      <c r="J163" s="8"/>
      <c r="K163" s="8"/>
      <c r="L163" s="8"/>
      <c r="M163" s="7"/>
    </row>
    <row r="164" spans="3:13" ht="12.75" customHeight="1">
      <c r="C164" s="2"/>
      <c r="D164" s="2"/>
      <c r="E164" s="3"/>
      <c r="F164" s="4"/>
      <c r="G164" s="4"/>
      <c r="H164" s="6"/>
      <c r="I164" s="6"/>
      <c r="J164" s="8"/>
      <c r="K164" s="8"/>
      <c r="L164" s="8"/>
      <c r="M164" s="7"/>
    </row>
    <row r="165" spans="3:13" ht="12.75" customHeight="1">
      <c r="C165" s="2"/>
      <c r="D165" s="2"/>
      <c r="E165" s="3"/>
      <c r="F165" s="4"/>
      <c r="G165" s="4"/>
      <c r="H165" s="6"/>
      <c r="I165" s="6"/>
      <c r="J165" s="8"/>
      <c r="K165" s="8"/>
      <c r="L165" s="8"/>
      <c r="M165" s="7"/>
    </row>
    <row r="166" spans="3:13" ht="12.75" customHeight="1">
      <c r="C166" s="2"/>
      <c r="D166" s="2"/>
      <c r="E166" s="3"/>
      <c r="F166" s="4"/>
      <c r="G166" s="4"/>
      <c r="H166" s="6"/>
      <c r="I166" s="6"/>
      <c r="J166" s="8"/>
      <c r="K166" s="8"/>
      <c r="L166" s="8"/>
      <c r="M166" s="7"/>
    </row>
    <row r="167" spans="3:13" ht="12.75" customHeight="1">
      <c r="C167" s="2"/>
      <c r="D167" s="2"/>
      <c r="E167" s="3"/>
      <c r="F167" s="4"/>
      <c r="G167" s="4"/>
      <c r="H167" s="6"/>
      <c r="I167" s="6"/>
      <c r="J167" s="8"/>
      <c r="K167" s="8"/>
      <c r="L167" s="8"/>
      <c r="M167" s="7"/>
    </row>
    <row r="168" spans="3:13" ht="12.75" customHeight="1">
      <c r="C168" s="2"/>
      <c r="D168" s="2"/>
      <c r="E168" s="3"/>
      <c r="F168" s="4"/>
      <c r="G168" s="4"/>
      <c r="H168" s="6"/>
      <c r="I168" s="6"/>
      <c r="J168" s="8"/>
      <c r="K168" s="8"/>
      <c r="L168" s="8"/>
      <c r="M168" s="7"/>
    </row>
    <row r="169" spans="3:13" ht="12.75" customHeight="1">
      <c r="C169" s="2"/>
      <c r="D169" s="2"/>
      <c r="E169" s="3"/>
      <c r="F169" s="4"/>
      <c r="G169" s="4"/>
      <c r="H169" s="6"/>
      <c r="I169" s="6"/>
      <c r="J169" s="8"/>
      <c r="K169" s="8"/>
      <c r="L169" s="8"/>
      <c r="M169" s="7"/>
    </row>
    <row r="170" spans="3:13" ht="12.75" customHeight="1">
      <c r="C170" s="2"/>
      <c r="D170" s="2"/>
      <c r="E170" s="3"/>
      <c r="F170" s="4"/>
      <c r="G170" s="4"/>
      <c r="H170" s="6"/>
      <c r="I170" s="6"/>
      <c r="J170" s="8"/>
      <c r="K170" s="8"/>
      <c r="L170" s="8"/>
      <c r="M170" s="7"/>
    </row>
    <row r="171" spans="3:13" ht="12.75" customHeight="1">
      <c r="C171" s="2"/>
      <c r="D171" s="2"/>
      <c r="E171" s="3"/>
      <c r="F171" s="4"/>
      <c r="G171" s="4"/>
      <c r="H171" s="6"/>
      <c r="I171" s="6"/>
      <c r="J171" s="8"/>
      <c r="K171" s="8"/>
      <c r="L171" s="8"/>
      <c r="M171" s="7"/>
    </row>
    <row r="172" spans="3:13" ht="12.75" customHeight="1">
      <c r="C172" s="2"/>
      <c r="D172" s="2"/>
      <c r="E172" s="3"/>
      <c r="F172" s="4"/>
      <c r="G172" s="4"/>
      <c r="H172" s="6"/>
      <c r="I172" s="6"/>
      <c r="J172" s="8"/>
      <c r="K172" s="8"/>
      <c r="L172" s="8"/>
      <c r="M172" s="7"/>
    </row>
    <row r="173" spans="3:13" ht="12.75" customHeight="1">
      <c r="C173" s="2"/>
      <c r="D173" s="2"/>
      <c r="E173" s="3"/>
      <c r="F173" s="4"/>
      <c r="G173" s="4"/>
      <c r="H173" s="6"/>
      <c r="I173" s="6"/>
      <c r="J173" s="8"/>
      <c r="K173" s="8"/>
      <c r="L173" s="8"/>
      <c r="M173" s="7"/>
    </row>
    <row r="174" spans="3:13" ht="12.75" customHeight="1">
      <c r="C174" s="2"/>
      <c r="D174" s="2"/>
      <c r="E174" s="3"/>
      <c r="F174" s="4"/>
      <c r="G174" s="4"/>
      <c r="H174" s="6"/>
      <c r="I174" s="6"/>
      <c r="J174" s="8"/>
      <c r="K174" s="8"/>
      <c r="L174" s="8"/>
      <c r="M174" s="7"/>
    </row>
    <row r="175" spans="3:13" ht="12.75" customHeight="1">
      <c r="C175" s="2"/>
      <c r="D175" s="2"/>
      <c r="E175" s="3"/>
      <c r="F175" s="4"/>
      <c r="G175" s="4"/>
      <c r="H175" s="6"/>
      <c r="I175" s="6"/>
      <c r="J175" s="8"/>
      <c r="K175" s="8"/>
      <c r="L175" s="8"/>
      <c r="M175" s="7"/>
    </row>
    <row r="176" spans="3:13" ht="12.75" customHeight="1">
      <c r="C176" s="2"/>
      <c r="D176" s="2"/>
      <c r="E176" s="3"/>
      <c r="F176" s="4"/>
      <c r="G176" s="4"/>
      <c r="H176" s="6"/>
      <c r="I176" s="6"/>
      <c r="J176" s="8"/>
      <c r="K176" s="8"/>
      <c r="L176" s="8"/>
      <c r="M176" s="7"/>
    </row>
    <row r="177" spans="3:13" ht="12.75" customHeight="1">
      <c r="C177" s="2"/>
      <c r="D177" s="2"/>
      <c r="E177" s="3"/>
      <c r="F177" s="4"/>
      <c r="G177" s="4"/>
      <c r="H177" s="6"/>
      <c r="I177" s="6"/>
      <c r="J177" s="8"/>
      <c r="K177" s="8"/>
      <c r="L177" s="8"/>
      <c r="M177" s="7"/>
    </row>
    <row r="178" spans="3:13" ht="12.75" customHeight="1">
      <c r="C178" s="2"/>
      <c r="D178" s="2"/>
      <c r="E178" s="3"/>
      <c r="F178" s="4"/>
      <c r="G178" s="4"/>
      <c r="H178" s="6"/>
      <c r="I178" s="6"/>
      <c r="J178" s="8"/>
      <c r="K178" s="8"/>
      <c r="L178" s="8"/>
      <c r="M178" s="7"/>
    </row>
    <row r="179" spans="3:13" ht="12.75" customHeight="1">
      <c r="C179" s="2"/>
      <c r="D179" s="2"/>
      <c r="E179" s="3"/>
      <c r="F179" s="4"/>
      <c r="G179" s="4"/>
      <c r="H179" s="6"/>
      <c r="I179" s="6"/>
      <c r="J179" s="8"/>
      <c r="K179" s="8"/>
      <c r="L179" s="8"/>
      <c r="M179" s="7"/>
    </row>
    <row r="180" spans="3:13" ht="12.75" customHeight="1">
      <c r="C180" s="2"/>
      <c r="D180" s="2"/>
      <c r="E180" s="3"/>
      <c r="F180" s="4"/>
      <c r="G180" s="4"/>
      <c r="H180" s="6"/>
      <c r="I180" s="6"/>
      <c r="J180" s="8"/>
      <c r="K180" s="8"/>
      <c r="L180" s="8"/>
      <c r="M180" s="7"/>
    </row>
    <row r="181" spans="3:13" ht="12.75" customHeight="1">
      <c r="C181" s="2"/>
      <c r="D181" s="2"/>
      <c r="E181" s="3"/>
      <c r="F181" s="4"/>
      <c r="G181" s="4"/>
      <c r="H181" s="6"/>
      <c r="I181" s="6"/>
      <c r="J181" s="8"/>
      <c r="K181" s="8"/>
      <c r="L181" s="8"/>
      <c r="M181" s="7"/>
    </row>
    <row r="182" spans="3:13" ht="12.75" customHeight="1">
      <c r="C182" s="2"/>
      <c r="D182" s="2"/>
      <c r="E182" s="3"/>
      <c r="F182" s="4"/>
      <c r="G182" s="4"/>
      <c r="H182" s="6"/>
      <c r="I182" s="6"/>
      <c r="J182" s="8"/>
      <c r="K182" s="8"/>
      <c r="L182" s="8"/>
      <c r="M182" s="7"/>
    </row>
    <row r="183" spans="3:13" ht="12.75" customHeight="1">
      <c r="C183" s="2"/>
      <c r="D183" s="2"/>
      <c r="E183" s="3"/>
      <c r="F183" s="4"/>
      <c r="G183" s="4"/>
      <c r="H183" s="6"/>
      <c r="I183" s="6"/>
      <c r="J183" s="8"/>
      <c r="K183" s="8"/>
      <c r="L183" s="8"/>
      <c r="M183" s="7"/>
    </row>
    <row r="184" spans="3:13" ht="12.75" customHeight="1">
      <c r="C184" s="2"/>
      <c r="D184" s="2"/>
      <c r="E184" s="3"/>
      <c r="F184" s="4"/>
      <c r="G184" s="4"/>
      <c r="H184" s="6"/>
      <c r="I184" s="6"/>
      <c r="J184" s="8"/>
      <c r="K184" s="8"/>
      <c r="L184" s="8"/>
      <c r="M184" s="7"/>
    </row>
    <row r="185" spans="3:13" ht="12.75" customHeight="1">
      <c r="C185" s="2"/>
      <c r="D185" s="2"/>
      <c r="E185" s="3"/>
      <c r="F185" s="4"/>
      <c r="G185" s="4"/>
      <c r="H185" s="6"/>
      <c r="I185" s="6"/>
      <c r="J185" s="8"/>
      <c r="K185" s="8"/>
      <c r="L185" s="8"/>
      <c r="M185" s="7"/>
    </row>
    <row r="186" spans="3:13" ht="12.75" customHeight="1">
      <c r="C186" s="2"/>
      <c r="D186" s="2"/>
      <c r="E186" s="3"/>
      <c r="F186" s="4"/>
      <c r="G186" s="4"/>
      <c r="H186" s="6"/>
      <c r="I186" s="6"/>
      <c r="J186" s="8"/>
      <c r="K186" s="8"/>
      <c r="L186" s="8"/>
      <c r="M186" s="7"/>
    </row>
    <row r="187" spans="3:13" ht="12.75" customHeight="1">
      <c r="C187" s="2"/>
      <c r="D187" s="2"/>
      <c r="E187" s="3"/>
      <c r="F187" s="4"/>
      <c r="G187" s="4"/>
      <c r="H187" s="6"/>
      <c r="I187" s="6"/>
      <c r="J187" s="8"/>
      <c r="K187" s="8"/>
      <c r="L187" s="8"/>
      <c r="M187" s="7"/>
    </row>
    <row r="188" spans="3:13" ht="12.75" customHeight="1">
      <c r="C188" s="2"/>
      <c r="D188" s="2"/>
      <c r="E188" s="3"/>
      <c r="F188" s="4"/>
      <c r="G188" s="4"/>
      <c r="H188" s="6"/>
      <c r="I188" s="6"/>
      <c r="J188" s="8"/>
      <c r="K188" s="8"/>
      <c r="L188" s="8"/>
      <c r="M188" s="7"/>
    </row>
    <row r="189" spans="3:13" ht="12.75" customHeight="1">
      <c r="C189" s="2"/>
      <c r="D189" s="2"/>
      <c r="E189" s="3"/>
      <c r="F189" s="4"/>
      <c r="G189" s="4"/>
      <c r="H189" s="6"/>
      <c r="I189" s="6"/>
      <c r="J189" s="8"/>
      <c r="K189" s="8"/>
      <c r="L189" s="8"/>
      <c r="M189" s="7"/>
    </row>
    <row r="190" spans="3:13" ht="12.75" customHeight="1">
      <c r="C190" s="2"/>
      <c r="D190" s="2"/>
      <c r="E190" s="3"/>
      <c r="F190" s="4"/>
      <c r="G190" s="4"/>
      <c r="H190" s="6"/>
      <c r="I190" s="6"/>
      <c r="J190" s="8"/>
      <c r="K190" s="8"/>
      <c r="L190" s="8"/>
      <c r="M190" s="7"/>
    </row>
    <row r="191" spans="3:13" ht="12.75" customHeight="1">
      <c r="C191" s="2"/>
      <c r="D191" s="2"/>
      <c r="E191" s="3"/>
      <c r="F191" s="4"/>
      <c r="G191" s="4"/>
      <c r="H191" s="6"/>
      <c r="I191" s="6"/>
      <c r="J191" s="8"/>
      <c r="K191" s="8"/>
      <c r="L191" s="8"/>
      <c r="M191" s="7"/>
    </row>
    <row r="192" spans="3:13" ht="12.75" customHeight="1">
      <c r="C192" s="2"/>
      <c r="D192" s="2"/>
      <c r="E192" s="3"/>
      <c r="F192" s="4"/>
      <c r="G192" s="4"/>
      <c r="H192" s="6"/>
      <c r="I192" s="6"/>
      <c r="J192" s="8"/>
      <c r="K192" s="8"/>
      <c r="L192" s="8"/>
      <c r="M192" s="7"/>
    </row>
    <row r="193" spans="3:13" ht="12.75" customHeight="1">
      <c r="C193" s="2"/>
      <c r="D193" s="2"/>
      <c r="E193" s="3"/>
      <c r="F193" s="4"/>
      <c r="G193" s="4"/>
      <c r="H193" s="6"/>
      <c r="I193" s="6"/>
      <c r="J193" s="8"/>
      <c r="K193" s="8"/>
      <c r="L193" s="8"/>
      <c r="M193" s="7"/>
    </row>
    <row r="194" spans="3:13" ht="12.75" customHeight="1">
      <c r="C194" s="2"/>
      <c r="D194" s="2"/>
      <c r="E194" s="3"/>
      <c r="F194" s="4"/>
      <c r="G194" s="4"/>
      <c r="H194" s="6"/>
      <c r="I194" s="6"/>
      <c r="J194" s="8"/>
      <c r="K194" s="8"/>
      <c r="L194" s="8"/>
      <c r="M194" s="7"/>
    </row>
    <row r="195" spans="3:13" ht="12.75" customHeight="1">
      <c r="C195" s="2"/>
      <c r="D195" s="2"/>
      <c r="E195" s="3"/>
      <c r="F195" s="4"/>
      <c r="G195" s="4"/>
      <c r="H195" s="6"/>
      <c r="I195" s="6"/>
      <c r="J195" s="8"/>
      <c r="K195" s="8"/>
      <c r="L195" s="8"/>
      <c r="M195" s="7"/>
    </row>
    <row r="196" spans="3:13" ht="12.75" customHeight="1">
      <c r="C196" s="2"/>
      <c r="D196" s="2"/>
      <c r="E196" s="3"/>
      <c r="F196" s="4"/>
      <c r="G196" s="4"/>
      <c r="H196" s="6"/>
      <c r="I196" s="6"/>
      <c r="J196" s="8"/>
      <c r="K196" s="8"/>
      <c r="L196" s="8"/>
      <c r="M196" s="7"/>
    </row>
    <row r="197" spans="3:13" ht="12.75" customHeight="1">
      <c r="C197" s="2"/>
      <c r="D197" s="2"/>
      <c r="E197" s="3"/>
      <c r="F197" s="4"/>
      <c r="G197" s="4"/>
      <c r="H197" s="6"/>
      <c r="I197" s="6"/>
      <c r="J197" s="8"/>
      <c r="K197" s="8"/>
      <c r="L197" s="8"/>
      <c r="M197" s="7"/>
    </row>
    <row r="198" spans="3:13" ht="12.75" customHeight="1">
      <c r="C198" s="2"/>
      <c r="D198" s="2"/>
      <c r="E198" s="3"/>
      <c r="F198" s="4"/>
      <c r="G198" s="4"/>
      <c r="H198" s="6"/>
      <c r="I198" s="6"/>
      <c r="J198" s="8"/>
      <c r="K198" s="8"/>
      <c r="L198" s="8"/>
      <c r="M198" s="7"/>
    </row>
    <row r="199" spans="3:13" ht="12.75" customHeight="1">
      <c r="C199" s="2"/>
      <c r="D199" s="2"/>
      <c r="E199" s="3"/>
      <c r="F199" s="4"/>
      <c r="G199" s="4"/>
      <c r="H199" s="6"/>
      <c r="I199" s="6"/>
      <c r="J199" s="8"/>
      <c r="K199" s="8"/>
      <c r="L199" s="8"/>
      <c r="M199" s="7"/>
    </row>
    <row r="200" spans="3:13" ht="12.75" customHeight="1">
      <c r="C200" s="2"/>
      <c r="D200" s="2"/>
      <c r="E200" s="3"/>
      <c r="F200" s="4"/>
      <c r="G200" s="4"/>
      <c r="H200" s="6"/>
      <c r="I200" s="6"/>
      <c r="J200" s="8"/>
      <c r="K200" s="8"/>
      <c r="L200" s="8"/>
      <c r="M200" s="7"/>
    </row>
    <row r="201" spans="3:13" ht="12.75" customHeight="1">
      <c r="C201" s="2"/>
      <c r="D201" s="2"/>
      <c r="E201" s="3"/>
      <c r="F201" s="4"/>
      <c r="G201" s="4"/>
      <c r="H201" s="6"/>
      <c r="I201" s="6"/>
      <c r="J201" s="8"/>
      <c r="K201" s="8"/>
      <c r="L201" s="8"/>
      <c r="M201" s="7"/>
    </row>
    <row r="202" spans="3:13" ht="12.75" customHeight="1">
      <c r="C202" s="2"/>
      <c r="D202" s="2"/>
      <c r="E202" s="3"/>
      <c r="F202" s="4"/>
      <c r="G202" s="4"/>
      <c r="H202" s="6"/>
      <c r="I202" s="6"/>
      <c r="J202" s="8"/>
      <c r="K202" s="8"/>
      <c r="L202" s="8"/>
      <c r="M202" s="7"/>
    </row>
    <row r="203" spans="3:13" ht="12.75" customHeight="1">
      <c r="C203" s="2"/>
      <c r="D203" s="2"/>
      <c r="E203" s="3"/>
      <c r="F203" s="4"/>
      <c r="G203" s="4"/>
      <c r="H203" s="6"/>
      <c r="I203" s="6"/>
      <c r="J203" s="8"/>
      <c r="K203" s="8"/>
      <c r="L203" s="8"/>
      <c r="M203" s="7"/>
    </row>
    <row r="204" spans="3:13" ht="12.75" customHeight="1">
      <c r="C204" s="2"/>
      <c r="D204" s="2"/>
      <c r="E204" s="3"/>
      <c r="F204" s="4"/>
      <c r="G204" s="4"/>
      <c r="H204" s="6"/>
      <c r="I204" s="6"/>
      <c r="J204" s="8"/>
      <c r="K204" s="8"/>
      <c r="L204" s="8"/>
      <c r="M204" s="7"/>
    </row>
    <row r="205" spans="3:13" ht="12.75" customHeight="1">
      <c r="C205" s="2"/>
      <c r="D205" s="2"/>
      <c r="E205" s="3"/>
      <c r="F205" s="4"/>
      <c r="G205" s="4"/>
      <c r="H205" s="6"/>
      <c r="I205" s="6"/>
      <c r="J205" s="8"/>
      <c r="K205" s="8"/>
      <c r="L205" s="8"/>
      <c r="M205" s="7"/>
    </row>
    <row r="206" spans="3:13" ht="12.75" customHeight="1">
      <c r="C206" s="2"/>
      <c r="D206" s="2"/>
      <c r="E206" s="3"/>
      <c r="F206" s="4"/>
      <c r="G206" s="4"/>
      <c r="H206" s="6"/>
      <c r="I206" s="6"/>
      <c r="J206" s="8"/>
      <c r="K206" s="8"/>
      <c r="L206" s="8"/>
      <c r="M206" s="7"/>
    </row>
    <row r="207" spans="3:13" ht="12.75" customHeight="1">
      <c r="C207" s="2"/>
      <c r="D207" s="2"/>
      <c r="E207" s="3"/>
      <c r="F207" s="4"/>
      <c r="G207" s="4"/>
      <c r="H207" s="6"/>
      <c r="I207" s="6"/>
      <c r="J207" s="8"/>
      <c r="K207" s="8"/>
      <c r="L207" s="8"/>
      <c r="M207" s="7"/>
    </row>
    <row r="208" spans="3:13" ht="12.75" customHeight="1">
      <c r="C208" s="2"/>
      <c r="D208" s="2"/>
      <c r="E208" s="3"/>
      <c r="F208" s="4"/>
      <c r="G208" s="4"/>
      <c r="H208" s="6"/>
      <c r="I208" s="6"/>
      <c r="J208" s="8"/>
      <c r="K208" s="8"/>
      <c r="L208" s="8"/>
      <c r="M208" s="7"/>
    </row>
    <row r="209" spans="3:13" ht="12.75" customHeight="1">
      <c r="C209" s="2"/>
      <c r="D209" s="2"/>
      <c r="E209" s="3"/>
      <c r="F209" s="4"/>
      <c r="G209" s="4"/>
      <c r="H209" s="6"/>
      <c r="I209" s="6"/>
      <c r="J209" s="8"/>
      <c r="K209" s="8"/>
      <c r="L209" s="8"/>
      <c r="M209" s="7"/>
    </row>
    <row r="210" spans="3:13" ht="12.75" customHeight="1">
      <c r="C210" s="2"/>
      <c r="D210" s="2"/>
      <c r="E210" s="3"/>
      <c r="F210" s="4"/>
      <c r="G210" s="4"/>
      <c r="H210" s="6"/>
      <c r="I210" s="6"/>
      <c r="J210" s="8"/>
      <c r="K210" s="8"/>
      <c r="L210" s="8"/>
      <c r="M210" s="7"/>
    </row>
    <row r="211" spans="3:13" ht="12.75" customHeight="1">
      <c r="C211" s="2"/>
      <c r="D211" s="2"/>
      <c r="E211" s="3"/>
      <c r="F211" s="4"/>
      <c r="G211" s="4"/>
      <c r="H211" s="6"/>
      <c r="I211" s="6"/>
      <c r="J211" s="8"/>
      <c r="K211" s="8"/>
      <c r="L211" s="8"/>
      <c r="M211" s="7"/>
    </row>
    <row r="212" spans="3:13" ht="12.75" customHeight="1">
      <c r="C212" s="2"/>
      <c r="D212" s="2"/>
      <c r="E212" s="3"/>
      <c r="F212" s="4"/>
      <c r="G212" s="4"/>
      <c r="H212" s="6"/>
      <c r="I212" s="6"/>
      <c r="J212" s="8"/>
      <c r="K212" s="8"/>
      <c r="L212" s="8"/>
      <c r="M212" s="7"/>
    </row>
    <row r="213" spans="3:13" ht="12.75" customHeight="1">
      <c r="C213" s="2"/>
      <c r="D213" s="2"/>
      <c r="E213" s="3"/>
      <c r="F213" s="4"/>
      <c r="G213" s="4"/>
      <c r="H213" s="6"/>
      <c r="I213" s="6"/>
      <c r="J213" s="8"/>
      <c r="K213" s="8"/>
      <c r="L213" s="8"/>
      <c r="M213" s="7"/>
    </row>
    <row r="214" spans="3:13" ht="12.75" customHeight="1">
      <c r="C214" s="2"/>
      <c r="D214" s="2"/>
      <c r="E214" s="3"/>
      <c r="F214" s="4"/>
      <c r="G214" s="4"/>
      <c r="H214" s="6"/>
      <c r="I214" s="6"/>
      <c r="J214" s="8"/>
      <c r="K214" s="8"/>
      <c r="L214" s="8"/>
      <c r="M214" s="7"/>
    </row>
    <row r="215" spans="3:13" ht="12.75" customHeight="1">
      <c r="C215" s="2"/>
      <c r="D215" s="2"/>
      <c r="E215" s="3"/>
      <c r="F215" s="4"/>
      <c r="G215" s="4"/>
      <c r="H215" s="6"/>
      <c r="I215" s="6"/>
      <c r="J215" s="8"/>
      <c r="K215" s="8"/>
      <c r="L215" s="8"/>
      <c r="M215" s="7"/>
    </row>
    <row r="216" spans="3:13" ht="12.75" customHeight="1">
      <c r="C216" s="2"/>
      <c r="D216" s="2"/>
      <c r="E216" s="3"/>
      <c r="F216" s="4"/>
      <c r="G216" s="4"/>
      <c r="H216" s="6"/>
      <c r="I216" s="6"/>
      <c r="J216" s="8"/>
      <c r="K216" s="8"/>
      <c r="L216" s="8"/>
      <c r="M216" s="7"/>
    </row>
    <row r="217" spans="3:13" ht="12.75" customHeight="1">
      <c r="C217" s="2"/>
      <c r="D217" s="2"/>
      <c r="E217" s="3"/>
      <c r="F217" s="4"/>
      <c r="G217" s="4"/>
      <c r="H217" s="6"/>
      <c r="I217" s="6"/>
      <c r="J217" s="8"/>
      <c r="K217" s="8"/>
      <c r="L217" s="8"/>
      <c r="M217" s="7"/>
    </row>
    <row r="218" spans="3:13" ht="12.75" customHeight="1">
      <c r="C218" s="2"/>
      <c r="D218" s="2"/>
      <c r="E218" s="3"/>
      <c r="F218" s="4"/>
      <c r="G218" s="4"/>
      <c r="H218" s="6"/>
      <c r="I218" s="6"/>
      <c r="J218" s="8"/>
      <c r="K218" s="8"/>
      <c r="L218" s="8"/>
      <c r="M218" s="7"/>
    </row>
    <row r="219" spans="3:13" ht="12.75" customHeight="1">
      <c r="C219" s="2"/>
      <c r="D219" s="2"/>
      <c r="E219" s="3"/>
      <c r="F219" s="4"/>
      <c r="G219" s="4"/>
      <c r="H219" s="6"/>
      <c r="I219" s="6"/>
      <c r="J219" s="8"/>
      <c r="K219" s="8"/>
      <c r="L219" s="8"/>
      <c r="M219" s="7"/>
    </row>
    <row r="220" spans="3:13" ht="12.75" customHeight="1">
      <c r="C220" s="2"/>
      <c r="D220" s="2"/>
      <c r="E220" s="3"/>
      <c r="F220" s="4"/>
      <c r="G220" s="4"/>
      <c r="H220" s="6"/>
      <c r="I220" s="6"/>
      <c r="J220" s="8"/>
      <c r="K220" s="8"/>
      <c r="L220" s="8"/>
      <c r="M220" s="7"/>
    </row>
    <row r="221" spans="3:13" ht="12.75" customHeight="1">
      <c r="C221" s="2"/>
      <c r="D221" s="2"/>
      <c r="E221" s="3"/>
      <c r="F221" s="4"/>
      <c r="G221" s="4"/>
      <c r="H221" s="6"/>
      <c r="I221" s="6"/>
      <c r="J221" s="8"/>
      <c r="K221" s="8"/>
      <c r="L221" s="8"/>
      <c r="M221" s="7"/>
    </row>
    <row r="222" spans="3:13" ht="12.75" customHeight="1">
      <c r="C222" s="2"/>
      <c r="D222" s="2"/>
      <c r="E222" s="3"/>
      <c r="F222" s="4"/>
      <c r="G222" s="4"/>
      <c r="H222" s="6"/>
      <c r="I222" s="6"/>
      <c r="J222" s="8"/>
      <c r="K222" s="8"/>
      <c r="L222" s="8"/>
      <c r="M222" s="7"/>
    </row>
    <row r="223" spans="3:13" ht="12.75" customHeight="1">
      <c r="C223" s="2"/>
      <c r="D223" s="2"/>
      <c r="E223" s="3"/>
      <c r="F223" s="4"/>
      <c r="G223" s="4"/>
      <c r="H223" s="6"/>
      <c r="I223" s="6"/>
      <c r="J223" s="8"/>
      <c r="K223" s="8"/>
      <c r="L223" s="8"/>
      <c r="M223" s="7"/>
    </row>
    <row r="224" spans="3:13" ht="12.75" customHeight="1">
      <c r="C224" s="2"/>
      <c r="D224" s="2"/>
      <c r="E224" s="3"/>
      <c r="F224" s="4"/>
      <c r="G224" s="4"/>
      <c r="H224" s="6"/>
      <c r="I224" s="6"/>
      <c r="J224" s="8"/>
      <c r="K224" s="8"/>
      <c r="L224" s="8"/>
      <c r="M224" s="7"/>
    </row>
    <row r="225" spans="3:13" ht="12.75" customHeight="1">
      <c r="C225" s="2"/>
      <c r="D225" s="2"/>
      <c r="E225" s="3"/>
      <c r="F225" s="4"/>
      <c r="G225" s="4"/>
      <c r="H225" s="6"/>
      <c r="I225" s="6"/>
      <c r="J225" s="8"/>
      <c r="K225" s="8"/>
      <c r="L225" s="8"/>
      <c r="M225" s="7"/>
    </row>
    <row r="226" spans="3:13" ht="12.75" customHeight="1">
      <c r="C226" s="2"/>
      <c r="D226" s="2"/>
      <c r="E226" s="3"/>
      <c r="F226" s="4"/>
      <c r="G226" s="4"/>
      <c r="H226" s="6"/>
      <c r="I226" s="6"/>
      <c r="J226" s="8"/>
      <c r="K226" s="8"/>
      <c r="L226" s="8"/>
      <c r="M226" s="7"/>
    </row>
    <row r="227" spans="3:13" ht="12.75" customHeight="1">
      <c r="C227" s="2"/>
      <c r="D227" s="2"/>
      <c r="E227" s="3"/>
      <c r="F227" s="4"/>
      <c r="G227" s="4"/>
      <c r="H227" s="6"/>
      <c r="I227" s="6"/>
      <c r="J227" s="8"/>
      <c r="K227" s="8"/>
      <c r="L227" s="8"/>
      <c r="M227" s="7"/>
    </row>
    <row r="228" spans="3:13" ht="12.75" customHeight="1">
      <c r="C228" s="2"/>
      <c r="D228" s="2"/>
      <c r="E228" s="3"/>
      <c r="F228" s="4"/>
      <c r="G228" s="4"/>
      <c r="H228" s="6"/>
      <c r="I228" s="6"/>
      <c r="J228" s="8"/>
      <c r="K228" s="8"/>
      <c r="L228" s="8"/>
      <c r="M228" s="7"/>
    </row>
    <row r="229" spans="3:13" ht="12.75" customHeight="1">
      <c r="C229" s="2"/>
      <c r="D229" s="2"/>
      <c r="E229" s="3"/>
      <c r="F229" s="4"/>
      <c r="G229" s="4"/>
      <c r="H229" s="6"/>
      <c r="I229" s="6"/>
      <c r="J229" s="8"/>
      <c r="K229" s="8"/>
      <c r="L229" s="8"/>
      <c r="M229" s="7"/>
    </row>
    <row r="230" spans="3:13" ht="12.75" customHeight="1">
      <c r="C230" s="2"/>
      <c r="D230" s="2"/>
      <c r="E230" s="3"/>
      <c r="F230" s="4"/>
      <c r="G230" s="4"/>
      <c r="H230" s="6"/>
      <c r="I230" s="6"/>
      <c r="J230" s="8"/>
      <c r="K230" s="8"/>
      <c r="L230" s="8"/>
      <c r="M230" s="7"/>
    </row>
    <row r="231" spans="3:13" ht="12.75" customHeight="1">
      <c r="C231" s="2"/>
      <c r="D231" s="2"/>
      <c r="E231" s="3"/>
      <c r="F231" s="4"/>
      <c r="G231" s="4"/>
      <c r="H231" s="6"/>
      <c r="I231" s="6"/>
      <c r="J231" s="8"/>
      <c r="K231" s="8"/>
      <c r="L231" s="8"/>
      <c r="M231" s="7"/>
    </row>
    <row r="232" spans="3:13" ht="12.75" customHeight="1">
      <c r="C232" s="2"/>
      <c r="D232" s="2"/>
      <c r="E232" s="3"/>
      <c r="F232" s="4"/>
      <c r="G232" s="4"/>
      <c r="H232" s="6"/>
      <c r="I232" s="6"/>
      <c r="J232" s="8"/>
      <c r="K232" s="8"/>
      <c r="L232" s="8"/>
      <c r="M232" s="7"/>
    </row>
    <row r="233" spans="3:13" ht="12.75" customHeight="1">
      <c r="C233" s="2"/>
      <c r="D233" s="2"/>
      <c r="E233" s="3"/>
      <c r="F233" s="4"/>
      <c r="G233" s="4"/>
      <c r="H233" s="6"/>
      <c r="I233" s="6"/>
      <c r="J233" s="8"/>
      <c r="K233" s="8"/>
      <c r="L233" s="8"/>
      <c r="M233" s="7"/>
    </row>
    <row r="234" spans="3:13" ht="12.75" customHeight="1">
      <c r="C234" s="2"/>
      <c r="D234" s="2"/>
      <c r="E234" s="3"/>
      <c r="F234" s="4"/>
      <c r="G234" s="4"/>
      <c r="H234" s="6"/>
      <c r="I234" s="6"/>
      <c r="J234" s="8"/>
      <c r="K234" s="8"/>
      <c r="L234" s="8"/>
      <c r="M234" s="7"/>
    </row>
    <row r="235" spans="3:13" ht="12.75" customHeight="1">
      <c r="C235" s="2"/>
      <c r="D235" s="2"/>
      <c r="E235" s="3"/>
      <c r="F235" s="4"/>
      <c r="G235" s="4"/>
      <c r="H235" s="6"/>
      <c r="I235" s="6"/>
      <c r="J235" s="8"/>
      <c r="K235" s="8"/>
      <c r="L235" s="8"/>
      <c r="M235" s="7"/>
    </row>
    <row r="236" spans="3:13" ht="12.75" customHeight="1">
      <c r="C236" s="2"/>
      <c r="D236" s="2"/>
      <c r="E236" s="3"/>
      <c r="F236" s="4"/>
      <c r="G236" s="4"/>
      <c r="H236" s="6"/>
      <c r="I236" s="6"/>
      <c r="J236" s="8"/>
      <c r="K236" s="8"/>
      <c r="L236" s="8"/>
      <c r="M236" s="7"/>
    </row>
    <row r="237" spans="3:13" ht="12.75" customHeight="1">
      <c r="C237" s="2"/>
      <c r="D237" s="2"/>
      <c r="E237" s="3"/>
      <c r="F237" s="4"/>
      <c r="G237" s="4"/>
      <c r="H237" s="6"/>
      <c r="I237" s="6"/>
      <c r="J237" s="8"/>
      <c r="K237" s="8"/>
      <c r="L237" s="8"/>
      <c r="M237" s="7"/>
    </row>
    <row r="238" spans="3:13" ht="12.75" customHeight="1">
      <c r="C238" s="2"/>
      <c r="D238" s="2"/>
      <c r="E238" s="3"/>
      <c r="F238" s="4"/>
      <c r="G238" s="4"/>
      <c r="H238" s="6"/>
      <c r="I238" s="6"/>
      <c r="J238" s="8"/>
      <c r="K238" s="8"/>
      <c r="L238" s="8"/>
      <c r="M238" s="7"/>
    </row>
    <row r="239" spans="3:13" ht="12.75" customHeight="1">
      <c r="C239" s="2"/>
      <c r="D239" s="2"/>
      <c r="E239" s="3"/>
      <c r="F239" s="4"/>
      <c r="G239" s="4"/>
      <c r="H239" s="6"/>
      <c r="I239" s="6"/>
      <c r="J239" s="8"/>
      <c r="K239" s="8"/>
      <c r="L239" s="8"/>
      <c r="M239" s="7"/>
    </row>
    <row r="240" spans="3:13" ht="12.75" customHeight="1">
      <c r="C240" s="2"/>
      <c r="D240" s="2"/>
      <c r="E240" s="3"/>
      <c r="F240" s="4"/>
      <c r="G240" s="4"/>
      <c r="H240" s="6"/>
      <c r="I240" s="6"/>
      <c r="J240" s="8"/>
      <c r="K240" s="8"/>
      <c r="L240" s="8"/>
      <c r="M240" s="7"/>
    </row>
    <row r="241" spans="3:13" ht="12.75" customHeight="1">
      <c r="C241" s="2"/>
      <c r="D241" s="2"/>
      <c r="E241" s="3"/>
      <c r="F241" s="4"/>
      <c r="G241" s="4"/>
      <c r="H241" s="6"/>
      <c r="I241" s="6"/>
      <c r="J241" s="8"/>
      <c r="K241" s="8"/>
      <c r="L241" s="8"/>
      <c r="M241" s="7"/>
    </row>
    <row r="242" spans="3:13" ht="12.75" customHeight="1">
      <c r="C242" s="2"/>
      <c r="D242" s="2"/>
      <c r="E242" s="3"/>
      <c r="F242" s="4"/>
      <c r="G242" s="4"/>
      <c r="H242" s="6"/>
      <c r="I242" s="6"/>
      <c r="J242" s="8"/>
      <c r="K242" s="8"/>
      <c r="L242" s="8"/>
      <c r="M242" s="7"/>
    </row>
    <row r="243" spans="3:13" ht="12.75" customHeight="1">
      <c r="C243" s="2"/>
      <c r="D243" s="2"/>
      <c r="E243" s="3"/>
      <c r="F243" s="4"/>
      <c r="G243" s="4"/>
      <c r="H243" s="6"/>
      <c r="I243" s="6"/>
      <c r="J243" s="8"/>
      <c r="K243" s="8"/>
      <c r="L243" s="8"/>
      <c r="M243" s="7"/>
    </row>
    <row r="244" spans="3:13" ht="12.75" customHeight="1">
      <c r="C244" s="2"/>
      <c r="D244" s="2"/>
      <c r="E244" s="3"/>
      <c r="F244" s="4"/>
      <c r="G244" s="4"/>
      <c r="H244" s="6"/>
      <c r="I244" s="6"/>
      <c r="J244" s="8"/>
      <c r="K244" s="8"/>
      <c r="L244" s="8"/>
      <c r="M244" s="7"/>
    </row>
    <row r="245" spans="3:13" ht="12.75" customHeight="1">
      <c r="C245" s="2"/>
      <c r="D245" s="2"/>
      <c r="E245" s="3"/>
      <c r="F245" s="4"/>
      <c r="G245" s="4"/>
      <c r="H245" s="6"/>
      <c r="I245" s="6"/>
      <c r="J245" s="8"/>
      <c r="K245" s="8"/>
      <c r="L245" s="8"/>
      <c r="M245" s="7"/>
    </row>
    <row r="246" spans="3:13" ht="12.75" customHeight="1">
      <c r="C246" s="2"/>
      <c r="D246" s="2"/>
      <c r="E246" s="3"/>
      <c r="F246" s="4"/>
      <c r="G246" s="4"/>
      <c r="H246" s="6"/>
      <c r="I246" s="6"/>
      <c r="J246" s="8"/>
      <c r="K246" s="8"/>
      <c r="L246" s="8"/>
      <c r="M246" s="7"/>
    </row>
    <row r="247" spans="3:13" ht="12.75" customHeight="1">
      <c r="C247" s="2"/>
      <c r="D247" s="2"/>
      <c r="E247" s="3"/>
      <c r="F247" s="4"/>
      <c r="G247" s="4"/>
      <c r="H247" s="6"/>
      <c r="I247" s="6"/>
      <c r="J247" s="8"/>
      <c r="K247" s="8"/>
      <c r="L247" s="8"/>
      <c r="M247" s="7"/>
    </row>
    <row r="248" spans="3:13" ht="12.75" customHeight="1">
      <c r="C248" s="2"/>
      <c r="D248" s="2"/>
      <c r="E248" s="3"/>
      <c r="F248" s="4"/>
      <c r="G248" s="4"/>
      <c r="H248" s="6"/>
      <c r="I248" s="6"/>
      <c r="J248" s="8"/>
      <c r="K248" s="8"/>
      <c r="L248" s="8"/>
      <c r="M248" s="7"/>
    </row>
    <row r="249" spans="3:13" ht="12.75" customHeight="1">
      <c r="C249" s="2"/>
      <c r="D249" s="2"/>
      <c r="E249" s="3"/>
      <c r="F249" s="4"/>
      <c r="G249" s="4"/>
      <c r="H249" s="6"/>
      <c r="I249" s="6"/>
      <c r="J249" s="8"/>
      <c r="K249" s="8"/>
      <c r="L249" s="8"/>
      <c r="M249" s="7"/>
    </row>
    <row r="250" spans="3:13" ht="12.75" customHeight="1">
      <c r="C250" s="2"/>
      <c r="D250" s="2"/>
      <c r="E250" s="3"/>
      <c r="F250" s="4"/>
      <c r="G250" s="4"/>
      <c r="H250" s="6"/>
      <c r="I250" s="6"/>
      <c r="J250" s="8"/>
      <c r="K250" s="8"/>
      <c r="L250" s="8"/>
      <c r="M250" s="7"/>
    </row>
    <row r="251" spans="3:13" ht="12.75" customHeight="1">
      <c r="C251" s="2"/>
      <c r="D251" s="2"/>
      <c r="E251" s="3"/>
      <c r="F251" s="4"/>
      <c r="G251" s="4"/>
      <c r="H251" s="6"/>
      <c r="I251" s="6"/>
      <c r="J251" s="8"/>
      <c r="K251" s="8"/>
      <c r="L251" s="8"/>
      <c r="M251" s="7"/>
    </row>
    <row r="252" spans="3:13" ht="12.75" customHeight="1">
      <c r="C252" s="2"/>
      <c r="D252" s="2"/>
      <c r="E252" s="3"/>
      <c r="F252" s="4"/>
      <c r="G252" s="4"/>
      <c r="H252" s="6"/>
      <c r="I252" s="6"/>
      <c r="J252" s="8"/>
      <c r="K252" s="8"/>
      <c r="L252" s="8"/>
      <c r="M252" s="7"/>
    </row>
    <row r="253" spans="3:13" ht="12.75" customHeight="1">
      <c r="C253" s="2"/>
      <c r="D253" s="2"/>
      <c r="E253" s="3"/>
      <c r="F253" s="4"/>
      <c r="G253" s="4"/>
      <c r="H253" s="6"/>
      <c r="I253" s="6"/>
      <c r="J253" s="8"/>
      <c r="K253" s="8"/>
      <c r="L253" s="8"/>
      <c r="M253" s="7"/>
    </row>
    <row r="254" spans="3:13" ht="12.75" customHeight="1">
      <c r="C254" s="2"/>
      <c r="D254" s="2"/>
      <c r="E254" s="3"/>
      <c r="F254" s="4"/>
      <c r="G254" s="4"/>
      <c r="H254" s="6"/>
      <c r="I254" s="6"/>
      <c r="J254" s="8"/>
      <c r="K254" s="8"/>
      <c r="L254" s="8"/>
      <c r="M254" s="7"/>
    </row>
    <row r="255" spans="3:13" ht="12.75" customHeight="1">
      <c r="C255" s="2"/>
      <c r="D255" s="2"/>
      <c r="E255" s="3"/>
      <c r="F255" s="4"/>
      <c r="G255" s="4"/>
      <c r="H255" s="6"/>
      <c r="I255" s="6"/>
      <c r="J255" s="8"/>
      <c r="K255" s="8"/>
      <c r="L255" s="8"/>
      <c r="M255" s="7"/>
    </row>
    <row r="256" spans="3:13" ht="12.75" customHeight="1">
      <c r="C256" s="2"/>
      <c r="D256" s="2"/>
      <c r="E256" s="3"/>
      <c r="F256" s="4"/>
      <c r="G256" s="4"/>
      <c r="H256" s="6"/>
      <c r="I256" s="6"/>
      <c r="J256" s="8"/>
      <c r="K256" s="8"/>
      <c r="L256" s="8"/>
      <c r="M256" s="7"/>
    </row>
    <row r="257" spans="3:13" ht="12.75" customHeight="1">
      <c r="C257" s="2"/>
      <c r="D257" s="2"/>
      <c r="E257" s="3"/>
      <c r="F257" s="4"/>
      <c r="G257" s="4"/>
      <c r="H257" s="6"/>
      <c r="I257" s="6"/>
      <c r="J257" s="8"/>
      <c r="K257" s="8"/>
      <c r="L257" s="8"/>
      <c r="M257" s="7"/>
    </row>
    <row r="258" spans="3:13" ht="12.75" customHeight="1">
      <c r="C258" s="2"/>
      <c r="D258" s="2"/>
      <c r="E258" s="3"/>
      <c r="F258" s="4"/>
      <c r="G258" s="4"/>
      <c r="H258" s="6"/>
      <c r="I258" s="6"/>
      <c r="J258" s="8"/>
      <c r="K258" s="8"/>
      <c r="L258" s="8"/>
      <c r="M258" s="7"/>
    </row>
    <row r="259" spans="3:13" ht="12.75" customHeight="1">
      <c r="C259" s="2"/>
      <c r="D259" s="2"/>
      <c r="E259" s="3"/>
      <c r="F259" s="4"/>
      <c r="G259" s="4"/>
      <c r="H259" s="6"/>
      <c r="I259" s="6"/>
      <c r="J259" s="8"/>
      <c r="K259" s="8"/>
      <c r="L259" s="8"/>
      <c r="M259" s="7"/>
    </row>
    <row r="260" spans="3:13" ht="12.75" customHeight="1">
      <c r="C260" s="2"/>
      <c r="D260" s="2"/>
      <c r="E260" s="3"/>
      <c r="F260" s="4"/>
      <c r="G260" s="4"/>
      <c r="H260" s="6"/>
      <c r="I260" s="6"/>
      <c r="J260" s="8"/>
      <c r="K260" s="8"/>
      <c r="L260" s="8"/>
      <c r="M260" s="7"/>
    </row>
    <row r="261" spans="3:13" ht="12.75" customHeight="1">
      <c r="C261" s="2"/>
      <c r="D261" s="2"/>
      <c r="E261" s="3"/>
      <c r="F261" s="4"/>
      <c r="G261" s="4"/>
      <c r="H261" s="6"/>
      <c r="I261" s="6"/>
      <c r="J261" s="8"/>
      <c r="K261" s="8"/>
      <c r="L261" s="8"/>
      <c r="M261" s="7"/>
    </row>
    <row r="262" spans="3:13" ht="12.75" customHeight="1">
      <c r="C262" s="2"/>
      <c r="D262" s="2"/>
      <c r="E262" s="3"/>
      <c r="F262" s="4"/>
      <c r="G262" s="4"/>
      <c r="H262" s="6"/>
      <c r="I262" s="6"/>
      <c r="J262" s="8"/>
      <c r="K262" s="8"/>
      <c r="L262" s="8"/>
      <c r="M262" s="7"/>
    </row>
    <row r="263" spans="3:13" ht="12.75" customHeight="1">
      <c r="C263" s="2"/>
      <c r="D263" s="2"/>
      <c r="E263" s="3"/>
      <c r="F263" s="4"/>
      <c r="G263" s="4"/>
      <c r="H263" s="6"/>
      <c r="I263" s="6"/>
      <c r="J263" s="8"/>
      <c r="K263" s="8"/>
      <c r="L263" s="8"/>
      <c r="M263" s="7"/>
    </row>
    <row r="264" spans="3:13" ht="12.75" customHeight="1">
      <c r="C264" s="2"/>
      <c r="D264" s="2"/>
      <c r="E264" s="3"/>
      <c r="F264" s="4"/>
      <c r="G264" s="4"/>
      <c r="H264" s="6"/>
      <c r="I264" s="6"/>
      <c r="J264" s="8"/>
      <c r="K264" s="8"/>
      <c r="L264" s="8"/>
      <c r="M264" s="7"/>
    </row>
    <row r="265" spans="3:13" ht="12.75" customHeight="1">
      <c r="C265" s="2"/>
      <c r="D265" s="2"/>
      <c r="E265" s="3"/>
      <c r="F265" s="4"/>
      <c r="G265" s="4"/>
      <c r="H265" s="6"/>
      <c r="I265" s="6"/>
      <c r="J265" s="8"/>
      <c r="K265" s="8"/>
      <c r="L265" s="8"/>
      <c r="M265" s="7"/>
    </row>
    <row r="266" spans="3:13" ht="12.75" customHeight="1">
      <c r="C266" s="2"/>
      <c r="D266" s="2"/>
      <c r="E266" s="3"/>
      <c r="F266" s="4"/>
      <c r="G266" s="4"/>
      <c r="H266" s="6"/>
      <c r="I266" s="6"/>
      <c r="J266" s="8"/>
      <c r="K266" s="8"/>
      <c r="L266" s="8"/>
      <c r="M266" s="7"/>
    </row>
    <row r="267" spans="3:13" ht="12.75" customHeight="1">
      <c r="C267" s="2"/>
      <c r="D267" s="2"/>
      <c r="E267" s="3"/>
      <c r="F267" s="4"/>
      <c r="G267" s="4"/>
      <c r="H267" s="6"/>
      <c r="I267" s="6"/>
      <c r="J267" s="8"/>
      <c r="K267" s="8"/>
      <c r="L267" s="8"/>
      <c r="M267" s="7"/>
    </row>
    <row r="268" spans="3:13" ht="12.75" customHeight="1">
      <c r="C268" s="2"/>
      <c r="D268" s="2"/>
      <c r="E268" s="3"/>
      <c r="F268" s="4"/>
      <c r="G268" s="4"/>
      <c r="H268" s="6"/>
      <c r="I268" s="6"/>
      <c r="J268" s="8"/>
      <c r="K268" s="8"/>
      <c r="L268" s="8"/>
      <c r="M268" s="7"/>
    </row>
    <row r="269" spans="3:13" ht="12.75" customHeight="1">
      <c r="C269" s="2"/>
      <c r="D269" s="2"/>
      <c r="E269" s="3"/>
      <c r="F269" s="4"/>
      <c r="G269" s="4"/>
      <c r="H269" s="6"/>
      <c r="I269" s="6"/>
      <c r="J269" s="8"/>
      <c r="K269" s="8"/>
      <c r="L269" s="8"/>
      <c r="M269" s="7"/>
    </row>
    <row r="270" spans="3:13" ht="12.75" customHeight="1">
      <c r="C270" s="2"/>
      <c r="D270" s="2"/>
      <c r="E270" s="3"/>
      <c r="F270" s="4"/>
      <c r="G270" s="4"/>
      <c r="H270" s="6"/>
      <c r="I270" s="6"/>
      <c r="J270" s="8"/>
      <c r="K270" s="8"/>
      <c r="L270" s="8"/>
      <c r="M270" s="7"/>
    </row>
    <row r="271" spans="3:13" ht="12.75" customHeight="1">
      <c r="C271" s="2"/>
      <c r="D271" s="2"/>
      <c r="E271" s="3"/>
      <c r="F271" s="4"/>
      <c r="G271" s="4"/>
      <c r="H271" s="6"/>
      <c r="I271" s="6"/>
      <c r="J271" s="8"/>
      <c r="K271" s="8"/>
      <c r="L271" s="8"/>
      <c r="M271" s="7"/>
    </row>
    <row r="272" spans="3:13" ht="12.75" customHeight="1">
      <c r="C272" s="2"/>
      <c r="D272" s="2"/>
      <c r="E272" s="3"/>
      <c r="F272" s="4"/>
      <c r="G272" s="4"/>
      <c r="H272" s="6"/>
      <c r="I272" s="6"/>
      <c r="J272" s="8"/>
      <c r="K272" s="8"/>
      <c r="L272" s="8"/>
      <c r="M272" s="7"/>
    </row>
    <row r="273" spans="3:13" ht="12.75" customHeight="1">
      <c r="C273" s="2"/>
      <c r="D273" s="2"/>
      <c r="E273" s="3"/>
      <c r="F273" s="4"/>
      <c r="G273" s="4"/>
      <c r="H273" s="6"/>
      <c r="I273" s="6"/>
      <c r="J273" s="8"/>
      <c r="K273" s="8"/>
      <c r="L273" s="8"/>
      <c r="M273" s="7"/>
    </row>
    <row r="274" spans="3:13" ht="12.75" customHeight="1">
      <c r="C274" s="2"/>
      <c r="D274" s="2"/>
      <c r="E274" s="3"/>
      <c r="F274" s="4"/>
      <c r="G274" s="4"/>
      <c r="H274" s="6"/>
      <c r="I274" s="6"/>
      <c r="J274" s="8"/>
      <c r="K274" s="8"/>
      <c r="L274" s="8"/>
      <c r="M274" s="7"/>
    </row>
    <row r="275" spans="3:13" ht="12.75" customHeight="1">
      <c r="C275" s="2"/>
      <c r="D275" s="2"/>
      <c r="E275" s="3"/>
      <c r="F275" s="4"/>
      <c r="G275" s="4"/>
      <c r="H275" s="6"/>
      <c r="I275" s="6"/>
      <c r="J275" s="8"/>
      <c r="K275" s="8"/>
      <c r="L275" s="8"/>
      <c r="M275" s="7"/>
    </row>
    <row r="276" spans="3:13" ht="12.75" customHeight="1">
      <c r="C276" s="2"/>
      <c r="D276" s="2"/>
      <c r="E276" s="3"/>
      <c r="F276" s="4"/>
      <c r="G276" s="4"/>
      <c r="H276" s="6"/>
      <c r="I276" s="6"/>
      <c r="J276" s="8"/>
      <c r="K276" s="8"/>
      <c r="L276" s="8"/>
      <c r="M276" s="7"/>
    </row>
    <row r="277" spans="3:13" ht="12.75" customHeight="1">
      <c r="C277" s="2"/>
      <c r="D277" s="2"/>
      <c r="E277" s="3"/>
      <c r="F277" s="4"/>
      <c r="G277" s="4"/>
      <c r="H277" s="6"/>
      <c r="I277" s="6"/>
      <c r="J277" s="8"/>
      <c r="K277" s="8"/>
      <c r="L277" s="8"/>
      <c r="M277" s="7"/>
    </row>
    <row r="278" spans="3:13" ht="12.75" customHeight="1">
      <c r="C278" s="2"/>
      <c r="D278" s="2"/>
      <c r="E278" s="3"/>
      <c r="F278" s="4"/>
      <c r="G278" s="4"/>
      <c r="H278" s="6"/>
      <c r="I278" s="6"/>
      <c r="J278" s="8"/>
      <c r="K278" s="8"/>
      <c r="L278" s="8"/>
      <c r="M278" s="7"/>
    </row>
    <row r="279" spans="3:13" ht="12.75" customHeight="1">
      <c r="C279" s="2"/>
      <c r="D279" s="2"/>
      <c r="E279" s="3"/>
      <c r="F279" s="4"/>
      <c r="G279" s="4"/>
      <c r="H279" s="6"/>
      <c r="I279" s="6"/>
      <c r="J279" s="8"/>
      <c r="K279" s="8"/>
      <c r="L279" s="8"/>
      <c r="M279" s="7"/>
    </row>
    <row r="280" spans="3:13" ht="12.75" customHeight="1">
      <c r="C280" s="2"/>
      <c r="D280" s="2"/>
      <c r="E280" s="3"/>
      <c r="F280" s="4"/>
      <c r="G280" s="4"/>
      <c r="H280" s="6"/>
      <c r="I280" s="6"/>
      <c r="J280" s="8"/>
      <c r="K280" s="8"/>
      <c r="L280" s="8"/>
      <c r="M280" s="7"/>
    </row>
    <row r="281" spans="3:13" ht="12.75" customHeight="1">
      <c r="C281" s="2"/>
      <c r="D281" s="2"/>
      <c r="E281" s="3"/>
      <c r="F281" s="4"/>
      <c r="G281" s="4"/>
      <c r="H281" s="6"/>
      <c r="I281" s="6"/>
      <c r="J281" s="8"/>
      <c r="K281" s="8"/>
      <c r="L281" s="8"/>
      <c r="M281" s="7"/>
    </row>
    <row r="282" spans="3:13" ht="12.75" customHeight="1">
      <c r="C282" s="2"/>
      <c r="D282" s="2"/>
      <c r="E282" s="3"/>
      <c r="F282" s="4"/>
      <c r="G282" s="4"/>
      <c r="H282" s="6"/>
      <c r="I282" s="6"/>
      <c r="J282" s="8"/>
      <c r="K282" s="8"/>
      <c r="L282" s="8"/>
      <c r="M282" s="7"/>
    </row>
    <row r="283" spans="3:13" ht="12.75" customHeight="1">
      <c r="C283" s="2"/>
      <c r="D283" s="2"/>
      <c r="E283" s="3"/>
      <c r="F283" s="4"/>
      <c r="G283" s="4"/>
      <c r="H283" s="6"/>
      <c r="I283" s="6"/>
      <c r="J283" s="8"/>
      <c r="K283" s="8"/>
      <c r="L283" s="8"/>
      <c r="M283" s="7"/>
    </row>
    <row r="284" spans="3:13" ht="12.75" customHeight="1">
      <c r="C284" s="2"/>
      <c r="D284" s="2"/>
      <c r="E284" s="3"/>
      <c r="F284" s="4"/>
      <c r="G284" s="4"/>
      <c r="H284" s="6"/>
      <c r="I284" s="6"/>
      <c r="J284" s="8"/>
      <c r="K284" s="8"/>
      <c r="L284" s="8"/>
      <c r="M284" s="7"/>
    </row>
    <row r="285" spans="3:13" ht="12.75" customHeight="1">
      <c r="C285" s="2"/>
      <c r="D285" s="2"/>
      <c r="E285" s="3"/>
      <c r="F285" s="4"/>
      <c r="G285" s="4"/>
      <c r="H285" s="6"/>
      <c r="I285" s="6"/>
      <c r="J285" s="8"/>
      <c r="K285" s="8"/>
      <c r="L285" s="8"/>
      <c r="M285" s="7"/>
    </row>
    <row r="286" spans="3:13" ht="12.75" customHeight="1">
      <c r="C286" s="2"/>
      <c r="D286" s="2"/>
      <c r="E286" s="3"/>
      <c r="F286" s="4"/>
      <c r="G286" s="4"/>
      <c r="H286" s="6"/>
      <c r="I286" s="6"/>
      <c r="J286" s="8"/>
      <c r="K286" s="8"/>
      <c r="L286" s="8"/>
      <c r="M286" s="7"/>
    </row>
    <row r="287" spans="3:13" ht="12.75" customHeight="1">
      <c r="C287" s="2"/>
      <c r="D287" s="2"/>
      <c r="E287" s="3"/>
      <c r="F287" s="4"/>
      <c r="G287" s="4"/>
      <c r="H287" s="6"/>
      <c r="I287" s="6"/>
      <c r="J287" s="8"/>
      <c r="K287" s="8"/>
      <c r="L287" s="8"/>
      <c r="M287" s="7"/>
    </row>
    <row r="288" spans="3:13" ht="12.75" customHeight="1">
      <c r="C288" s="2"/>
      <c r="D288" s="2"/>
      <c r="E288" s="3"/>
      <c r="F288" s="4"/>
      <c r="G288" s="4"/>
      <c r="H288" s="6"/>
      <c r="I288" s="6"/>
      <c r="J288" s="8"/>
      <c r="K288" s="8"/>
      <c r="L288" s="8"/>
      <c r="M288" s="7"/>
    </row>
    <row r="289" spans="3:13" ht="12.75" customHeight="1">
      <c r="C289" s="2"/>
      <c r="D289" s="2"/>
      <c r="E289" s="3"/>
      <c r="F289" s="4"/>
      <c r="G289" s="4"/>
      <c r="H289" s="6"/>
      <c r="I289" s="6"/>
      <c r="J289" s="8"/>
      <c r="K289" s="8"/>
      <c r="L289" s="8"/>
      <c r="M289" s="7"/>
    </row>
    <row r="290" spans="3:13" ht="12.75" customHeight="1">
      <c r="C290" s="2"/>
      <c r="D290" s="2"/>
      <c r="E290" s="3"/>
      <c r="F290" s="4"/>
      <c r="G290" s="4"/>
      <c r="H290" s="6"/>
      <c r="I290" s="6"/>
      <c r="J290" s="8"/>
      <c r="K290" s="8"/>
      <c r="L290" s="8"/>
      <c r="M290" s="7"/>
    </row>
    <row r="291" spans="3:13" ht="12.75" customHeight="1">
      <c r="C291" s="2"/>
      <c r="D291" s="2"/>
      <c r="E291" s="3"/>
      <c r="F291" s="4"/>
      <c r="G291" s="4"/>
      <c r="H291" s="6"/>
      <c r="I291" s="6"/>
      <c r="J291" s="8"/>
      <c r="K291" s="8"/>
      <c r="L291" s="8"/>
      <c r="M291" s="7"/>
    </row>
    <row r="292" spans="3:13" ht="12.75" customHeight="1">
      <c r="C292" s="2"/>
      <c r="D292" s="2"/>
      <c r="E292" s="3"/>
      <c r="F292" s="4"/>
      <c r="G292" s="4"/>
      <c r="H292" s="6"/>
      <c r="I292" s="6"/>
      <c r="J292" s="8"/>
      <c r="K292" s="8"/>
      <c r="L292" s="8"/>
      <c r="M292" s="7"/>
    </row>
    <row r="293" spans="3:13" ht="12.75" customHeight="1">
      <c r="C293" s="2"/>
      <c r="D293" s="2"/>
      <c r="E293" s="3"/>
      <c r="F293" s="4"/>
      <c r="G293" s="4"/>
      <c r="H293" s="6"/>
      <c r="I293" s="6"/>
      <c r="J293" s="8"/>
      <c r="K293" s="8"/>
      <c r="L293" s="8"/>
      <c r="M293" s="7"/>
    </row>
    <row r="294" spans="3:13" ht="12.75" customHeight="1">
      <c r="C294" s="2"/>
      <c r="D294" s="2"/>
      <c r="E294" s="3"/>
      <c r="F294" s="4"/>
      <c r="G294" s="4"/>
      <c r="H294" s="6"/>
      <c r="I294" s="6"/>
      <c r="J294" s="8"/>
      <c r="K294" s="8"/>
      <c r="L294" s="8"/>
      <c r="M294" s="7"/>
    </row>
    <row r="295" spans="3:13" ht="12.75" customHeight="1">
      <c r="C295" s="2"/>
      <c r="D295" s="2"/>
      <c r="E295" s="3"/>
      <c r="F295" s="4"/>
      <c r="G295" s="4"/>
      <c r="H295" s="6"/>
      <c r="I295" s="6"/>
      <c r="J295" s="8"/>
      <c r="K295" s="8"/>
      <c r="L295" s="8"/>
      <c r="M295" s="7"/>
    </row>
    <row r="296" spans="3:13" ht="12.75" customHeight="1">
      <c r="C296" s="2"/>
      <c r="D296" s="2"/>
      <c r="E296" s="3"/>
      <c r="F296" s="4"/>
      <c r="G296" s="4"/>
      <c r="H296" s="6"/>
      <c r="I296" s="6"/>
      <c r="J296" s="8"/>
      <c r="K296" s="8"/>
      <c r="L296" s="8"/>
      <c r="M296" s="7"/>
    </row>
    <row r="297" spans="3:13" ht="12.75" customHeight="1">
      <c r="C297" s="2"/>
      <c r="D297" s="2"/>
      <c r="E297" s="3"/>
      <c r="F297" s="4"/>
      <c r="G297" s="4"/>
      <c r="H297" s="6"/>
      <c r="I297" s="6"/>
      <c r="J297" s="8"/>
      <c r="K297" s="8"/>
      <c r="L297" s="8"/>
      <c r="M297" s="7"/>
    </row>
    <row r="298" spans="3:13" ht="12.75" customHeight="1">
      <c r="C298" s="2"/>
      <c r="D298" s="2"/>
      <c r="E298" s="3"/>
      <c r="F298" s="4"/>
      <c r="G298" s="4"/>
      <c r="H298" s="6"/>
      <c r="I298" s="6"/>
      <c r="J298" s="8"/>
      <c r="K298" s="8"/>
      <c r="L298" s="8"/>
      <c r="M298" s="7"/>
    </row>
    <row r="299" spans="3:13" ht="12.75" customHeight="1">
      <c r="C299" s="2"/>
      <c r="D299" s="2"/>
      <c r="E299" s="3"/>
      <c r="F299" s="4"/>
      <c r="G299" s="4"/>
      <c r="H299" s="6"/>
      <c r="I299" s="6"/>
      <c r="J299" s="8"/>
      <c r="K299" s="8"/>
      <c r="L299" s="8"/>
      <c r="M299" s="7"/>
    </row>
    <row r="300" spans="3:13" ht="12.75" customHeight="1">
      <c r="C300" s="2"/>
      <c r="D300" s="2"/>
      <c r="E300" s="3"/>
      <c r="F300" s="4"/>
      <c r="G300" s="4"/>
      <c r="H300" s="6"/>
      <c r="I300" s="6"/>
      <c r="J300" s="8"/>
      <c r="K300" s="8"/>
      <c r="L300" s="8"/>
      <c r="M300" s="7"/>
    </row>
    <row r="301" spans="3:13" ht="12.75" customHeight="1">
      <c r="C301" s="2"/>
      <c r="D301" s="2"/>
      <c r="E301" s="3"/>
      <c r="F301" s="4"/>
      <c r="G301" s="4"/>
      <c r="H301" s="6"/>
      <c r="I301" s="6"/>
      <c r="J301" s="8"/>
      <c r="K301" s="8"/>
      <c r="L301" s="8"/>
      <c r="M301" s="7"/>
    </row>
    <row r="302" spans="3:13" ht="12.75" customHeight="1">
      <c r="C302" s="2"/>
      <c r="D302" s="2"/>
      <c r="E302" s="3"/>
      <c r="F302" s="4"/>
      <c r="G302" s="4"/>
      <c r="H302" s="6"/>
      <c r="I302" s="6"/>
      <c r="J302" s="8"/>
      <c r="K302" s="8"/>
      <c r="L302" s="8"/>
      <c r="M302" s="7"/>
    </row>
    <row r="303" spans="3:13" ht="12.75" customHeight="1">
      <c r="C303" s="2"/>
      <c r="D303" s="2"/>
      <c r="E303" s="3"/>
      <c r="F303" s="4"/>
      <c r="G303" s="4"/>
      <c r="H303" s="6"/>
      <c r="I303" s="6"/>
      <c r="J303" s="8"/>
      <c r="K303" s="8"/>
      <c r="L303" s="8"/>
      <c r="M303" s="7"/>
    </row>
    <row r="304" spans="3:13" ht="12.75" customHeight="1">
      <c r="C304" s="2"/>
      <c r="D304" s="2"/>
      <c r="E304" s="3"/>
      <c r="F304" s="4"/>
      <c r="G304" s="4"/>
      <c r="H304" s="6"/>
      <c r="I304" s="6"/>
      <c r="J304" s="8"/>
      <c r="K304" s="8"/>
      <c r="L304" s="8"/>
      <c r="M304" s="7"/>
    </row>
    <row r="305" spans="3:13" ht="12.75" customHeight="1">
      <c r="C305" s="2"/>
      <c r="D305" s="2"/>
      <c r="E305" s="3"/>
      <c r="F305" s="4"/>
      <c r="G305" s="4"/>
      <c r="H305" s="6"/>
      <c r="I305" s="6"/>
      <c r="J305" s="8"/>
      <c r="K305" s="8"/>
      <c r="L305" s="8"/>
      <c r="M305" s="7"/>
    </row>
    <row r="306" spans="3:13" ht="12.75" customHeight="1">
      <c r="C306" s="2"/>
      <c r="D306" s="2"/>
      <c r="E306" s="3"/>
      <c r="F306" s="4"/>
      <c r="G306" s="4"/>
      <c r="H306" s="6"/>
      <c r="I306" s="6"/>
      <c r="J306" s="8"/>
      <c r="K306" s="8"/>
      <c r="L306" s="8"/>
      <c r="M306" s="7"/>
    </row>
    <row r="307" spans="3:13" ht="12.75" customHeight="1">
      <c r="C307" s="2"/>
      <c r="D307" s="2"/>
      <c r="E307" s="3"/>
      <c r="F307" s="4"/>
      <c r="G307" s="4"/>
      <c r="H307" s="6"/>
      <c r="I307" s="6"/>
      <c r="J307" s="8"/>
      <c r="K307" s="8"/>
      <c r="L307" s="8"/>
      <c r="M307" s="7"/>
    </row>
    <row r="308" spans="3:13" ht="12.75" customHeight="1">
      <c r="C308" s="2"/>
      <c r="D308" s="2"/>
      <c r="E308" s="3"/>
      <c r="F308" s="4"/>
      <c r="G308" s="4"/>
      <c r="H308" s="6"/>
      <c r="I308" s="6"/>
      <c r="J308" s="8"/>
      <c r="K308" s="8"/>
      <c r="L308" s="8"/>
      <c r="M308" s="7"/>
    </row>
    <row r="309" spans="3:13" ht="12.75" customHeight="1">
      <c r="C309" s="2"/>
      <c r="D309" s="2"/>
      <c r="E309" s="3"/>
      <c r="F309" s="4"/>
      <c r="G309" s="4"/>
      <c r="H309" s="6"/>
      <c r="I309" s="6"/>
      <c r="J309" s="8"/>
      <c r="K309" s="8"/>
      <c r="L309" s="8"/>
      <c r="M309" s="7"/>
    </row>
    <row r="310" spans="3:13" ht="12.75" customHeight="1">
      <c r="C310" s="2"/>
      <c r="D310" s="2"/>
      <c r="E310" s="3"/>
      <c r="F310" s="4"/>
      <c r="G310" s="4"/>
      <c r="H310" s="6"/>
      <c r="I310" s="6"/>
      <c r="J310" s="8"/>
      <c r="K310" s="8"/>
      <c r="L310" s="8"/>
      <c r="M310" s="7"/>
    </row>
    <row r="311" spans="3:13" ht="12.75" customHeight="1">
      <c r="C311" s="2"/>
      <c r="D311" s="2"/>
      <c r="E311" s="3"/>
      <c r="F311" s="4"/>
      <c r="G311" s="4"/>
      <c r="H311" s="6"/>
      <c r="I311" s="6"/>
      <c r="J311" s="8"/>
      <c r="K311" s="8"/>
      <c r="L311" s="8"/>
      <c r="M311" s="7"/>
    </row>
    <row r="312" spans="3:13" ht="12.75" customHeight="1">
      <c r="C312" s="2"/>
      <c r="D312" s="2"/>
      <c r="E312" s="3"/>
      <c r="F312" s="4"/>
      <c r="G312" s="4"/>
      <c r="H312" s="6"/>
      <c r="I312" s="6"/>
      <c r="J312" s="8"/>
      <c r="K312" s="8"/>
      <c r="L312" s="8"/>
      <c r="M312" s="7"/>
    </row>
    <row r="313" spans="3:13" ht="12.75" customHeight="1">
      <c r="C313" s="2"/>
      <c r="D313" s="2"/>
      <c r="E313" s="3"/>
      <c r="F313" s="4"/>
      <c r="G313" s="4"/>
      <c r="H313" s="6"/>
      <c r="I313" s="6"/>
      <c r="J313" s="8"/>
      <c r="K313" s="8"/>
      <c r="L313" s="8"/>
      <c r="M313" s="7"/>
    </row>
    <row r="314" spans="3:13" ht="12.75" customHeight="1">
      <c r="C314" s="2"/>
      <c r="D314" s="2"/>
      <c r="E314" s="3"/>
      <c r="F314" s="4"/>
      <c r="G314" s="4"/>
      <c r="H314" s="6"/>
      <c r="I314" s="6"/>
      <c r="J314" s="8"/>
      <c r="K314" s="8"/>
      <c r="L314" s="8"/>
      <c r="M314" s="7"/>
    </row>
    <row r="315" spans="3:13" ht="12.75" customHeight="1">
      <c r="C315" s="2"/>
      <c r="D315" s="2"/>
      <c r="E315" s="3"/>
      <c r="F315" s="4"/>
      <c r="G315" s="4"/>
      <c r="H315" s="6"/>
      <c r="I315" s="6"/>
      <c r="J315" s="8"/>
      <c r="K315" s="8"/>
      <c r="L315" s="8"/>
      <c r="M315" s="7"/>
    </row>
    <row r="316" spans="3:13" ht="12.75" customHeight="1">
      <c r="C316" s="2"/>
      <c r="D316" s="2"/>
      <c r="E316" s="3"/>
      <c r="F316" s="4"/>
      <c r="G316" s="4"/>
      <c r="H316" s="6"/>
      <c r="I316" s="6"/>
      <c r="J316" s="8"/>
      <c r="K316" s="8"/>
      <c r="L316" s="8"/>
      <c r="M316" s="7"/>
    </row>
    <row r="317" spans="3:13" ht="12.75" customHeight="1">
      <c r="C317" s="2"/>
      <c r="D317" s="2"/>
      <c r="E317" s="3"/>
      <c r="F317" s="4"/>
      <c r="G317" s="4"/>
      <c r="H317" s="6"/>
      <c r="I317" s="6"/>
      <c r="J317" s="8"/>
      <c r="K317" s="8"/>
      <c r="L317" s="8"/>
      <c r="M317" s="7"/>
    </row>
    <row r="318" spans="3:13" ht="12.75" customHeight="1">
      <c r="C318" s="2"/>
      <c r="D318" s="2"/>
      <c r="E318" s="3"/>
      <c r="F318" s="4"/>
      <c r="G318" s="4"/>
      <c r="H318" s="6"/>
      <c r="I318" s="6"/>
      <c r="J318" s="8"/>
      <c r="K318" s="8"/>
      <c r="L318" s="8"/>
      <c r="M318" s="7"/>
    </row>
    <row r="319" spans="3:13" ht="12.75" customHeight="1">
      <c r="C319" s="2"/>
      <c r="D319" s="2"/>
      <c r="E319" s="3"/>
      <c r="F319" s="4"/>
      <c r="G319" s="4"/>
      <c r="H319" s="6"/>
      <c r="I319" s="6"/>
      <c r="J319" s="8"/>
      <c r="K319" s="8"/>
      <c r="L319" s="8"/>
      <c r="M319" s="7"/>
    </row>
    <row r="320" spans="3:13" ht="12.75" customHeight="1">
      <c r="C320" s="2"/>
      <c r="D320" s="2"/>
      <c r="E320" s="3"/>
      <c r="F320" s="4"/>
      <c r="G320" s="4"/>
      <c r="H320" s="6"/>
      <c r="I320" s="6"/>
      <c r="J320" s="8"/>
      <c r="K320" s="8"/>
      <c r="L320" s="8"/>
      <c r="M320" s="7"/>
    </row>
    <row r="321" spans="3:13" ht="12.75" customHeight="1">
      <c r="C321" s="2"/>
      <c r="D321" s="2"/>
      <c r="E321" s="3"/>
      <c r="F321" s="4"/>
      <c r="G321" s="4"/>
      <c r="H321" s="6"/>
      <c r="I321" s="6"/>
      <c r="J321" s="8"/>
      <c r="K321" s="8"/>
      <c r="L321" s="8"/>
      <c r="M321" s="7"/>
    </row>
    <row r="322" spans="3:13" ht="12.75" customHeight="1">
      <c r="C322" s="2"/>
      <c r="D322" s="2"/>
      <c r="E322" s="3"/>
      <c r="F322" s="4"/>
      <c r="G322" s="4"/>
      <c r="H322" s="6"/>
      <c r="I322" s="6"/>
      <c r="J322" s="8"/>
      <c r="K322" s="8"/>
      <c r="L322" s="8"/>
      <c r="M322" s="7"/>
    </row>
    <row r="323" spans="3:13" ht="12.75" customHeight="1">
      <c r="C323" s="2"/>
      <c r="D323" s="2"/>
      <c r="E323" s="3"/>
      <c r="F323" s="4"/>
      <c r="G323" s="4"/>
      <c r="H323" s="6"/>
      <c r="I323" s="6"/>
      <c r="J323" s="8"/>
      <c r="K323" s="8"/>
      <c r="L323" s="8"/>
      <c r="M323" s="7"/>
    </row>
    <row r="324" spans="3:13" ht="12.75" customHeight="1">
      <c r="C324" s="2"/>
      <c r="D324" s="2"/>
      <c r="E324" s="3"/>
      <c r="F324" s="4"/>
      <c r="G324" s="4"/>
      <c r="H324" s="6"/>
      <c r="I324" s="6"/>
      <c r="J324" s="8"/>
      <c r="K324" s="8"/>
      <c r="L324" s="8"/>
      <c r="M324" s="7"/>
    </row>
    <row r="325" spans="3:13" ht="12.75" customHeight="1">
      <c r="C325" s="2"/>
      <c r="D325" s="2"/>
      <c r="E325" s="3"/>
      <c r="F325" s="4"/>
      <c r="G325" s="4"/>
      <c r="H325" s="6"/>
      <c r="I325" s="6"/>
      <c r="J325" s="8"/>
      <c r="K325" s="8"/>
      <c r="L325" s="8"/>
      <c r="M325" s="7"/>
    </row>
    <row r="326" spans="3:13" ht="12.75" customHeight="1">
      <c r="C326" s="2"/>
      <c r="D326" s="2"/>
      <c r="E326" s="3"/>
      <c r="F326" s="4"/>
      <c r="G326" s="4"/>
      <c r="H326" s="6"/>
      <c r="I326" s="6"/>
      <c r="J326" s="8"/>
      <c r="K326" s="8"/>
      <c r="L326" s="8"/>
      <c r="M326" s="7"/>
    </row>
    <row r="327" spans="3:13" ht="12.75" customHeight="1">
      <c r="C327" s="2"/>
      <c r="D327" s="2"/>
      <c r="E327" s="3"/>
      <c r="F327" s="4"/>
      <c r="G327" s="4"/>
      <c r="H327" s="6"/>
      <c r="I327" s="6"/>
      <c r="J327" s="8"/>
      <c r="K327" s="8"/>
      <c r="L327" s="8"/>
      <c r="M327" s="7"/>
    </row>
    <row r="328" spans="3:13" ht="12.75" customHeight="1">
      <c r="C328" s="2"/>
      <c r="D328" s="2"/>
      <c r="E328" s="3"/>
      <c r="F328" s="4"/>
      <c r="G328" s="4"/>
      <c r="H328" s="6"/>
      <c r="I328" s="6"/>
      <c r="J328" s="8"/>
      <c r="K328" s="8"/>
      <c r="L328" s="8"/>
      <c r="M328" s="7"/>
    </row>
    <row r="329" spans="3:13" ht="12.75" customHeight="1">
      <c r="C329" s="2"/>
      <c r="D329" s="2"/>
      <c r="E329" s="3"/>
      <c r="F329" s="4"/>
      <c r="G329" s="4"/>
      <c r="H329" s="6"/>
      <c r="I329" s="6"/>
      <c r="J329" s="8"/>
      <c r="K329" s="8"/>
      <c r="L329" s="8"/>
      <c r="M329" s="7"/>
    </row>
    <row r="330" spans="3:13" ht="12.75" customHeight="1">
      <c r="C330" s="2"/>
      <c r="D330" s="2"/>
      <c r="E330" s="3"/>
      <c r="F330" s="4"/>
      <c r="G330" s="4"/>
      <c r="H330" s="6"/>
      <c r="I330" s="6"/>
      <c r="J330" s="8"/>
      <c r="K330" s="8"/>
      <c r="L330" s="8"/>
      <c r="M330" s="7"/>
    </row>
    <row r="331" spans="3:13" ht="12.75" customHeight="1">
      <c r="C331" s="2"/>
      <c r="D331" s="2"/>
      <c r="E331" s="3"/>
      <c r="F331" s="4"/>
      <c r="G331" s="4"/>
      <c r="H331" s="6"/>
      <c r="I331" s="6"/>
      <c r="J331" s="8"/>
      <c r="K331" s="8"/>
      <c r="L331" s="8"/>
      <c r="M331" s="7"/>
    </row>
    <row r="332" spans="3:13" ht="12.75" customHeight="1">
      <c r="C332" s="2"/>
      <c r="D332" s="2"/>
      <c r="E332" s="3"/>
      <c r="F332" s="4"/>
      <c r="G332" s="4"/>
      <c r="H332" s="6"/>
      <c r="I332" s="6"/>
      <c r="J332" s="8"/>
      <c r="K332" s="8"/>
      <c r="L332" s="8"/>
      <c r="M332" s="7"/>
    </row>
    <row r="333" spans="3:13" ht="12.75" customHeight="1">
      <c r="C333" s="2"/>
      <c r="D333" s="2"/>
      <c r="E333" s="3"/>
      <c r="F333" s="4"/>
      <c r="G333" s="4"/>
      <c r="H333" s="6"/>
      <c r="I333" s="6"/>
      <c r="J333" s="8"/>
      <c r="K333" s="8"/>
      <c r="L333" s="8"/>
      <c r="M333" s="7"/>
    </row>
    <row r="334" spans="3:13" ht="12.75" customHeight="1">
      <c r="C334" s="2"/>
      <c r="D334" s="2"/>
      <c r="E334" s="3"/>
      <c r="F334" s="4"/>
      <c r="G334" s="4"/>
      <c r="H334" s="6"/>
      <c r="I334" s="6"/>
      <c r="J334" s="8"/>
      <c r="K334" s="8"/>
      <c r="L334" s="8"/>
      <c r="M334" s="7"/>
    </row>
    <row r="335" spans="3:13" ht="12.75" customHeight="1">
      <c r="C335" s="2"/>
      <c r="D335" s="2"/>
      <c r="E335" s="3"/>
      <c r="F335" s="4"/>
      <c r="G335" s="4"/>
      <c r="H335" s="6"/>
      <c r="I335" s="6"/>
      <c r="J335" s="8"/>
      <c r="K335" s="8"/>
      <c r="L335" s="8"/>
      <c r="M335" s="7"/>
    </row>
    <row r="336" spans="3:13" ht="12.75" customHeight="1">
      <c r="C336" s="2"/>
      <c r="D336" s="2"/>
      <c r="E336" s="3"/>
      <c r="F336" s="4"/>
      <c r="G336" s="4"/>
      <c r="H336" s="6"/>
      <c r="I336" s="6"/>
      <c r="J336" s="8"/>
      <c r="K336" s="8"/>
      <c r="L336" s="8"/>
      <c r="M336" s="7"/>
    </row>
    <row r="337" spans="3:13" ht="12.75" customHeight="1">
      <c r="C337" s="2"/>
      <c r="D337" s="2"/>
      <c r="E337" s="3"/>
      <c r="F337" s="4"/>
      <c r="G337" s="4"/>
      <c r="H337" s="6"/>
      <c r="I337" s="6"/>
      <c r="J337" s="8"/>
      <c r="K337" s="8"/>
      <c r="L337" s="8"/>
      <c r="M337" s="7"/>
    </row>
    <row r="338" spans="3:13" ht="12.75" customHeight="1">
      <c r="C338" s="2"/>
      <c r="D338" s="2"/>
      <c r="E338" s="3"/>
      <c r="F338" s="4"/>
      <c r="G338" s="4"/>
      <c r="H338" s="6"/>
      <c r="I338" s="6"/>
      <c r="J338" s="8"/>
      <c r="K338" s="8"/>
      <c r="L338" s="8"/>
      <c r="M338" s="7"/>
    </row>
    <row r="339" spans="3:13" ht="12.75" customHeight="1">
      <c r="C339" s="2"/>
      <c r="D339" s="2"/>
      <c r="E339" s="3"/>
      <c r="F339" s="4"/>
      <c r="G339" s="4"/>
      <c r="H339" s="6"/>
      <c r="I339" s="6"/>
      <c r="J339" s="8"/>
      <c r="K339" s="8"/>
      <c r="L339" s="8"/>
      <c r="M339" s="7"/>
    </row>
    <row r="340" spans="3:13" ht="12.75" customHeight="1">
      <c r="C340" s="2"/>
      <c r="D340" s="2"/>
      <c r="E340" s="3"/>
      <c r="F340" s="4"/>
      <c r="G340" s="4"/>
      <c r="H340" s="6"/>
      <c r="I340" s="6"/>
      <c r="J340" s="8"/>
      <c r="K340" s="8"/>
      <c r="L340" s="8"/>
      <c r="M340" s="7"/>
    </row>
    <row r="341" spans="3:13" ht="12.75" customHeight="1">
      <c r="C341" s="2"/>
      <c r="D341" s="2"/>
      <c r="E341" s="3"/>
      <c r="F341" s="4"/>
      <c r="G341" s="4"/>
      <c r="H341" s="6"/>
      <c r="I341" s="6"/>
      <c r="J341" s="8"/>
      <c r="K341" s="8"/>
      <c r="L341" s="8"/>
      <c r="M341" s="7"/>
    </row>
    <row r="342" spans="3:13" ht="12.75" customHeight="1">
      <c r="C342" s="2"/>
      <c r="D342" s="2"/>
      <c r="E342" s="3"/>
      <c r="F342" s="4"/>
      <c r="G342" s="4"/>
      <c r="H342" s="6"/>
      <c r="I342" s="6"/>
      <c r="J342" s="8"/>
      <c r="K342" s="8"/>
      <c r="L342" s="8"/>
      <c r="M342" s="7"/>
    </row>
    <row r="343" spans="3:13" ht="12.75" customHeight="1">
      <c r="C343" s="2"/>
      <c r="D343" s="2"/>
      <c r="E343" s="3"/>
      <c r="F343" s="4"/>
      <c r="G343" s="4"/>
      <c r="H343" s="6"/>
      <c r="I343" s="6"/>
      <c r="J343" s="8"/>
      <c r="K343" s="8"/>
      <c r="L343" s="8"/>
      <c r="M343" s="7"/>
    </row>
    <row r="344" spans="3:13" ht="12.75" customHeight="1">
      <c r="C344" s="2"/>
      <c r="D344" s="2"/>
      <c r="E344" s="3"/>
      <c r="F344" s="4"/>
      <c r="G344" s="4"/>
      <c r="H344" s="6"/>
      <c r="I344" s="6"/>
      <c r="J344" s="8"/>
      <c r="K344" s="8"/>
      <c r="L344" s="8"/>
      <c r="M344" s="7"/>
    </row>
    <row r="345" spans="3:13" ht="12.75" customHeight="1">
      <c r="C345" s="2"/>
      <c r="D345" s="2"/>
      <c r="E345" s="3"/>
      <c r="F345" s="4"/>
      <c r="G345" s="4"/>
      <c r="H345" s="6"/>
      <c r="I345" s="6"/>
      <c r="J345" s="8"/>
      <c r="K345" s="8"/>
      <c r="L345" s="8"/>
      <c r="M345" s="7"/>
    </row>
    <row r="346" spans="3:13" ht="12.75" customHeight="1">
      <c r="C346" s="2"/>
      <c r="D346" s="2"/>
      <c r="E346" s="3"/>
      <c r="F346" s="4"/>
      <c r="G346" s="4"/>
      <c r="H346" s="6"/>
      <c r="I346" s="6"/>
      <c r="J346" s="8"/>
      <c r="K346" s="8"/>
      <c r="L346" s="8"/>
      <c r="M346" s="7"/>
    </row>
    <row r="347" spans="3:13" ht="12.75" customHeight="1">
      <c r="C347" s="2"/>
      <c r="D347" s="2"/>
      <c r="E347" s="3"/>
      <c r="F347" s="4"/>
      <c r="G347" s="4"/>
      <c r="H347" s="6"/>
      <c r="I347" s="6"/>
      <c r="J347" s="8"/>
      <c r="K347" s="8"/>
      <c r="L347" s="8"/>
      <c r="M347" s="7"/>
    </row>
    <row r="348" spans="3:13" ht="12.75" customHeight="1">
      <c r="C348" s="2"/>
      <c r="D348" s="2"/>
      <c r="E348" s="3"/>
      <c r="F348" s="4"/>
      <c r="G348" s="4"/>
      <c r="H348" s="6"/>
      <c r="I348" s="6"/>
      <c r="J348" s="8"/>
      <c r="K348" s="8"/>
      <c r="L348" s="8"/>
      <c r="M348" s="7"/>
    </row>
    <row r="349" spans="3:13" ht="12.75" customHeight="1">
      <c r="C349" s="2"/>
      <c r="D349" s="2"/>
      <c r="E349" s="3"/>
      <c r="F349" s="4"/>
      <c r="G349" s="4"/>
      <c r="H349" s="6"/>
      <c r="I349" s="6"/>
      <c r="J349" s="8"/>
      <c r="K349" s="8"/>
      <c r="L349" s="8"/>
      <c r="M349" s="7"/>
    </row>
    <row r="350" spans="3:13" ht="12.75" customHeight="1">
      <c r="C350" s="2"/>
      <c r="D350" s="2"/>
      <c r="E350" s="3"/>
      <c r="F350" s="4"/>
      <c r="G350" s="4"/>
      <c r="H350" s="6"/>
      <c r="I350" s="6"/>
      <c r="J350" s="8"/>
      <c r="K350" s="8"/>
      <c r="L350" s="8"/>
      <c r="M350" s="7"/>
    </row>
    <row r="351" spans="3:13" ht="12.75" customHeight="1">
      <c r="C351" s="2"/>
      <c r="D351" s="2"/>
      <c r="E351" s="3"/>
      <c r="F351" s="4"/>
      <c r="G351" s="4"/>
      <c r="H351" s="6"/>
      <c r="I351" s="6"/>
      <c r="J351" s="8"/>
      <c r="K351" s="8"/>
      <c r="L351" s="8"/>
      <c r="M351" s="7"/>
    </row>
    <row r="352" spans="3:13" ht="12.75" customHeight="1">
      <c r="C352" s="2"/>
      <c r="D352" s="2"/>
      <c r="E352" s="3"/>
      <c r="F352" s="4"/>
      <c r="G352" s="4"/>
      <c r="H352" s="6"/>
      <c r="I352" s="6"/>
      <c r="J352" s="8"/>
      <c r="K352" s="8"/>
      <c r="L352" s="8"/>
      <c r="M352" s="7"/>
    </row>
    <row r="353" spans="3:13" ht="12.75" customHeight="1">
      <c r="C353" s="2"/>
      <c r="D353" s="2"/>
      <c r="E353" s="3"/>
      <c r="F353" s="4"/>
      <c r="G353" s="4"/>
      <c r="H353" s="6"/>
      <c r="I353" s="6"/>
      <c r="J353" s="8"/>
      <c r="K353" s="8"/>
      <c r="L353" s="8"/>
      <c r="M353" s="7"/>
    </row>
    <row r="354" spans="3:13" ht="12.75" customHeight="1">
      <c r="C354" s="2"/>
      <c r="D354" s="2"/>
      <c r="E354" s="3"/>
      <c r="F354" s="4"/>
      <c r="G354" s="4"/>
      <c r="H354" s="6"/>
      <c r="I354" s="6"/>
      <c r="J354" s="8"/>
      <c r="K354" s="8"/>
      <c r="L354" s="8"/>
      <c r="M354" s="7"/>
    </row>
    <row r="355" spans="3:13" ht="12.75" customHeight="1">
      <c r="C355" s="2"/>
      <c r="D355" s="2"/>
      <c r="E355" s="3"/>
      <c r="F355" s="4"/>
      <c r="G355" s="4"/>
      <c r="H355" s="6"/>
      <c r="I355" s="6"/>
      <c r="J355" s="8"/>
      <c r="K355" s="8"/>
      <c r="L355" s="8"/>
      <c r="M355" s="7"/>
    </row>
    <row r="356" spans="3:13" ht="12.75" customHeight="1">
      <c r="C356" s="2"/>
      <c r="D356" s="2"/>
      <c r="E356" s="3"/>
      <c r="F356" s="4"/>
      <c r="G356" s="4"/>
      <c r="H356" s="6"/>
      <c r="I356" s="6"/>
      <c r="J356" s="8"/>
      <c r="K356" s="8"/>
      <c r="L356" s="8"/>
      <c r="M356" s="7"/>
    </row>
    <row r="357" spans="3:13" ht="12.75" customHeight="1">
      <c r="C357" s="2"/>
      <c r="D357" s="2"/>
      <c r="E357" s="3"/>
      <c r="F357" s="4"/>
      <c r="G357" s="4"/>
      <c r="H357" s="6"/>
      <c r="I357" s="6"/>
      <c r="J357" s="8"/>
      <c r="K357" s="8"/>
      <c r="L357" s="8"/>
      <c r="M357" s="7"/>
    </row>
    <row r="358" spans="3:13" ht="12.75" customHeight="1">
      <c r="C358" s="2"/>
      <c r="D358" s="2"/>
      <c r="E358" s="3"/>
      <c r="F358" s="4"/>
      <c r="G358" s="4"/>
      <c r="H358" s="6"/>
      <c r="I358" s="6"/>
      <c r="J358" s="8"/>
      <c r="K358" s="8"/>
      <c r="L358" s="8"/>
      <c r="M358" s="7"/>
    </row>
    <row r="359" spans="3:13" ht="12.75" customHeight="1">
      <c r="C359" s="2"/>
      <c r="D359" s="2"/>
      <c r="E359" s="3"/>
      <c r="F359" s="4"/>
      <c r="G359" s="4"/>
      <c r="H359" s="6"/>
      <c r="I359" s="6"/>
      <c r="J359" s="8"/>
      <c r="K359" s="8"/>
      <c r="L359" s="8"/>
      <c r="M359" s="7"/>
    </row>
    <row r="360" spans="3:13" ht="12.75" customHeight="1">
      <c r="C360" s="2"/>
      <c r="D360" s="2"/>
      <c r="E360" s="3"/>
      <c r="F360" s="4"/>
      <c r="G360" s="4"/>
      <c r="H360" s="6"/>
      <c r="I360" s="6"/>
      <c r="J360" s="8"/>
      <c r="K360" s="8"/>
      <c r="L360" s="8"/>
      <c r="M360" s="7"/>
    </row>
    <row r="361" spans="3:13" ht="12.75" customHeight="1">
      <c r="C361" s="2"/>
      <c r="D361" s="2"/>
      <c r="E361" s="3"/>
      <c r="F361" s="4"/>
      <c r="G361" s="4"/>
      <c r="H361" s="6"/>
      <c r="I361" s="6"/>
      <c r="J361" s="8"/>
      <c r="K361" s="8"/>
      <c r="L361" s="8"/>
      <c r="M361" s="7"/>
    </row>
    <row r="362" spans="3:13" ht="12.75" customHeight="1">
      <c r="C362" s="2"/>
      <c r="D362" s="2"/>
      <c r="E362" s="3"/>
      <c r="F362" s="4"/>
      <c r="G362" s="4"/>
      <c r="H362" s="6"/>
      <c r="I362" s="6"/>
      <c r="J362" s="8"/>
      <c r="K362" s="8"/>
      <c r="L362" s="8"/>
      <c r="M362" s="7"/>
    </row>
    <row r="363" spans="3:13" ht="12.75" customHeight="1">
      <c r="C363" s="2"/>
      <c r="D363" s="2"/>
      <c r="E363" s="3"/>
      <c r="F363" s="4"/>
      <c r="G363" s="4"/>
      <c r="H363" s="6"/>
      <c r="I363" s="6"/>
      <c r="J363" s="8"/>
      <c r="K363" s="8"/>
      <c r="L363" s="8"/>
      <c r="M363" s="7"/>
    </row>
    <row r="364" spans="3:13" ht="12.75" customHeight="1">
      <c r="C364" s="2"/>
      <c r="D364" s="2"/>
      <c r="E364" s="3"/>
      <c r="F364" s="4"/>
      <c r="G364" s="4"/>
      <c r="H364" s="6"/>
      <c r="I364" s="6"/>
      <c r="J364" s="8"/>
      <c r="K364" s="8"/>
      <c r="L364" s="8"/>
      <c r="M364" s="7"/>
    </row>
    <row r="365" spans="3:13" ht="12.75" customHeight="1">
      <c r="C365" s="2"/>
      <c r="D365" s="2"/>
      <c r="E365" s="3"/>
      <c r="F365" s="4"/>
      <c r="G365" s="4"/>
      <c r="H365" s="6"/>
      <c r="I365" s="6"/>
      <c r="J365" s="8"/>
      <c r="K365" s="8"/>
      <c r="L365" s="8"/>
      <c r="M365" s="7"/>
    </row>
    <row r="366" spans="3:13" ht="12.75" customHeight="1">
      <c r="C366" s="2"/>
      <c r="D366" s="2"/>
      <c r="E366" s="3"/>
      <c r="F366" s="4"/>
      <c r="G366" s="4"/>
      <c r="H366" s="6"/>
      <c r="I366" s="6"/>
      <c r="J366" s="8"/>
      <c r="K366" s="8"/>
      <c r="L366" s="8"/>
      <c r="M366" s="7"/>
    </row>
    <row r="367" spans="3:13" ht="12.75" customHeight="1">
      <c r="C367" s="2"/>
      <c r="D367" s="2"/>
      <c r="E367" s="3"/>
      <c r="F367" s="4"/>
      <c r="G367" s="4"/>
      <c r="H367" s="6"/>
      <c r="I367" s="6"/>
      <c r="J367" s="8"/>
      <c r="K367" s="8"/>
      <c r="L367" s="8"/>
      <c r="M367" s="7"/>
    </row>
    <row r="368" spans="3:13" ht="12.75" customHeight="1">
      <c r="C368" s="2"/>
      <c r="D368" s="2"/>
      <c r="E368" s="3"/>
      <c r="F368" s="4"/>
      <c r="G368" s="4"/>
      <c r="H368" s="6"/>
      <c r="I368" s="6"/>
      <c r="J368" s="8"/>
      <c r="K368" s="8"/>
      <c r="L368" s="8"/>
      <c r="M368" s="7"/>
    </row>
    <row r="369" spans="3:13" ht="12.75" customHeight="1">
      <c r="C369" s="2"/>
      <c r="D369" s="2"/>
      <c r="E369" s="3"/>
      <c r="F369" s="4"/>
      <c r="G369" s="4"/>
      <c r="H369" s="6"/>
      <c r="I369" s="6"/>
      <c r="J369" s="8"/>
      <c r="K369" s="8"/>
      <c r="L369" s="8"/>
      <c r="M369" s="7"/>
    </row>
    <row r="370" spans="3:13" ht="12.75" customHeight="1">
      <c r="C370" s="2"/>
      <c r="D370" s="2"/>
      <c r="E370" s="3"/>
      <c r="F370" s="4"/>
      <c r="G370" s="4"/>
      <c r="H370" s="6"/>
      <c r="I370" s="6"/>
      <c r="J370" s="8"/>
      <c r="K370" s="8"/>
      <c r="L370" s="8"/>
      <c r="M370" s="7"/>
    </row>
    <row r="371" spans="3:13" ht="12.75" customHeight="1">
      <c r="C371" s="2"/>
      <c r="D371" s="2"/>
      <c r="E371" s="3"/>
      <c r="F371" s="4"/>
      <c r="G371" s="4"/>
      <c r="H371" s="6"/>
      <c r="I371" s="6"/>
      <c r="J371" s="8"/>
      <c r="K371" s="8"/>
      <c r="L371" s="8"/>
      <c r="M371" s="7"/>
    </row>
    <row r="372" spans="3:13" ht="12.75" customHeight="1">
      <c r="C372" s="2"/>
      <c r="D372" s="2"/>
      <c r="E372" s="3"/>
      <c r="F372" s="4"/>
      <c r="G372" s="4"/>
      <c r="H372" s="6"/>
      <c r="I372" s="6"/>
      <c r="J372" s="8"/>
      <c r="K372" s="8"/>
      <c r="L372" s="8"/>
      <c r="M372" s="7"/>
    </row>
    <row r="373" spans="3:13" ht="12.75" customHeight="1">
      <c r="C373" s="2"/>
      <c r="D373" s="2"/>
      <c r="E373" s="3"/>
      <c r="F373" s="4"/>
      <c r="G373" s="4"/>
      <c r="H373" s="6"/>
      <c r="I373" s="6"/>
      <c r="J373" s="8"/>
      <c r="K373" s="8"/>
      <c r="L373" s="8"/>
      <c r="M373" s="7"/>
    </row>
    <row r="374" spans="3:13" ht="12.75" customHeight="1">
      <c r="C374" s="2"/>
      <c r="D374" s="2"/>
      <c r="E374" s="3"/>
      <c r="F374" s="4"/>
      <c r="G374" s="4"/>
      <c r="H374" s="6"/>
      <c r="I374" s="6"/>
      <c r="J374" s="8"/>
      <c r="K374" s="8"/>
      <c r="L374" s="8"/>
      <c r="M374" s="7"/>
    </row>
    <row r="375" spans="3:13" ht="12.75" customHeight="1">
      <c r="C375" s="2"/>
      <c r="D375" s="2"/>
      <c r="E375" s="3"/>
      <c r="F375" s="4"/>
      <c r="G375" s="4"/>
      <c r="H375" s="6"/>
      <c r="I375" s="6"/>
      <c r="J375" s="8"/>
      <c r="K375" s="8"/>
      <c r="L375" s="8"/>
      <c r="M375" s="7"/>
    </row>
    <row r="376" spans="3:13" ht="12.75" customHeight="1">
      <c r="C376" s="2"/>
      <c r="D376" s="2"/>
      <c r="E376" s="3"/>
      <c r="F376" s="4"/>
      <c r="G376" s="4"/>
      <c r="H376" s="6"/>
      <c r="I376" s="6"/>
      <c r="J376" s="8"/>
      <c r="K376" s="8"/>
      <c r="L376" s="8"/>
      <c r="M376" s="7"/>
    </row>
    <row r="377" spans="3:13" ht="12.75" customHeight="1">
      <c r="C377" s="2"/>
      <c r="D377" s="2"/>
      <c r="E377" s="3"/>
      <c r="F377" s="4"/>
      <c r="G377" s="4"/>
      <c r="H377" s="6"/>
      <c r="I377" s="6"/>
      <c r="J377" s="8"/>
      <c r="K377" s="8"/>
      <c r="L377" s="8"/>
      <c r="M377" s="7"/>
    </row>
    <row r="378" spans="3:13" ht="12.75" customHeight="1">
      <c r="C378" s="2"/>
      <c r="D378" s="2"/>
      <c r="E378" s="3"/>
      <c r="F378" s="4"/>
      <c r="G378" s="4"/>
      <c r="H378" s="6"/>
      <c r="I378" s="6"/>
      <c r="J378" s="8"/>
      <c r="K378" s="8"/>
      <c r="L378" s="8"/>
      <c r="M378" s="7"/>
    </row>
    <row r="379" spans="3:13" ht="12.75" customHeight="1">
      <c r="C379" s="2"/>
      <c r="D379" s="2"/>
      <c r="E379" s="3"/>
      <c r="F379" s="4"/>
      <c r="G379" s="4"/>
      <c r="H379" s="6"/>
      <c r="I379" s="6"/>
      <c r="J379" s="8"/>
      <c r="K379" s="8"/>
      <c r="L379" s="8"/>
      <c r="M379" s="7"/>
    </row>
    <row r="380" spans="3:13" ht="12.75" customHeight="1">
      <c r="C380" s="2"/>
      <c r="D380" s="2"/>
      <c r="E380" s="3"/>
      <c r="F380" s="4"/>
      <c r="G380" s="4"/>
      <c r="H380" s="6"/>
      <c r="I380" s="6"/>
      <c r="J380" s="8"/>
      <c r="K380" s="8"/>
      <c r="L380" s="8"/>
      <c r="M380" s="7"/>
    </row>
    <row r="381" spans="3:13" ht="12.75" customHeight="1">
      <c r="C381" s="2"/>
      <c r="D381" s="2"/>
      <c r="E381" s="3"/>
      <c r="F381" s="4"/>
      <c r="G381" s="4"/>
      <c r="H381" s="6"/>
      <c r="I381" s="6"/>
      <c r="J381" s="8"/>
      <c r="K381" s="8"/>
      <c r="L381" s="8"/>
      <c r="M381" s="7"/>
    </row>
    <row r="382" spans="3:13" ht="12.75" customHeight="1">
      <c r="C382" s="2"/>
      <c r="D382" s="2"/>
      <c r="E382" s="3"/>
      <c r="F382" s="4"/>
      <c r="G382" s="4"/>
      <c r="H382" s="6"/>
      <c r="I382" s="6"/>
      <c r="J382" s="8"/>
      <c r="K382" s="8"/>
      <c r="L382" s="8"/>
      <c r="M382" s="7"/>
    </row>
    <row r="383" spans="3:13" ht="12.75" customHeight="1">
      <c r="C383" s="2"/>
      <c r="D383" s="2"/>
      <c r="E383" s="3"/>
      <c r="F383" s="4"/>
      <c r="G383" s="4"/>
      <c r="H383" s="6"/>
      <c r="I383" s="6"/>
      <c r="J383" s="8"/>
      <c r="K383" s="8"/>
      <c r="L383" s="8"/>
      <c r="M383" s="7"/>
    </row>
    <row r="384" spans="3:13" ht="12.75" customHeight="1">
      <c r="C384" s="2"/>
      <c r="D384" s="2"/>
      <c r="E384" s="3"/>
      <c r="F384" s="4"/>
      <c r="G384" s="4"/>
      <c r="H384" s="6"/>
      <c r="I384" s="6"/>
      <c r="J384" s="8"/>
      <c r="K384" s="8"/>
      <c r="L384" s="8"/>
      <c r="M384" s="7"/>
    </row>
    <row r="385" spans="3:13" ht="12.75" customHeight="1">
      <c r="C385" s="2"/>
      <c r="D385" s="2"/>
      <c r="E385" s="3"/>
      <c r="F385" s="4"/>
      <c r="G385" s="4"/>
      <c r="H385" s="6"/>
      <c r="I385" s="6"/>
      <c r="J385" s="8"/>
      <c r="K385" s="8"/>
      <c r="L385" s="8"/>
      <c r="M385" s="7"/>
    </row>
    <row r="386" spans="3:13" ht="12.75" customHeight="1">
      <c r="C386" s="2"/>
      <c r="D386" s="2"/>
      <c r="E386" s="3"/>
      <c r="F386" s="4"/>
      <c r="G386" s="4"/>
      <c r="H386" s="6"/>
      <c r="I386" s="6"/>
      <c r="J386" s="8"/>
      <c r="K386" s="8"/>
      <c r="L386" s="8"/>
      <c r="M386" s="7"/>
    </row>
    <row r="387" spans="3:13" ht="12.75" customHeight="1">
      <c r="C387" s="2"/>
      <c r="D387" s="2"/>
      <c r="E387" s="3"/>
      <c r="F387" s="4"/>
      <c r="G387" s="4"/>
      <c r="H387" s="6"/>
      <c r="I387" s="6"/>
      <c r="J387" s="8"/>
      <c r="K387" s="8"/>
      <c r="L387" s="8"/>
      <c r="M387" s="7"/>
    </row>
    <row r="388" spans="3:13" ht="12.75" customHeight="1">
      <c r="C388" s="2"/>
      <c r="D388" s="2"/>
      <c r="E388" s="3"/>
      <c r="F388" s="4"/>
      <c r="G388" s="4"/>
      <c r="H388" s="6"/>
      <c r="I388" s="6"/>
      <c r="J388" s="8"/>
      <c r="K388" s="8"/>
      <c r="L388" s="8"/>
      <c r="M388" s="7"/>
    </row>
    <row r="389" spans="3:13" ht="12.75" customHeight="1">
      <c r="C389" s="2"/>
      <c r="D389" s="2"/>
      <c r="E389" s="3"/>
      <c r="F389" s="4"/>
      <c r="G389" s="4"/>
      <c r="H389" s="6"/>
      <c r="I389" s="6"/>
      <c r="J389" s="8"/>
      <c r="K389" s="8"/>
      <c r="L389" s="8"/>
      <c r="M389" s="7"/>
    </row>
    <row r="390" spans="3:13" ht="12.75" customHeight="1">
      <c r="C390" s="2"/>
      <c r="D390" s="2"/>
      <c r="E390" s="3"/>
      <c r="F390" s="4"/>
      <c r="G390" s="4"/>
      <c r="H390" s="6"/>
      <c r="I390" s="6"/>
      <c r="J390" s="8"/>
      <c r="K390" s="8"/>
      <c r="L390" s="8"/>
      <c r="M390" s="7"/>
    </row>
    <row r="391" spans="3:13" ht="12.75" customHeight="1">
      <c r="C391" s="2"/>
      <c r="D391" s="2"/>
      <c r="E391" s="3"/>
      <c r="F391" s="4"/>
      <c r="G391" s="4"/>
      <c r="H391" s="6"/>
      <c r="I391" s="6"/>
      <c r="J391" s="8"/>
      <c r="K391" s="8"/>
      <c r="L391" s="8"/>
      <c r="M391" s="7"/>
    </row>
    <row r="392" spans="3:13" ht="12.75" customHeight="1">
      <c r="C392" s="2"/>
      <c r="D392" s="2"/>
      <c r="E392" s="3"/>
      <c r="F392" s="4"/>
      <c r="G392" s="4"/>
      <c r="H392" s="6"/>
      <c r="I392" s="6"/>
      <c r="J392" s="8"/>
      <c r="K392" s="8"/>
      <c r="L392" s="8"/>
      <c r="M392" s="7"/>
    </row>
    <row r="393" spans="3:13" ht="12.75" customHeight="1">
      <c r="C393" s="2"/>
      <c r="D393" s="2"/>
      <c r="E393" s="3"/>
      <c r="F393" s="4"/>
      <c r="G393" s="4"/>
      <c r="H393" s="6"/>
      <c r="I393" s="6"/>
      <c r="J393" s="8"/>
      <c r="K393" s="8"/>
      <c r="L393" s="8"/>
      <c r="M393" s="7"/>
    </row>
    <row r="394" spans="3:13" ht="12.75" customHeight="1">
      <c r="C394" s="2"/>
      <c r="D394" s="2"/>
      <c r="E394" s="3"/>
      <c r="F394" s="4"/>
      <c r="G394" s="4"/>
      <c r="H394" s="6"/>
      <c r="I394" s="6"/>
      <c r="J394" s="8"/>
      <c r="K394" s="8"/>
      <c r="L394" s="8"/>
      <c r="M394" s="7"/>
    </row>
    <row r="395" spans="3:13" ht="12.75" customHeight="1">
      <c r="C395" s="2"/>
      <c r="D395" s="2"/>
      <c r="E395" s="3"/>
      <c r="F395" s="4"/>
      <c r="G395" s="4"/>
      <c r="H395" s="6"/>
      <c r="I395" s="6"/>
      <c r="J395" s="8"/>
      <c r="K395" s="8"/>
      <c r="L395" s="8"/>
      <c r="M395" s="7"/>
    </row>
    <row r="396" spans="3:13" ht="12.75" customHeight="1">
      <c r="C396" s="2"/>
      <c r="D396" s="2"/>
      <c r="E396" s="3"/>
      <c r="F396" s="4"/>
      <c r="G396" s="4"/>
      <c r="H396" s="6"/>
      <c r="I396" s="6"/>
      <c r="J396" s="8"/>
      <c r="K396" s="8"/>
      <c r="L396" s="8"/>
      <c r="M396" s="7"/>
    </row>
    <row r="397" spans="3:13" ht="12.75" customHeight="1">
      <c r="C397" s="2"/>
      <c r="D397" s="2"/>
      <c r="E397" s="3"/>
      <c r="F397" s="4"/>
      <c r="G397" s="4"/>
      <c r="H397" s="6"/>
      <c r="I397" s="6"/>
      <c r="J397" s="8"/>
      <c r="K397" s="8"/>
      <c r="L397" s="8"/>
      <c r="M397" s="7"/>
    </row>
    <row r="398" spans="3:13" ht="12.75" customHeight="1">
      <c r="C398" s="2"/>
      <c r="D398" s="2"/>
      <c r="E398" s="3"/>
      <c r="F398" s="4"/>
      <c r="G398" s="4"/>
      <c r="H398" s="6"/>
      <c r="I398" s="6"/>
      <c r="J398" s="8"/>
      <c r="K398" s="8"/>
      <c r="L398" s="8"/>
      <c r="M398" s="7"/>
    </row>
    <row r="399" spans="3:13" ht="12.75" customHeight="1">
      <c r="C399" s="2"/>
      <c r="D399" s="2"/>
      <c r="E399" s="3"/>
      <c r="F399" s="4"/>
      <c r="G399" s="4"/>
      <c r="H399" s="6"/>
      <c r="I399" s="6"/>
      <c r="J399" s="8"/>
      <c r="K399" s="8"/>
      <c r="L399" s="8"/>
      <c r="M399" s="7"/>
    </row>
    <row r="400" spans="3:13" ht="12.75" customHeight="1">
      <c r="C400" s="2"/>
      <c r="D400" s="2"/>
      <c r="E400" s="3"/>
      <c r="F400" s="4"/>
      <c r="G400" s="4"/>
      <c r="H400" s="6"/>
      <c r="I400" s="6"/>
      <c r="J400" s="8"/>
      <c r="K400" s="8"/>
      <c r="L400" s="8"/>
      <c r="M400" s="7"/>
    </row>
    <row r="401" spans="3:13" ht="12.75" customHeight="1">
      <c r="C401" s="2"/>
      <c r="D401" s="2"/>
      <c r="E401" s="3"/>
      <c r="F401" s="4"/>
      <c r="G401" s="4"/>
      <c r="H401" s="6"/>
      <c r="I401" s="6"/>
      <c r="J401" s="8"/>
      <c r="K401" s="8"/>
      <c r="L401" s="8"/>
      <c r="M401" s="7"/>
    </row>
    <row r="402" spans="3:13" ht="12.75" customHeight="1">
      <c r="C402" s="2"/>
      <c r="D402" s="2"/>
      <c r="E402" s="3"/>
      <c r="F402" s="4"/>
      <c r="G402" s="4"/>
      <c r="H402" s="6"/>
      <c r="I402" s="6"/>
      <c r="J402" s="8"/>
      <c r="K402" s="8"/>
      <c r="L402" s="8"/>
      <c r="M402" s="7"/>
    </row>
    <row r="403" spans="3:13" ht="12.75" customHeight="1">
      <c r="C403" s="2"/>
      <c r="D403" s="2"/>
      <c r="E403" s="3"/>
      <c r="F403" s="4"/>
      <c r="G403" s="4"/>
      <c r="H403" s="6"/>
      <c r="I403" s="6"/>
      <c r="J403" s="8"/>
      <c r="K403" s="8"/>
      <c r="L403" s="8"/>
      <c r="M403" s="7"/>
    </row>
    <row r="404" spans="3:13" ht="12.75" customHeight="1">
      <c r="C404" s="2"/>
      <c r="D404" s="2"/>
      <c r="E404" s="3"/>
      <c r="F404" s="4"/>
      <c r="G404" s="4"/>
      <c r="H404" s="6"/>
      <c r="I404" s="6"/>
      <c r="J404" s="8"/>
      <c r="K404" s="8"/>
      <c r="L404" s="8"/>
      <c r="M404" s="7"/>
    </row>
    <row r="405" spans="3:13" ht="12.75" customHeight="1">
      <c r="C405" s="2"/>
      <c r="D405" s="2"/>
      <c r="E405" s="3"/>
      <c r="F405" s="4"/>
      <c r="G405" s="4"/>
      <c r="H405" s="6"/>
      <c r="I405" s="6"/>
      <c r="J405" s="8"/>
      <c r="K405" s="8"/>
      <c r="L405" s="8"/>
      <c r="M405" s="7"/>
    </row>
    <row r="406" spans="3:13" ht="12.75" customHeight="1">
      <c r="C406" s="2"/>
      <c r="D406" s="2"/>
      <c r="E406" s="3"/>
      <c r="F406" s="4"/>
      <c r="G406" s="4"/>
      <c r="H406" s="6"/>
      <c r="I406" s="6"/>
      <c r="J406" s="8"/>
      <c r="K406" s="8"/>
      <c r="L406" s="8"/>
      <c r="M406" s="7"/>
    </row>
    <row r="407" spans="3:13" ht="12.75" customHeight="1">
      <c r="C407" s="2"/>
      <c r="D407" s="2"/>
      <c r="E407" s="3"/>
      <c r="F407" s="4"/>
      <c r="G407" s="4"/>
      <c r="H407" s="6"/>
      <c r="I407" s="6"/>
      <c r="J407" s="8"/>
      <c r="K407" s="8"/>
      <c r="L407" s="8"/>
      <c r="M407" s="7"/>
    </row>
    <row r="408" spans="3:13" ht="12.75" customHeight="1">
      <c r="C408" s="2"/>
      <c r="D408" s="2"/>
      <c r="E408" s="3"/>
      <c r="F408" s="4"/>
      <c r="G408" s="4"/>
      <c r="H408" s="6"/>
      <c r="I408" s="6"/>
      <c r="J408" s="8"/>
      <c r="K408" s="8"/>
      <c r="L408" s="8"/>
      <c r="M408" s="7"/>
    </row>
    <row r="409" spans="3:13" ht="12.75" customHeight="1">
      <c r="C409" s="2"/>
      <c r="D409" s="2"/>
      <c r="E409" s="3"/>
      <c r="F409" s="4"/>
      <c r="G409" s="4"/>
      <c r="H409" s="6"/>
      <c r="I409" s="6"/>
      <c r="J409" s="8"/>
      <c r="K409" s="8"/>
      <c r="L409" s="8"/>
      <c r="M409" s="7"/>
    </row>
    <row r="410" spans="3:13" ht="12.75" customHeight="1">
      <c r="C410" s="2"/>
      <c r="D410" s="2"/>
      <c r="E410" s="3"/>
      <c r="F410" s="4"/>
      <c r="G410" s="4"/>
      <c r="H410" s="6"/>
      <c r="I410" s="6"/>
      <c r="J410" s="8"/>
      <c r="K410" s="8"/>
      <c r="L410" s="8"/>
      <c r="M410" s="7"/>
    </row>
    <row r="411" spans="3:13" ht="12.75" customHeight="1">
      <c r="C411" s="2"/>
      <c r="D411" s="2"/>
      <c r="E411" s="3"/>
      <c r="F411" s="4"/>
      <c r="G411" s="4"/>
      <c r="H411" s="6"/>
      <c r="I411" s="6"/>
      <c r="J411" s="8"/>
      <c r="K411" s="8"/>
      <c r="L411" s="8"/>
      <c r="M411" s="7"/>
    </row>
    <row r="412" spans="3:13" ht="12.75" customHeight="1">
      <c r="C412" s="2"/>
      <c r="D412" s="2"/>
      <c r="E412" s="3"/>
      <c r="F412" s="4"/>
      <c r="G412" s="4"/>
      <c r="H412" s="6"/>
      <c r="I412" s="6"/>
      <c r="J412" s="8"/>
      <c r="K412" s="8"/>
      <c r="L412" s="8"/>
      <c r="M412" s="7"/>
    </row>
    <row r="413" spans="3:13" ht="12.75" customHeight="1">
      <c r="C413" s="2"/>
      <c r="D413" s="2"/>
      <c r="E413" s="3"/>
      <c r="F413" s="4"/>
      <c r="G413" s="4"/>
      <c r="H413" s="6"/>
      <c r="I413" s="6"/>
      <c r="J413" s="8"/>
      <c r="K413" s="8"/>
      <c r="L413" s="8"/>
      <c r="M413" s="7"/>
    </row>
    <row r="414" spans="3:13" ht="12.75" customHeight="1">
      <c r="C414" s="2"/>
      <c r="D414" s="2"/>
      <c r="E414" s="3"/>
      <c r="F414" s="4"/>
      <c r="G414" s="4"/>
      <c r="H414" s="6"/>
      <c r="I414" s="6"/>
      <c r="J414" s="8"/>
      <c r="K414" s="8"/>
      <c r="L414" s="8"/>
      <c r="M414" s="7"/>
    </row>
    <row r="415" spans="3:13" ht="12.75" customHeight="1">
      <c r="C415" s="2"/>
      <c r="D415" s="2"/>
      <c r="E415" s="3"/>
      <c r="F415" s="4"/>
      <c r="G415" s="4"/>
      <c r="H415" s="6"/>
      <c r="I415" s="6"/>
      <c r="J415" s="8"/>
      <c r="K415" s="8"/>
      <c r="L415" s="8"/>
      <c r="M415" s="7"/>
    </row>
    <row r="416" spans="3:13" ht="12.75" customHeight="1">
      <c r="C416" s="2"/>
      <c r="D416" s="2"/>
      <c r="E416" s="3"/>
      <c r="F416" s="4"/>
      <c r="G416" s="4"/>
      <c r="H416" s="6"/>
      <c r="I416" s="6"/>
      <c r="J416" s="8"/>
      <c r="K416" s="8"/>
      <c r="L416" s="8"/>
      <c r="M416" s="7"/>
    </row>
    <row r="417" spans="3:13" ht="12.75" customHeight="1">
      <c r="C417" s="2"/>
      <c r="D417" s="2"/>
      <c r="E417" s="3"/>
      <c r="F417" s="4"/>
      <c r="G417" s="4"/>
      <c r="H417" s="6"/>
      <c r="I417" s="6"/>
      <c r="J417" s="8"/>
      <c r="K417" s="8"/>
      <c r="L417" s="8"/>
      <c r="M417" s="7"/>
    </row>
    <row r="418" spans="3:13" ht="12.75" customHeight="1">
      <c r="C418" s="2"/>
      <c r="D418" s="2"/>
      <c r="E418" s="3"/>
      <c r="F418" s="4"/>
      <c r="G418" s="4"/>
      <c r="H418" s="6"/>
      <c r="I418" s="6"/>
      <c r="J418" s="8"/>
      <c r="K418" s="8"/>
      <c r="L418" s="8"/>
      <c r="M418" s="7"/>
    </row>
    <row r="419" spans="3:13" ht="12.75" customHeight="1">
      <c r="C419" s="2"/>
      <c r="D419" s="2"/>
      <c r="E419" s="3"/>
      <c r="F419" s="4"/>
      <c r="G419" s="4"/>
      <c r="H419" s="6"/>
      <c r="I419" s="6"/>
      <c r="J419" s="8"/>
      <c r="K419" s="8"/>
      <c r="L419" s="8"/>
      <c r="M419" s="7"/>
    </row>
    <row r="420" spans="3:13" ht="12.75" customHeight="1">
      <c r="C420" s="2"/>
      <c r="D420" s="2"/>
      <c r="E420" s="3"/>
      <c r="F420" s="4"/>
      <c r="G420" s="4"/>
      <c r="H420" s="6"/>
      <c r="I420" s="6"/>
      <c r="J420" s="8"/>
      <c r="K420" s="8"/>
      <c r="L420" s="8"/>
      <c r="M420" s="7"/>
    </row>
    <row r="421" spans="3:13" ht="12.75" customHeight="1">
      <c r="C421" s="2"/>
      <c r="D421" s="2"/>
      <c r="E421" s="3"/>
      <c r="F421" s="4"/>
      <c r="G421" s="4"/>
      <c r="H421" s="6"/>
      <c r="I421" s="6"/>
      <c r="J421" s="8"/>
      <c r="K421" s="8"/>
      <c r="L421" s="8"/>
      <c r="M421" s="7"/>
    </row>
    <row r="422" spans="3:13" ht="12.75" customHeight="1">
      <c r="C422" s="2"/>
      <c r="D422" s="2"/>
      <c r="E422" s="3"/>
      <c r="F422" s="4"/>
      <c r="G422" s="4"/>
      <c r="H422" s="6"/>
      <c r="I422" s="6"/>
      <c r="J422" s="8"/>
      <c r="K422" s="8"/>
      <c r="L422" s="8"/>
      <c r="M422" s="7"/>
    </row>
    <row r="423" spans="3:13" ht="12.75" customHeight="1">
      <c r="C423" s="2"/>
      <c r="D423" s="2"/>
      <c r="E423" s="3"/>
      <c r="F423" s="4"/>
      <c r="G423" s="4"/>
      <c r="H423" s="6"/>
      <c r="I423" s="6"/>
      <c r="J423" s="8"/>
      <c r="K423" s="8"/>
      <c r="L423" s="8"/>
      <c r="M423" s="7"/>
    </row>
    <row r="424" spans="3:13" ht="12.75" customHeight="1">
      <c r="C424" s="2"/>
      <c r="D424" s="2"/>
      <c r="E424" s="3"/>
      <c r="F424" s="4"/>
      <c r="G424" s="4"/>
      <c r="H424" s="6"/>
      <c r="I424" s="6"/>
      <c r="J424" s="8"/>
      <c r="K424" s="8"/>
      <c r="L424" s="8"/>
      <c r="M424" s="7"/>
    </row>
    <row r="425" spans="3:13" ht="12.75" customHeight="1">
      <c r="C425" s="2"/>
      <c r="D425" s="2"/>
      <c r="E425" s="3"/>
      <c r="F425" s="4"/>
      <c r="G425" s="4"/>
      <c r="H425" s="6"/>
      <c r="I425" s="6"/>
      <c r="J425" s="8"/>
      <c r="K425" s="8"/>
      <c r="L425" s="8"/>
      <c r="M425" s="7"/>
    </row>
    <row r="426" spans="3:13" ht="12.75" customHeight="1">
      <c r="C426" s="2"/>
      <c r="D426" s="2"/>
      <c r="E426" s="3"/>
      <c r="F426" s="4"/>
      <c r="G426" s="4"/>
      <c r="H426" s="6"/>
      <c r="I426" s="6"/>
      <c r="J426" s="8"/>
      <c r="K426" s="8"/>
      <c r="L426" s="8"/>
      <c r="M426" s="7"/>
    </row>
    <row r="427" spans="3:13" ht="12.75" customHeight="1">
      <c r="C427" s="2"/>
      <c r="D427" s="2"/>
      <c r="E427" s="3"/>
      <c r="F427" s="4"/>
      <c r="G427" s="4"/>
      <c r="H427" s="6"/>
      <c r="I427" s="6"/>
      <c r="J427" s="8"/>
      <c r="K427" s="8"/>
      <c r="L427" s="8"/>
      <c r="M427" s="7"/>
    </row>
    <row r="428" spans="3:13" ht="12.75" customHeight="1">
      <c r="C428" s="2"/>
      <c r="D428" s="2"/>
      <c r="E428" s="3"/>
      <c r="F428" s="4"/>
      <c r="G428" s="4"/>
      <c r="H428" s="6"/>
      <c r="I428" s="6"/>
      <c r="J428" s="8"/>
      <c r="K428" s="8"/>
      <c r="L428" s="8"/>
      <c r="M428" s="7"/>
    </row>
    <row r="429" spans="3:13" ht="12.75" customHeight="1">
      <c r="C429" s="2"/>
      <c r="D429" s="2"/>
      <c r="E429" s="3"/>
      <c r="F429" s="4"/>
      <c r="G429" s="4"/>
      <c r="H429" s="6"/>
      <c r="I429" s="6"/>
      <c r="J429" s="8"/>
      <c r="K429" s="8"/>
      <c r="L429" s="8"/>
      <c r="M429" s="7"/>
    </row>
    <row r="430" spans="3:13" ht="12.75" customHeight="1">
      <c r="C430" s="2"/>
      <c r="D430" s="2"/>
      <c r="E430" s="3"/>
      <c r="F430" s="4"/>
      <c r="G430" s="4"/>
      <c r="H430" s="6"/>
      <c r="I430" s="6"/>
      <c r="J430" s="8"/>
      <c r="K430" s="8"/>
      <c r="L430" s="8"/>
      <c r="M430" s="7"/>
    </row>
    <row r="431" spans="3:13" ht="12.75" customHeight="1">
      <c r="C431" s="2"/>
      <c r="D431" s="2"/>
      <c r="E431" s="3"/>
      <c r="F431" s="4"/>
      <c r="G431" s="4"/>
      <c r="H431" s="6"/>
      <c r="I431" s="6"/>
      <c r="J431" s="8"/>
      <c r="K431" s="8"/>
      <c r="L431" s="8"/>
      <c r="M431" s="7"/>
    </row>
    <row r="432" spans="3:13" ht="12.75" customHeight="1">
      <c r="C432" s="2"/>
      <c r="D432" s="2"/>
      <c r="E432" s="3"/>
      <c r="F432" s="4"/>
      <c r="G432" s="4"/>
      <c r="H432" s="6"/>
      <c r="I432" s="6"/>
      <c r="J432" s="8"/>
      <c r="K432" s="8"/>
      <c r="L432" s="8"/>
      <c r="M432" s="7"/>
    </row>
    <row r="433" spans="3:13" ht="12.75" customHeight="1">
      <c r="C433" s="2"/>
      <c r="D433" s="2"/>
      <c r="E433" s="3"/>
      <c r="F433" s="4"/>
      <c r="G433" s="4"/>
      <c r="H433" s="6"/>
      <c r="I433" s="6"/>
      <c r="J433" s="8"/>
      <c r="K433" s="8"/>
      <c r="L433" s="8"/>
      <c r="M433" s="7"/>
    </row>
    <row r="434" spans="3:13" ht="12.75" customHeight="1">
      <c r="C434" s="2"/>
      <c r="D434" s="2"/>
      <c r="E434" s="3"/>
      <c r="F434" s="4"/>
      <c r="G434" s="4"/>
      <c r="H434" s="6"/>
      <c r="I434" s="6"/>
      <c r="J434" s="8"/>
      <c r="K434" s="8"/>
      <c r="L434" s="8"/>
      <c r="M434" s="7"/>
    </row>
    <row r="435" spans="3:13" ht="12.75" customHeight="1">
      <c r="C435" s="2"/>
      <c r="D435" s="2"/>
      <c r="E435" s="3"/>
      <c r="F435" s="4"/>
      <c r="G435" s="4"/>
      <c r="H435" s="6"/>
      <c r="I435" s="6"/>
      <c r="J435" s="8"/>
      <c r="K435" s="8"/>
      <c r="L435" s="8"/>
      <c r="M435" s="7"/>
    </row>
    <row r="436" spans="3:13" ht="12.75" customHeight="1">
      <c r="C436" s="2"/>
      <c r="D436" s="2"/>
      <c r="E436" s="3"/>
      <c r="F436" s="4"/>
      <c r="G436" s="4"/>
      <c r="H436" s="6"/>
      <c r="I436" s="6"/>
      <c r="J436" s="8"/>
      <c r="K436" s="8"/>
      <c r="L436" s="8"/>
      <c r="M436" s="7"/>
    </row>
    <row r="437" spans="3:13" ht="12.75" customHeight="1">
      <c r="C437" s="2"/>
      <c r="D437" s="2"/>
      <c r="E437" s="3"/>
      <c r="F437" s="4"/>
      <c r="G437" s="4"/>
      <c r="H437" s="6"/>
      <c r="I437" s="6"/>
      <c r="J437" s="8"/>
      <c r="K437" s="8"/>
      <c r="L437" s="8"/>
      <c r="M437" s="7"/>
    </row>
    <row r="438" spans="3:13" ht="12.75" customHeight="1">
      <c r="C438" s="2"/>
      <c r="D438" s="2"/>
      <c r="E438" s="3"/>
      <c r="F438" s="4"/>
      <c r="G438" s="4"/>
      <c r="H438" s="6"/>
      <c r="I438" s="6"/>
      <c r="J438" s="8"/>
      <c r="K438" s="8"/>
      <c r="L438" s="8"/>
      <c r="M438" s="7"/>
    </row>
    <row r="439" spans="3:13" ht="12.75" customHeight="1">
      <c r="C439" s="2"/>
      <c r="D439" s="2"/>
      <c r="E439" s="3"/>
      <c r="F439" s="4"/>
      <c r="G439" s="4"/>
      <c r="H439" s="6"/>
      <c r="I439" s="6"/>
      <c r="J439" s="8"/>
      <c r="K439" s="8"/>
      <c r="L439" s="8"/>
      <c r="M439" s="7"/>
    </row>
    <row r="440" spans="3:13" ht="12.75" customHeight="1">
      <c r="C440" s="2"/>
      <c r="D440" s="2"/>
      <c r="E440" s="3"/>
      <c r="F440" s="4"/>
      <c r="G440" s="4"/>
      <c r="H440" s="6"/>
      <c r="I440" s="6"/>
      <c r="J440" s="8"/>
      <c r="K440" s="8"/>
      <c r="L440" s="8"/>
      <c r="M440" s="7"/>
    </row>
    <row r="441" spans="3:13" ht="12.75" customHeight="1">
      <c r="C441" s="2"/>
      <c r="D441" s="2"/>
      <c r="E441" s="3"/>
      <c r="F441" s="4"/>
      <c r="G441" s="4"/>
      <c r="H441" s="6"/>
      <c r="I441" s="6"/>
      <c r="J441" s="8"/>
      <c r="K441" s="8"/>
      <c r="L441" s="8"/>
      <c r="M441" s="7"/>
    </row>
    <row r="442" spans="3:13" ht="12.75" customHeight="1">
      <c r="C442" s="2"/>
      <c r="D442" s="2"/>
      <c r="E442" s="3"/>
      <c r="F442" s="4"/>
      <c r="G442" s="4"/>
      <c r="H442" s="6"/>
      <c r="I442" s="6"/>
      <c r="J442" s="8"/>
      <c r="K442" s="8"/>
      <c r="L442" s="8"/>
      <c r="M442" s="7"/>
    </row>
    <row r="443" spans="3:13" ht="12.75" customHeight="1">
      <c r="C443" s="2"/>
      <c r="D443" s="2"/>
      <c r="E443" s="3"/>
      <c r="F443" s="4"/>
      <c r="G443" s="4"/>
      <c r="H443" s="6"/>
      <c r="I443" s="6"/>
      <c r="J443" s="8"/>
      <c r="K443" s="8"/>
      <c r="L443" s="8"/>
      <c r="M443" s="7"/>
    </row>
    <row r="444" spans="3:13" ht="12.75" customHeight="1">
      <c r="C444" s="2"/>
      <c r="D444" s="2"/>
      <c r="E444" s="3"/>
      <c r="F444" s="4"/>
      <c r="G444" s="4"/>
      <c r="H444" s="6"/>
      <c r="I444" s="6"/>
      <c r="J444" s="8"/>
      <c r="K444" s="8"/>
      <c r="L444" s="8"/>
      <c r="M444" s="7"/>
    </row>
    <row r="445" spans="3:13" ht="12.75" customHeight="1">
      <c r="C445" s="2"/>
      <c r="D445" s="2"/>
      <c r="E445" s="3"/>
      <c r="F445" s="4"/>
      <c r="G445" s="4"/>
      <c r="H445" s="6"/>
      <c r="I445" s="6"/>
      <c r="J445" s="8"/>
      <c r="K445" s="8"/>
      <c r="L445" s="8"/>
      <c r="M445" s="7"/>
    </row>
    <row r="446" spans="3:13" ht="12.75" customHeight="1">
      <c r="C446" s="2"/>
      <c r="D446" s="2"/>
      <c r="E446" s="3"/>
      <c r="F446" s="4"/>
      <c r="G446" s="4"/>
      <c r="H446" s="6"/>
      <c r="I446" s="6"/>
      <c r="J446" s="8"/>
      <c r="K446" s="8"/>
      <c r="L446" s="8"/>
      <c r="M446" s="7"/>
    </row>
    <row r="447" spans="3:13" ht="12.75" customHeight="1">
      <c r="C447" s="2"/>
      <c r="D447" s="2"/>
      <c r="E447" s="3"/>
      <c r="F447" s="4"/>
      <c r="G447" s="4"/>
      <c r="H447" s="6"/>
      <c r="I447" s="6"/>
      <c r="J447" s="8"/>
      <c r="K447" s="8"/>
      <c r="L447" s="8"/>
      <c r="M447" s="7"/>
    </row>
    <row r="448" spans="3:13" ht="12.75" customHeight="1">
      <c r="C448" s="2"/>
      <c r="D448" s="2"/>
      <c r="E448" s="3"/>
      <c r="F448" s="4"/>
      <c r="G448" s="4"/>
      <c r="H448" s="6"/>
      <c r="I448" s="6"/>
      <c r="J448" s="8"/>
      <c r="K448" s="8"/>
      <c r="L448" s="8"/>
      <c r="M448" s="7"/>
    </row>
    <row r="449" spans="3:13" ht="12.75" customHeight="1">
      <c r="C449" s="2"/>
      <c r="D449" s="2"/>
      <c r="E449" s="3"/>
      <c r="F449" s="4"/>
      <c r="G449" s="4"/>
      <c r="H449" s="6"/>
      <c r="I449" s="6"/>
      <c r="J449" s="8"/>
      <c r="K449" s="8"/>
      <c r="L449" s="8"/>
      <c r="M449" s="7"/>
    </row>
    <row r="450" spans="3:13" ht="12.75" customHeight="1">
      <c r="C450" s="2"/>
      <c r="D450" s="2"/>
      <c r="E450" s="3"/>
      <c r="F450" s="4"/>
      <c r="G450" s="4"/>
      <c r="H450" s="6"/>
      <c r="I450" s="6"/>
      <c r="J450" s="8"/>
      <c r="K450" s="8"/>
      <c r="L450" s="8"/>
      <c r="M450" s="7"/>
    </row>
    <row r="451" spans="3:13" ht="12.75" customHeight="1">
      <c r="C451" s="2"/>
      <c r="D451" s="2"/>
      <c r="E451" s="3"/>
      <c r="F451" s="4"/>
      <c r="G451" s="4"/>
      <c r="H451" s="6"/>
      <c r="I451" s="6"/>
      <c r="J451" s="8"/>
      <c r="K451" s="8"/>
      <c r="L451" s="8"/>
      <c r="M451" s="7"/>
    </row>
    <row r="452" spans="3:13" ht="12.75" customHeight="1">
      <c r="C452" s="2"/>
      <c r="D452" s="2"/>
      <c r="E452" s="3"/>
      <c r="F452" s="4"/>
      <c r="G452" s="4"/>
      <c r="H452" s="6"/>
      <c r="I452" s="6"/>
      <c r="J452" s="8"/>
      <c r="K452" s="8"/>
      <c r="L452" s="8"/>
      <c r="M452" s="7"/>
    </row>
    <row r="453" spans="3:13" ht="12.75" customHeight="1">
      <c r="C453" s="2"/>
      <c r="D453" s="2"/>
      <c r="E453" s="3"/>
      <c r="F453" s="4"/>
      <c r="G453" s="4"/>
      <c r="H453" s="6"/>
      <c r="I453" s="6"/>
      <c r="J453" s="8"/>
      <c r="K453" s="8"/>
      <c r="L453" s="8"/>
      <c r="M453" s="7"/>
    </row>
    <row r="454" spans="3:13" ht="12.75" customHeight="1">
      <c r="C454" s="2"/>
      <c r="D454" s="2"/>
      <c r="E454" s="3"/>
      <c r="F454" s="4"/>
      <c r="G454" s="4"/>
      <c r="H454" s="6"/>
      <c r="I454" s="6"/>
      <c r="J454" s="8"/>
      <c r="K454" s="8"/>
      <c r="L454" s="8"/>
      <c r="M454" s="7"/>
    </row>
    <row r="455" spans="3:13" ht="12.75" customHeight="1">
      <c r="C455" s="2"/>
      <c r="D455" s="2"/>
      <c r="E455" s="3"/>
      <c r="F455" s="4"/>
      <c r="G455" s="4"/>
      <c r="H455" s="6"/>
      <c r="I455" s="6"/>
      <c r="J455" s="8"/>
      <c r="K455" s="8"/>
      <c r="L455" s="8"/>
      <c r="M455" s="7"/>
    </row>
    <row r="456" spans="3:13" ht="12.75" customHeight="1">
      <c r="C456" s="2"/>
      <c r="D456" s="2"/>
      <c r="E456" s="3"/>
      <c r="F456" s="4"/>
      <c r="G456" s="4"/>
      <c r="H456" s="6"/>
      <c r="I456" s="6"/>
      <c r="J456" s="8"/>
      <c r="K456" s="8"/>
      <c r="L456" s="8"/>
      <c r="M456" s="7"/>
    </row>
    <row r="457" spans="3:13" ht="12.75" customHeight="1">
      <c r="C457" s="2"/>
      <c r="D457" s="2"/>
      <c r="E457" s="3"/>
      <c r="F457" s="4"/>
      <c r="G457" s="4"/>
      <c r="H457" s="6"/>
      <c r="I457" s="6"/>
      <c r="J457" s="8"/>
      <c r="K457" s="8"/>
      <c r="L457" s="8"/>
      <c r="M457" s="7"/>
    </row>
    <row r="458" spans="3:13" ht="12.75" customHeight="1">
      <c r="C458" s="2"/>
      <c r="D458" s="2"/>
      <c r="E458" s="3"/>
      <c r="F458" s="4"/>
      <c r="G458" s="4"/>
      <c r="H458" s="6"/>
      <c r="I458" s="6"/>
      <c r="J458" s="8"/>
      <c r="K458" s="8"/>
      <c r="L458" s="8"/>
      <c r="M458" s="7"/>
    </row>
    <row r="459" spans="3:13" ht="12.75" customHeight="1">
      <c r="C459" s="2"/>
      <c r="D459" s="2"/>
      <c r="E459" s="3"/>
      <c r="F459" s="4"/>
      <c r="G459" s="4"/>
      <c r="H459" s="6"/>
      <c r="I459" s="6"/>
      <c r="J459" s="8"/>
      <c r="K459" s="8"/>
      <c r="L459" s="8"/>
      <c r="M459" s="7"/>
    </row>
    <row r="460" spans="3:13" ht="12.75" customHeight="1">
      <c r="C460" s="2"/>
      <c r="D460" s="2"/>
      <c r="E460" s="3"/>
      <c r="F460" s="4"/>
      <c r="G460" s="4"/>
      <c r="H460" s="6"/>
      <c r="I460" s="6"/>
      <c r="J460" s="8"/>
      <c r="K460" s="8"/>
      <c r="L460" s="8"/>
      <c r="M460" s="7"/>
    </row>
    <row r="461" spans="3:13" ht="12.75" customHeight="1">
      <c r="C461" s="2"/>
      <c r="D461" s="2"/>
      <c r="E461" s="3"/>
      <c r="F461" s="4"/>
      <c r="G461" s="4"/>
      <c r="H461" s="6"/>
      <c r="I461" s="6"/>
      <c r="J461" s="8"/>
      <c r="K461" s="8"/>
      <c r="L461" s="8"/>
      <c r="M461" s="7"/>
    </row>
    <row r="462" spans="3:13" ht="12.75" customHeight="1">
      <c r="C462" s="2"/>
      <c r="D462" s="2"/>
      <c r="E462" s="3"/>
      <c r="F462" s="4"/>
      <c r="G462" s="4"/>
      <c r="H462" s="6"/>
      <c r="I462" s="6"/>
      <c r="J462" s="8"/>
      <c r="K462" s="8"/>
      <c r="L462" s="8"/>
      <c r="M462" s="7"/>
    </row>
    <row r="463" spans="3:13" ht="12.75" customHeight="1">
      <c r="C463" s="2"/>
      <c r="D463" s="2"/>
      <c r="E463" s="3"/>
      <c r="F463" s="4"/>
      <c r="G463" s="4"/>
      <c r="H463" s="6"/>
      <c r="I463" s="6"/>
      <c r="J463" s="8"/>
      <c r="K463" s="8"/>
      <c r="L463" s="8"/>
      <c r="M463" s="7"/>
    </row>
    <row r="464" spans="3:13" ht="12.75" customHeight="1">
      <c r="C464" s="2"/>
      <c r="D464" s="2"/>
      <c r="E464" s="3"/>
      <c r="F464" s="4"/>
      <c r="G464" s="4"/>
      <c r="H464" s="6"/>
      <c r="I464" s="6"/>
      <c r="J464" s="8"/>
      <c r="K464" s="8"/>
      <c r="L464" s="8"/>
      <c r="M464" s="7"/>
    </row>
    <row r="465" spans="3:13" ht="12.75" customHeight="1">
      <c r="C465" s="2"/>
      <c r="D465" s="2"/>
      <c r="E465" s="3"/>
      <c r="F465" s="4"/>
      <c r="G465" s="4"/>
      <c r="H465" s="6"/>
      <c r="I465" s="6"/>
      <c r="J465" s="8"/>
      <c r="K465" s="8"/>
      <c r="L465" s="8"/>
      <c r="M465" s="7"/>
    </row>
    <row r="466" spans="3:13" ht="12.75" customHeight="1">
      <c r="C466" s="2"/>
      <c r="D466" s="2"/>
      <c r="E466" s="3"/>
      <c r="F466" s="4"/>
      <c r="G466" s="4"/>
      <c r="H466" s="6"/>
      <c r="I466" s="6"/>
      <c r="J466" s="8"/>
      <c r="K466" s="8"/>
      <c r="L466" s="8"/>
      <c r="M466" s="7"/>
    </row>
    <row r="467" spans="3:13" ht="12.75" customHeight="1">
      <c r="C467" s="2"/>
      <c r="D467" s="2"/>
      <c r="E467" s="3"/>
      <c r="F467" s="4"/>
      <c r="G467" s="4"/>
      <c r="H467" s="6"/>
      <c r="I467" s="6"/>
      <c r="J467" s="8"/>
      <c r="K467" s="8"/>
      <c r="L467" s="8"/>
      <c r="M467" s="7"/>
    </row>
    <row r="468" spans="3:13" ht="12.75" customHeight="1">
      <c r="C468" s="2"/>
      <c r="D468" s="2"/>
      <c r="E468" s="3"/>
      <c r="F468" s="4"/>
      <c r="G468" s="4"/>
      <c r="H468" s="6"/>
      <c r="I468" s="6"/>
      <c r="J468" s="8"/>
      <c r="K468" s="8"/>
      <c r="L468" s="8"/>
      <c r="M468" s="7"/>
    </row>
    <row r="469" spans="3:13" ht="12.75" customHeight="1">
      <c r="C469" s="2"/>
      <c r="D469" s="2"/>
      <c r="E469" s="3"/>
      <c r="F469" s="4"/>
      <c r="G469" s="4"/>
      <c r="H469" s="6"/>
      <c r="I469" s="6"/>
      <c r="J469" s="8"/>
      <c r="K469" s="8"/>
      <c r="L469" s="8"/>
      <c r="M469" s="7"/>
    </row>
    <row r="470" spans="3:13" ht="12.75" customHeight="1">
      <c r="C470" s="2"/>
      <c r="D470" s="2"/>
      <c r="E470" s="3"/>
      <c r="F470" s="4"/>
      <c r="G470" s="4"/>
      <c r="H470" s="6"/>
      <c r="I470" s="6"/>
      <c r="J470" s="8"/>
      <c r="K470" s="8"/>
      <c r="L470" s="8"/>
      <c r="M470" s="7"/>
    </row>
    <row r="471" spans="3:13" ht="12.75" customHeight="1">
      <c r="C471" s="2"/>
      <c r="D471" s="2"/>
      <c r="E471" s="3"/>
      <c r="F471" s="4"/>
      <c r="G471" s="4"/>
      <c r="H471" s="6"/>
      <c r="I471" s="6"/>
      <c r="J471" s="8"/>
      <c r="K471" s="8"/>
      <c r="L471" s="8"/>
      <c r="M471" s="7"/>
    </row>
    <row r="472" spans="3:13" ht="12.75" customHeight="1">
      <c r="C472" s="2"/>
      <c r="D472" s="2"/>
      <c r="E472" s="3"/>
      <c r="F472" s="4"/>
      <c r="G472" s="4"/>
      <c r="H472" s="6"/>
      <c r="I472" s="6"/>
      <c r="J472" s="8"/>
      <c r="K472" s="8"/>
      <c r="L472" s="8"/>
      <c r="M472" s="7"/>
    </row>
    <row r="473" spans="3:13" ht="12.75" customHeight="1">
      <c r="C473" s="2"/>
      <c r="D473" s="2"/>
      <c r="E473" s="3"/>
      <c r="F473" s="4"/>
      <c r="G473" s="4"/>
      <c r="H473" s="6"/>
      <c r="I473" s="6"/>
      <c r="J473" s="8"/>
      <c r="K473" s="8"/>
      <c r="L473" s="8"/>
      <c r="M473" s="7"/>
    </row>
    <row r="474" spans="3:13" ht="12.75" customHeight="1">
      <c r="C474" s="2"/>
      <c r="D474" s="2"/>
      <c r="E474" s="3"/>
      <c r="F474" s="4"/>
      <c r="G474" s="4"/>
      <c r="H474" s="6"/>
      <c r="I474" s="6"/>
      <c r="J474" s="8"/>
      <c r="K474" s="8"/>
      <c r="L474" s="8"/>
      <c r="M474" s="7"/>
    </row>
    <row r="475" spans="3:13" ht="12.75" customHeight="1">
      <c r="C475" s="2"/>
      <c r="D475" s="2"/>
      <c r="E475" s="3"/>
      <c r="F475" s="4"/>
      <c r="G475" s="4"/>
      <c r="H475" s="6"/>
      <c r="I475" s="6"/>
      <c r="J475" s="8"/>
      <c r="K475" s="8"/>
      <c r="L475" s="8"/>
      <c r="M475" s="7"/>
    </row>
    <row r="476" spans="3:13" ht="12.75" customHeight="1">
      <c r="C476" s="2"/>
      <c r="D476" s="2"/>
      <c r="E476" s="3"/>
      <c r="F476" s="4"/>
      <c r="G476" s="4"/>
      <c r="H476" s="6"/>
      <c r="I476" s="6"/>
      <c r="J476" s="8"/>
      <c r="K476" s="8"/>
      <c r="L476" s="8"/>
      <c r="M476" s="7"/>
    </row>
    <row r="477" spans="3:13" ht="12.75" customHeight="1">
      <c r="C477" s="2"/>
      <c r="D477" s="2"/>
      <c r="E477" s="3"/>
      <c r="F477" s="4"/>
      <c r="G477" s="4"/>
      <c r="H477" s="6"/>
      <c r="I477" s="6"/>
      <c r="J477" s="8"/>
      <c r="K477" s="8"/>
      <c r="L477" s="8"/>
      <c r="M477" s="7"/>
    </row>
    <row r="478" spans="3:13" ht="12.75" customHeight="1">
      <c r="C478" s="2"/>
      <c r="D478" s="2"/>
      <c r="E478" s="3"/>
      <c r="F478" s="4"/>
      <c r="G478" s="4"/>
      <c r="H478" s="6"/>
      <c r="I478" s="6"/>
      <c r="J478" s="8"/>
      <c r="K478" s="8"/>
      <c r="L478" s="8"/>
      <c r="M478" s="7"/>
    </row>
    <row r="479" spans="3:13" ht="12.75" customHeight="1">
      <c r="C479" s="2"/>
      <c r="D479" s="2"/>
      <c r="E479" s="3"/>
      <c r="F479" s="4"/>
      <c r="G479" s="4"/>
      <c r="H479" s="6"/>
      <c r="I479" s="6"/>
      <c r="J479" s="8"/>
      <c r="K479" s="8"/>
      <c r="L479" s="8"/>
      <c r="M479" s="7"/>
    </row>
    <row r="480" spans="3:13" ht="12.75" customHeight="1">
      <c r="C480" s="2"/>
      <c r="D480" s="2"/>
      <c r="E480" s="3"/>
      <c r="F480" s="4"/>
      <c r="G480" s="4"/>
      <c r="H480" s="6"/>
      <c r="I480" s="6"/>
      <c r="J480" s="8"/>
      <c r="K480" s="8"/>
      <c r="L480" s="8"/>
      <c r="M480" s="7"/>
    </row>
    <row r="481" spans="3:13" ht="12.75" customHeight="1">
      <c r="C481" s="2"/>
      <c r="D481" s="2"/>
      <c r="E481" s="3"/>
      <c r="F481" s="4"/>
      <c r="G481" s="4"/>
      <c r="H481" s="6"/>
      <c r="I481" s="6"/>
      <c r="J481" s="8"/>
      <c r="K481" s="8"/>
      <c r="L481" s="8"/>
      <c r="M481" s="7"/>
    </row>
    <row r="482" spans="3:13" ht="12.75" customHeight="1">
      <c r="C482" s="2"/>
      <c r="D482" s="2"/>
      <c r="E482" s="3"/>
      <c r="F482" s="4"/>
      <c r="G482" s="4"/>
      <c r="H482" s="6"/>
      <c r="I482" s="6"/>
      <c r="J482" s="8"/>
      <c r="K482" s="8"/>
      <c r="L482" s="8"/>
      <c r="M482" s="7"/>
    </row>
    <row r="483" spans="3:13" ht="12.75" customHeight="1">
      <c r="C483" s="2"/>
      <c r="D483" s="2"/>
      <c r="E483" s="3"/>
      <c r="F483" s="4"/>
      <c r="G483" s="4"/>
      <c r="H483" s="6"/>
      <c r="I483" s="6"/>
      <c r="J483" s="8"/>
      <c r="K483" s="8"/>
      <c r="L483" s="8"/>
      <c r="M483" s="7"/>
    </row>
    <row r="484" spans="3:13" ht="12.75" customHeight="1">
      <c r="C484" s="2"/>
      <c r="D484" s="2"/>
      <c r="E484" s="3"/>
      <c r="F484" s="4"/>
      <c r="G484" s="4"/>
      <c r="H484" s="6"/>
      <c r="I484" s="6"/>
      <c r="J484" s="8"/>
      <c r="K484" s="8"/>
      <c r="L484" s="8"/>
      <c r="M484" s="7"/>
    </row>
    <row r="485" spans="3:13" ht="12.75" customHeight="1">
      <c r="C485" s="2"/>
      <c r="D485" s="2"/>
      <c r="E485" s="3"/>
      <c r="F485" s="4"/>
      <c r="G485" s="4"/>
      <c r="H485" s="6"/>
      <c r="I485" s="6"/>
      <c r="J485" s="8"/>
      <c r="K485" s="8"/>
      <c r="L485" s="8"/>
      <c r="M485" s="7"/>
    </row>
    <row r="486" spans="3:13" ht="12.75" customHeight="1">
      <c r="C486" s="2"/>
      <c r="D486" s="2"/>
      <c r="E486" s="3"/>
      <c r="F486" s="4"/>
      <c r="G486" s="4"/>
      <c r="H486" s="6"/>
      <c r="I486" s="6"/>
      <c r="J486" s="8"/>
      <c r="K486" s="8"/>
      <c r="L486" s="8"/>
      <c r="M486" s="7"/>
    </row>
    <row r="487" spans="3:13" ht="12.75" customHeight="1">
      <c r="C487" s="2"/>
      <c r="D487" s="2"/>
      <c r="E487" s="3"/>
      <c r="F487" s="4"/>
      <c r="G487" s="4"/>
      <c r="H487" s="6"/>
      <c r="I487" s="6"/>
      <c r="J487" s="8"/>
      <c r="K487" s="8"/>
      <c r="L487" s="8"/>
      <c r="M487" s="7"/>
    </row>
    <row r="488" spans="3:13" ht="12.75" customHeight="1">
      <c r="C488" s="2"/>
      <c r="D488" s="2"/>
      <c r="E488" s="3"/>
      <c r="F488" s="4"/>
      <c r="G488" s="4"/>
      <c r="H488" s="6"/>
      <c r="I488" s="6"/>
      <c r="J488" s="8"/>
      <c r="K488" s="8"/>
      <c r="L488" s="8"/>
      <c r="M488" s="7"/>
    </row>
    <row r="489" spans="3:13" ht="12.75" customHeight="1">
      <c r="C489" s="2"/>
      <c r="D489" s="2"/>
      <c r="E489" s="3"/>
      <c r="F489" s="4"/>
      <c r="G489" s="4"/>
      <c r="H489" s="6"/>
      <c r="I489" s="6"/>
      <c r="J489" s="8"/>
      <c r="K489" s="8"/>
      <c r="L489" s="8"/>
      <c r="M489" s="7"/>
    </row>
    <row r="490" spans="3:13" ht="12.75" customHeight="1">
      <c r="C490" s="2"/>
      <c r="D490" s="2"/>
      <c r="E490" s="3"/>
      <c r="F490" s="4"/>
      <c r="G490" s="4"/>
      <c r="H490" s="6"/>
      <c r="I490" s="6"/>
      <c r="J490" s="8"/>
      <c r="K490" s="8"/>
      <c r="L490" s="8"/>
      <c r="M490" s="7"/>
    </row>
    <row r="491" spans="3:13" ht="12.75" customHeight="1">
      <c r="C491" s="2"/>
      <c r="D491" s="2"/>
      <c r="E491" s="3"/>
      <c r="F491" s="4"/>
      <c r="G491" s="4"/>
      <c r="H491" s="6"/>
      <c r="I491" s="6"/>
      <c r="J491" s="8"/>
      <c r="K491" s="8"/>
      <c r="L491" s="8"/>
      <c r="M491" s="7"/>
    </row>
    <row r="492" spans="3:13" ht="12.75" customHeight="1">
      <c r="C492" s="2"/>
      <c r="D492" s="2"/>
      <c r="E492" s="3"/>
      <c r="F492" s="4"/>
      <c r="G492" s="4"/>
      <c r="H492" s="6"/>
      <c r="I492" s="6"/>
      <c r="J492" s="8"/>
      <c r="K492" s="8"/>
      <c r="L492" s="8"/>
      <c r="M492" s="7"/>
    </row>
    <row r="493" spans="3:13" ht="12.75" customHeight="1">
      <c r="C493" s="2"/>
      <c r="D493" s="2"/>
      <c r="E493" s="3"/>
      <c r="F493" s="4"/>
      <c r="G493" s="4"/>
      <c r="H493" s="6"/>
      <c r="I493" s="6"/>
      <c r="J493" s="8"/>
      <c r="K493" s="8"/>
      <c r="L493" s="8"/>
      <c r="M493" s="7"/>
    </row>
    <row r="494" spans="3:13" ht="12.75" customHeight="1">
      <c r="C494" s="2"/>
      <c r="D494" s="2"/>
      <c r="E494" s="3"/>
      <c r="F494" s="4"/>
      <c r="G494" s="4"/>
      <c r="H494" s="6"/>
      <c r="I494" s="6"/>
      <c r="J494" s="8"/>
      <c r="K494" s="8"/>
      <c r="L494" s="8"/>
      <c r="M494" s="7"/>
    </row>
    <row r="495" spans="3:13" ht="12.75" customHeight="1">
      <c r="C495" s="2"/>
      <c r="D495" s="2"/>
      <c r="E495" s="3"/>
      <c r="F495" s="4"/>
      <c r="G495" s="4"/>
      <c r="H495" s="6"/>
      <c r="I495" s="6"/>
      <c r="J495" s="8"/>
      <c r="K495" s="8"/>
      <c r="L495" s="8"/>
      <c r="M495" s="7"/>
    </row>
    <row r="496" spans="3:13" ht="12.75" customHeight="1">
      <c r="C496" s="2"/>
      <c r="D496" s="2"/>
      <c r="E496" s="3"/>
      <c r="F496" s="4"/>
      <c r="G496" s="4"/>
      <c r="H496" s="6"/>
      <c r="I496" s="6"/>
      <c r="J496" s="8"/>
      <c r="K496" s="8"/>
      <c r="L496" s="8"/>
      <c r="M496" s="7"/>
    </row>
    <row r="497" spans="3:13" ht="12.75" customHeight="1">
      <c r="C497" s="2"/>
      <c r="D497" s="2"/>
      <c r="E497" s="3"/>
      <c r="F497" s="4"/>
      <c r="G497" s="4"/>
      <c r="H497" s="6"/>
      <c r="I497" s="6"/>
      <c r="J497" s="8"/>
      <c r="K497" s="8"/>
      <c r="L497" s="8"/>
      <c r="M497" s="7"/>
    </row>
    <row r="498" spans="3:13" ht="12.75" customHeight="1">
      <c r="C498" s="2"/>
      <c r="D498" s="2"/>
      <c r="E498" s="3"/>
      <c r="F498" s="4"/>
      <c r="G498" s="4"/>
      <c r="H498" s="6"/>
      <c r="I498" s="6"/>
      <c r="J498" s="8"/>
      <c r="K498" s="8"/>
      <c r="L498" s="8"/>
      <c r="M498" s="7"/>
    </row>
    <row r="499" spans="3:13" ht="12.75" customHeight="1">
      <c r="C499" s="2"/>
      <c r="D499" s="2"/>
      <c r="E499" s="3"/>
      <c r="F499" s="4"/>
      <c r="G499" s="4"/>
      <c r="H499" s="6"/>
      <c r="I499" s="6"/>
      <c r="J499" s="8"/>
      <c r="K499" s="8"/>
      <c r="L499" s="8"/>
      <c r="M499" s="7"/>
    </row>
    <row r="500" spans="3:13" ht="12.75" customHeight="1">
      <c r="C500" s="2"/>
      <c r="D500" s="2"/>
      <c r="E500" s="3"/>
      <c r="F500" s="4"/>
      <c r="G500" s="4"/>
      <c r="H500" s="6"/>
      <c r="I500" s="6"/>
      <c r="J500" s="8"/>
      <c r="K500" s="8"/>
      <c r="L500" s="8"/>
      <c r="M500" s="7"/>
    </row>
    <row r="501" spans="3:13" ht="12.75" customHeight="1">
      <c r="C501" s="2"/>
      <c r="D501" s="2"/>
      <c r="E501" s="3"/>
      <c r="F501" s="4"/>
      <c r="G501" s="4"/>
      <c r="H501" s="6"/>
      <c r="I501" s="6"/>
      <c r="J501" s="8"/>
      <c r="K501" s="8"/>
      <c r="L501" s="8"/>
      <c r="M501" s="7"/>
    </row>
    <row r="502" spans="3:13" ht="12.75" customHeight="1">
      <c r="C502" s="2"/>
      <c r="D502" s="2"/>
      <c r="E502" s="3"/>
      <c r="F502" s="4"/>
      <c r="G502" s="4"/>
      <c r="H502" s="6"/>
      <c r="I502" s="6"/>
      <c r="J502" s="8"/>
      <c r="K502" s="8"/>
      <c r="L502" s="8"/>
      <c r="M502" s="7"/>
    </row>
    <row r="503" spans="3:13" ht="12.75" customHeight="1">
      <c r="C503" s="2"/>
      <c r="D503" s="2"/>
      <c r="E503" s="3"/>
      <c r="F503" s="4"/>
      <c r="G503" s="4"/>
      <c r="H503" s="6"/>
      <c r="I503" s="6"/>
      <c r="J503" s="8"/>
      <c r="K503" s="8"/>
      <c r="L503" s="8"/>
      <c r="M503" s="7"/>
    </row>
    <row r="504" spans="3:13" ht="12.75" customHeight="1">
      <c r="C504" s="2"/>
      <c r="D504" s="2"/>
      <c r="E504" s="3"/>
      <c r="F504" s="4"/>
      <c r="G504" s="4"/>
      <c r="H504" s="6"/>
      <c r="I504" s="6"/>
      <c r="J504" s="8"/>
      <c r="K504" s="8"/>
      <c r="L504" s="8"/>
      <c r="M504" s="7"/>
    </row>
    <row r="505" spans="3:13" ht="12.75" customHeight="1">
      <c r="C505" s="2"/>
      <c r="D505" s="2"/>
      <c r="E505" s="3"/>
      <c r="F505" s="4"/>
      <c r="G505" s="4"/>
      <c r="H505" s="6"/>
      <c r="I505" s="6"/>
      <c r="J505" s="8"/>
      <c r="K505" s="8"/>
      <c r="L505" s="8"/>
      <c r="M505" s="7"/>
    </row>
    <row r="506" spans="3:13" ht="12.75" customHeight="1">
      <c r="C506" s="2"/>
      <c r="D506" s="2"/>
      <c r="E506" s="3"/>
      <c r="F506" s="4"/>
      <c r="G506" s="4"/>
      <c r="H506" s="6"/>
      <c r="I506" s="6"/>
      <c r="J506" s="8"/>
      <c r="K506" s="8"/>
      <c r="L506" s="8"/>
      <c r="M506" s="7"/>
    </row>
    <row r="507" spans="3:13" ht="12.75" customHeight="1">
      <c r="C507" s="2"/>
      <c r="D507" s="2"/>
      <c r="E507" s="3"/>
      <c r="F507" s="4"/>
      <c r="G507" s="4"/>
      <c r="H507" s="6"/>
      <c r="I507" s="6"/>
      <c r="J507" s="8"/>
      <c r="K507" s="8"/>
      <c r="L507" s="8"/>
      <c r="M507" s="7"/>
    </row>
    <row r="508" spans="3:13" ht="12.75" customHeight="1">
      <c r="C508" s="2"/>
      <c r="D508" s="2"/>
      <c r="E508" s="3"/>
      <c r="F508" s="4"/>
      <c r="G508" s="4"/>
      <c r="H508" s="6"/>
      <c r="I508" s="6"/>
      <c r="J508" s="8"/>
      <c r="K508" s="8"/>
      <c r="L508" s="8"/>
      <c r="M508" s="7"/>
    </row>
    <row r="509" spans="3:13" ht="12.75" customHeight="1">
      <c r="C509" s="2"/>
      <c r="D509" s="2"/>
      <c r="E509" s="3"/>
      <c r="F509" s="4"/>
      <c r="G509" s="4"/>
      <c r="H509" s="6"/>
      <c r="I509" s="6"/>
      <c r="J509" s="8"/>
      <c r="K509" s="8"/>
      <c r="L509" s="8"/>
      <c r="M509" s="7"/>
    </row>
    <row r="510" spans="3:13" ht="12.75" customHeight="1">
      <c r="C510" s="2"/>
      <c r="D510" s="2"/>
      <c r="E510" s="3"/>
      <c r="F510" s="4"/>
      <c r="G510" s="4"/>
      <c r="H510" s="6"/>
      <c r="I510" s="6"/>
      <c r="J510" s="8"/>
      <c r="K510" s="8"/>
      <c r="L510" s="8"/>
      <c r="M510" s="7"/>
    </row>
    <row r="511" spans="3:13" ht="12.75" customHeight="1">
      <c r="C511" s="2"/>
      <c r="D511" s="2"/>
      <c r="E511" s="3"/>
      <c r="F511" s="4"/>
      <c r="G511" s="4"/>
      <c r="H511" s="6"/>
      <c r="I511" s="6"/>
      <c r="J511" s="8"/>
      <c r="K511" s="8"/>
      <c r="L511" s="8"/>
      <c r="M511" s="7"/>
    </row>
    <row r="512" spans="3:13" ht="12.75" customHeight="1">
      <c r="C512" s="2"/>
      <c r="D512" s="2"/>
      <c r="E512" s="3"/>
      <c r="F512" s="4"/>
      <c r="G512" s="4"/>
      <c r="H512" s="6"/>
      <c r="I512" s="6"/>
      <c r="J512" s="8"/>
      <c r="K512" s="8"/>
      <c r="L512" s="8"/>
      <c r="M512" s="7"/>
    </row>
    <row r="513" spans="3:13" ht="12.75" customHeight="1">
      <c r="C513" s="2"/>
      <c r="D513" s="2"/>
      <c r="E513" s="3"/>
      <c r="F513" s="4"/>
      <c r="G513" s="4"/>
      <c r="H513" s="6"/>
      <c r="I513" s="6"/>
      <c r="J513" s="8"/>
      <c r="K513" s="8"/>
      <c r="L513" s="8"/>
      <c r="M513" s="7"/>
    </row>
    <row r="514" spans="3:13" ht="12.75" customHeight="1">
      <c r="C514" s="2"/>
      <c r="D514" s="2"/>
      <c r="E514" s="3"/>
      <c r="F514" s="4"/>
      <c r="G514" s="4"/>
      <c r="H514" s="6"/>
      <c r="I514" s="6"/>
      <c r="J514" s="8"/>
      <c r="K514" s="8"/>
      <c r="L514" s="8"/>
      <c r="M514" s="7"/>
    </row>
    <row r="515" spans="3:13" ht="12.75" customHeight="1">
      <c r="C515" s="2"/>
      <c r="D515" s="2"/>
      <c r="E515" s="3"/>
      <c r="F515" s="4"/>
      <c r="G515" s="4"/>
      <c r="H515" s="6"/>
      <c r="I515" s="6"/>
      <c r="J515" s="8"/>
      <c r="K515" s="8"/>
      <c r="L515" s="8"/>
      <c r="M515" s="7"/>
    </row>
    <row r="516" spans="3:13" ht="12.75" customHeight="1">
      <c r="C516" s="2"/>
      <c r="D516" s="2"/>
      <c r="E516" s="3"/>
      <c r="F516" s="4"/>
      <c r="G516" s="4"/>
      <c r="H516" s="6"/>
      <c r="I516" s="6"/>
      <c r="J516" s="8"/>
      <c r="K516" s="8"/>
      <c r="L516" s="8"/>
      <c r="M516" s="7"/>
    </row>
    <row r="517" spans="3:13" ht="12.75" customHeight="1">
      <c r="C517" s="2"/>
      <c r="D517" s="2"/>
      <c r="E517" s="3"/>
      <c r="F517" s="4"/>
      <c r="G517" s="4"/>
      <c r="H517" s="6"/>
      <c r="I517" s="6"/>
      <c r="J517" s="8"/>
      <c r="K517" s="8"/>
      <c r="L517" s="8"/>
      <c r="M517" s="7"/>
    </row>
    <row r="518" spans="3:13" ht="12.75" customHeight="1">
      <c r="C518" s="2"/>
      <c r="D518" s="2"/>
      <c r="E518" s="3"/>
      <c r="F518" s="4"/>
      <c r="G518" s="4"/>
      <c r="H518" s="6"/>
      <c r="I518" s="6"/>
      <c r="J518" s="8"/>
      <c r="K518" s="8"/>
      <c r="L518" s="8"/>
      <c r="M518" s="7"/>
    </row>
    <row r="519" spans="3:13" ht="12.75" customHeight="1">
      <c r="C519" s="2"/>
      <c r="D519" s="2"/>
      <c r="E519" s="3"/>
      <c r="F519" s="4"/>
      <c r="G519" s="4"/>
      <c r="H519" s="6"/>
      <c r="I519" s="6"/>
      <c r="J519" s="8"/>
      <c r="K519" s="8"/>
      <c r="L519" s="8"/>
      <c r="M519" s="7"/>
    </row>
    <row r="520" spans="3:13" ht="12.75" customHeight="1">
      <c r="C520" s="2"/>
      <c r="D520" s="2"/>
      <c r="E520" s="3"/>
      <c r="F520" s="4"/>
      <c r="G520" s="4"/>
      <c r="H520" s="6"/>
      <c r="I520" s="6"/>
      <c r="J520" s="8"/>
      <c r="K520" s="8"/>
      <c r="L520" s="8"/>
      <c r="M520" s="7"/>
    </row>
    <row r="521" spans="3:13" ht="12.75" customHeight="1">
      <c r="C521" s="2"/>
      <c r="D521" s="2"/>
      <c r="E521" s="3"/>
      <c r="F521" s="4"/>
      <c r="G521" s="4"/>
      <c r="H521" s="6"/>
      <c r="I521" s="6"/>
      <c r="J521" s="8"/>
      <c r="K521" s="8"/>
      <c r="L521" s="8"/>
      <c r="M521" s="7"/>
    </row>
    <row r="522" spans="3:13" ht="12.75" customHeight="1">
      <c r="C522" s="2"/>
      <c r="D522" s="2"/>
      <c r="E522" s="3"/>
      <c r="F522" s="4"/>
      <c r="G522" s="4"/>
      <c r="H522" s="6"/>
      <c r="I522" s="6"/>
      <c r="J522" s="8"/>
      <c r="K522" s="8"/>
      <c r="L522" s="8"/>
      <c r="M522" s="7"/>
    </row>
    <row r="523" spans="3:13" ht="12.75" customHeight="1">
      <c r="C523" s="2"/>
      <c r="D523" s="2"/>
      <c r="E523" s="3"/>
      <c r="F523" s="4"/>
      <c r="G523" s="4"/>
      <c r="H523" s="6"/>
      <c r="I523" s="6"/>
      <c r="J523" s="8"/>
      <c r="K523" s="8"/>
      <c r="L523" s="8"/>
      <c r="M523" s="7"/>
    </row>
    <row r="524" spans="3:13" ht="12.75" customHeight="1">
      <c r="C524" s="2"/>
      <c r="D524" s="2"/>
      <c r="E524" s="3"/>
      <c r="F524" s="4"/>
      <c r="G524" s="4"/>
      <c r="H524" s="6"/>
      <c r="I524" s="6"/>
      <c r="J524" s="8"/>
      <c r="K524" s="8"/>
      <c r="L524" s="8"/>
      <c r="M524" s="7"/>
    </row>
    <row r="525" spans="3:13" ht="12.75" customHeight="1">
      <c r="C525" s="2"/>
      <c r="D525" s="2"/>
      <c r="E525" s="3"/>
      <c r="F525" s="4"/>
      <c r="G525" s="4"/>
      <c r="H525" s="6"/>
      <c r="I525" s="6"/>
      <c r="J525" s="8"/>
      <c r="K525" s="8"/>
      <c r="L525" s="8"/>
      <c r="M525" s="7"/>
    </row>
    <row r="526" spans="3:13" ht="12.75" customHeight="1">
      <c r="C526" s="2"/>
      <c r="D526" s="2"/>
      <c r="E526" s="3"/>
      <c r="F526" s="4"/>
      <c r="G526" s="4"/>
      <c r="H526" s="6"/>
      <c r="I526" s="6"/>
      <c r="J526" s="8"/>
      <c r="K526" s="8"/>
      <c r="L526" s="8"/>
      <c r="M526" s="7"/>
    </row>
    <row r="527" spans="3:13" ht="12.75" customHeight="1">
      <c r="C527" s="2"/>
      <c r="D527" s="2"/>
      <c r="E527" s="3"/>
      <c r="F527" s="4"/>
      <c r="G527" s="4"/>
      <c r="H527" s="6"/>
      <c r="I527" s="6"/>
      <c r="J527" s="8"/>
      <c r="K527" s="8"/>
      <c r="L527" s="8"/>
      <c r="M527" s="7"/>
    </row>
    <row r="528" spans="3:13" ht="12.75" customHeight="1">
      <c r="C528" s="2"/>
      <c r="D528" s="2"/>
      <c r="E528" s="3"/>
      <c r="F528" s="4"/>
      <c r="G528" s="4"/>
      <c r="H528" s="6"/>
      <c r="I528" s="6"/>
      <c r="J528" s="8"/>
      <c r="K528" s="8"/>
      <c r="L528" s="8"/>
      <c r="M528" s="7"/>
    </row>
    <row r="529" spans="3:13" ht="12.75" customHeight="1">
      <c r="C529" s="2"/>
      <c r="D529" s="2"/>
      <c r="E529" s="3"/>
      <c r="F529" s="4"/>
      <c r="G529" s="4"/>
      <c r="H529" s="6"/>
      <c r="I529" s="6"/>
      <c r="J529" s="8"/>
      <c r="K529" s="8"/>
      <c r="L529" s="8"/>
      <c r="M529" s="7"/>
    </row>
    <row r="530" spans="3:13" ht="12.75" customHeight="1">
      <c r="C530" s="2"/>
      <c r="D530" s="2"/>
      <c r="E530" s="3"/>
      <c r="F530" s="4"/>
      <c r="G530" s="4"/>
      <c r="H530" s="6"/>
      <c r="I530" s="6"/>
      <c r="J530" s="8"/>
      <c r="K530" s="8"/>
      <c r="L530" s="8"/>
      <c r="M530" s="7"/>
    </row>
    <row r="531" spans="3:13" ht="12.75" customHeight="1">
      <c r="C531" s="2"/>
      <c r="D531" s="2"/>
      <c r="E531" s="3"/>
      <c r="F531" s="4"/>
      <c r="G531" s="4"/>
      <c r="H531" s="6"/>
      <c r="I531" s="6"/>
      <c r="J531" s="8"/>
      <c r="K531" s="8"/>
      <c r="L531" s="8"/>
      <c r="M531" s="7"/>
    </row>
    <row r="532" spans="3:13" ht="12.75" customHeight="1">
      <c r="C532" s="2"/>
      <c r="D532" s="2"/>
      <c r="E532" s="3"/>
      <c r="F532" s="4"/>
      <c r="G532" s="4"/>
      <c r="H532" s="6"/>
      <c r="I532" s="6"/>
      <c r="J532" s="8"/>
      <c r="K532" s="8"/>
      <c r="L532" s="8"/>
      <c r="M532" s="7"/>
    </row>
    <row r="533" spans="3:13" ht="12.75" customHeight="1">
      <c r="C533" s="2"/>
      <c r="D533" s="2"/>
      <c r="E533" s="3"/>
      <c r="F533" s="4"/>
      <c r="G533" s="4"/>
      <c r="H533" s="6"/>
      <c r="I533" s="6"/>
      <c r="J533" s="8"/>
      <c r="K533" s="8"/>
      <c r="L533" s="8"/>
      <c r="M533" s="7"/>
    </row>
    <row r="534" spans="3:13" ht="12.75" customHeight="1">
      <c r="C534" s="2"/>
      <c r="D534" s="2"/>
      <c r="E534" s="3"/>
      <c r="F534" s="4"/>
      <c r="G534" s="4"/>
      <c r="H534" s="6"/>
      <c r="I534" s="6"/>
      <c r="J534" s="8"/>
      <c r="K534" s="8"/>
      <c r="L534" s="8"/>
      <c r="M534" s="7"/>
    </row>
    <row r="535" spans="3:13" ht="12.75" customHeight="1">
      <c r="C535" s="2"/>
      <c r="D535" s="2"/>
      <c r="E535" s="3"/>
      <c r="F535" s="4"/>
      <c r="G535" s="4"/>
      <c r="H535" s="6"/>
      <c r="I535" s="6"/>
      <c r="J535" s="8"/>
      <c r="K535" s="8"/>
      <c r="L535" s="8"/>
      <c r="M535" s="7"/>
    </row>
    <row r="536" spans="3:13" ht="12.75" customHeight="1">
      <c r="C536" s="2"/>
      <c r="D536" s="2"/>
      <c r="E536" s="3"/>
      <c r="F536" s="4"/>
      <c r="G536" s="4"/>
      <c r="H536" s="6"/>
      <c r="I536" s="6"/>
      <c r="J536" s="8"/>
      <c r="K536" s="8"/>
      <c r="L536" s="8"/>
      <c r="M536" s="7"/>
    </row>
    <row r="537" spans="3:13" ht="12.75" customHeight="1">
      <c r="C537" s="2"/>
      <c r="D537" s="2"/>
      <c r="E537" s="3"/>
      <c r="F537" s="4"/>
      <c r="G537" s="4"/>
      <c r="H537" s="6"/>
      <c r="I537" s="6"/>
      <c r="J537" s="8"/>
      <c r="K537" s="8"/>
      <c r="L537" s="8"/>
      <c r="M537" s="7"/>
    </row>
    <row r="538" spans="3:13" ht="12.75" customHeight="1">
      <c r="C538" s="2"/>
      <c r="D538" s="2"/>
      <c r="E538" s="3"/>
      <c r="F538" s="4"/>
      <c r="G538" s="4"/>
      <c r="H538" s="6"/>
      <c r="I538" s="6"/>
      <c r="J538" s="8"/>
      <c r="K538" s="8"/>
      <c r="L538" s="8"/>
      <c r="M538" s="7"/>
    </row>
    <row r="539" spans="3:13" ht="12.75" customHeight="1">
      <c r="C539" s="2"/>
      <c r="D539" s="2"/>
      <c r="E539" s="3"/>
      <c r="F539" s="4"/>
      <c r="G539" s="4"/>
      <c r="H539" s="6"/>
      <c r="I539" s="6"/>
      <c r="J539" s="8"/>
      <c r="K539" s="8"/>
      <c r="L539" s="8"/>
      <c r="M539" s="7"/>
    </row>
    <row r="540" spans="3:13" ht="12.75" customHeight="1">
      <c r="C540" s="2"/>
      <c r="D540" s="2"/>
      <c r="E540" s="3"/>
      <c r="F540" s="4"/>
      <c r="G540" s="4"/>
      <c r="H540" s="6"/>
      <c r="I540" s="6"/>
      <c r="J540" s="8"/>
      <c r="K540" s="8"/>
      <c r="L540" s="8"/>
      <c r="M540" s="7"/>
    </row>
    <row r="541" spans="3:13" ht="12.75" customHeight="1">
      <c r="C541" s="2"/>
      <c r="D541" s="2"/>
      <c r="E541" s="3"/>
      <c r="F541" s="4"/>
      <c r="G541" s="4"/>
      <c r="H541" s="6"/>
      <c r="I541" s="6"/>
      <c r="J541" s="8"/>
      <c r="K541" s="8"/>
      <c r="L541" s="8"/>
      <c r="M541" s="7"/>
    </row>
    <row r="542" spans="3:13" ht="12.75" customHeight="1">
      <c r="C542" s="2"/>
      <c r="D542" s="2"/>
      <c r="E542" s="3"/>
      <c r="F542" s="4"/>
      <c r="G542" s="4"/>
      <c r="H542" s="6"/>
      <c r="I542" s="6"/>
      <c r="J542" s="8"/>
      <c r="K542" s="8"/>
      <c r="L542" s="8"/>
      <c r="M542" s="7"/>
    </row>
    <row r="543" spans="3:13" ht="12.75" customHeight="1">
      <c r="C543" s="2"/>
      <c r="D543" s="2"/>
      <c r="E543" s="3"/>
      <c r="F543" s="4"/>
      <c r="G543" s="4"/>
      <c r="H543" s="6"/>
      <c r="I543" s="6"/>
      <c r="J543" s="8"/>
      <c r="K543" s="8"/>
      <c r="L543" s="8"/>
      <c r="M543" s="7"/>
    </row>
    <row r="544" spans="3:13" ht="12.75" customHeight="1">
      <c r="C544" s="2"/>
      <c r="D544" s="2"/>
      <c r="E544" s="3"/>
      <c r="F544" s="4"/>
      <c r="G544" s="4"/>
      <c r="H544" s="6"/>
      <c r="I544" s="6"/>
      <c r="J544" s="8"/>
      <c r="K544" s="8"/>
      <c r="L544" s="8"/>
      <c r="M544" s="7"/>
    </row>
    <row r="545" spans="3:13" ht="12.75" customHeight="1">
      <c r="C545" s="2"/>
      <c r="D545" s="2"/>
      <c r="E545" s="3"/>
      <c r="F545" s="4"/>
      <c r="G545" s="4"/>
      <c r="H545" s="6"/>
      <c r="I545" s="6"/>
      <c r="J545" s="8"/>
      <c r="K545" s="8"/>
      <c r="L545" s="8"/>
      <c r="M545" s="7"/>
    </row>
    <row r="546" spans="3:13" ht="12.75" customHeight="1">
      <c r="C546" s="2"/>
      <c r="D546" s="2"/>
      <c r="E546" s="3"/>
      <c r="F546" s="4"/>
      <c r="G546" s="4"/>
      <c r="H546" s="6"/>
      <c r="I546" s="6"/>
      <c r="J546" s="8"/>
      <c r="K546" s="8"/>
      <c r="L546" s="8"/>
      <c r="M546" s="7"/>
    </row>
    <row r="547" spans="3:13" ht="12.75" customHeight="1">
      <c r="C547" s="2"/>
      <c r="D547" s="2"/>
      <c r="E547" s="3"/>
      <c r="F547" s="4"/>
      <c r="G547" s="4"/>
      <c r="H547" s="6"/>
      <c r="I547" s="6"/>
      <c r="J547" s="8"/>
      <c r="K547" s="8"/>
      <c r="L547" s="8"/>
      <c r="M547" s="7"/>
    </row>
    <row r="548" spans="3:13" ht="12.75" customHeight="1">
      <c r="C548" s="2"/>
      <c r="D548" s="2"/>
      <c r="E548" s="3"/>
      <c r="F548" s="4"/>
      <c r="G548" s="4"/>
      <c r="H548" s="6"/>
      <c r="I548" s="6"/>
      <c r="J548" s="8"/>
      <c r="K548" s="8"/>
      <c r="L548" s="8"/>
      <c r="M548" s="7"/>
    </row>
    <row r="549" spans="3:13" ht="12.75" customHeight="1">
      <c r="C549" s="2"/>
      <c r="D549" s="2"/>
      <c r="E549" s="3"/>
      <c r="F549" s="4"/>
      <c r="G549" s="4"/>
      <c r="H549" s="6"/>
      <c r="I549" s="6"/>
      <c r="J549" s="8"/>
      <c r="K549" s="8"/>
      <c r="L549" s="8"/>
      <c r="M549" s="7"/>
    </row>
    <row r="550" spans="3:13" ht="12.75" customHeight="1">
      <c r="C550" s="2"/>
      <c r="D550" s="2"/>
      <c r="E550" s="3"/>
      <c r="F550" s="4"/>
      <c r="G550" s="4"/>
      <c r="H550" s="6"/>
      <c r="I550" s="6"/>
      <c r="J550" s="8"/>
      <c r="K550" s="8"/>
      <c r="L550" s="8"/>
      <c r="M550" s="7"/>
    </row>
    <row r="551" spans="3:13" ht="12.75" customHeight="1">
      <c r="C551" s="2"/>
      <c r="D551" s="2"/>
      <c r="E551" s="3"/>
      <c r="F551" s="4"/>
      <c r="G551" s="4"/>
      <c r="H551" s="6"/>
      <c r="I551" s="6"/>
      <c r="J551" s="8"/>
      <c r="K551" s="8"/>
      <c r="L551" s="8"/>
      <c r="M551" s="7"/>
    </row>
    <row r="552" spans="3:13" ht="12.75" customHeight="1">
      <c r="C552" s="2"/>
      <c r="D552" s="2"/>
      <c r="E552" s="3"/>
      <c r="F552" s="4"/>
      <c r="G552" s="4"/>
      <c r="H552" s="6"/>
      <c r="I552" s="6"/>
      <c r="J552" s="8"/>
      <c r="K552" s="8"/>
      <c r="L552" s="8"/>
      <c r="M552" s="7"/>
    </row>
    <row r="553" spans="3:13" ht="12.75" customHeight="1">
      <c r="C553" s="2"/>
      <c r="D553" s="2"/>
      <c r="E553" s="3"/>
      <c r="F553" s="4"/>
      <c r="G553" s="4"/>
      <c r="H553" s="6"/>
      <c r="I553" s="6"/>
      <c r="J553" s="8"/>
      <c r="K553" s="8"/>
      <c r="L553" s="8"/>
      <c r="M553" s="7"/>
    </row>
    <row r="554" spans="3:13" ht="12.75" customHeight="1">
      <c r="C554" s="2"/>
      <c r="D554" s="2"/>
      <c r="E554" s="3"/>
      <c r="F554" s="4"/>
      <c r="G554" s="4"/>
      <c r="H554" s="6"/>
      <c r="I554" s="6"/>
      <c r="J554" s="8"/>
      <c r="K554" s="8"/>
      <c r="L554" s="8"/>
      <c r="M554" s="7"/>
    </row>
    <row r="555" spans="3:13" ht="12.75" customHeight="1">
      <c r="C555" s="2"/>
      <c r="D555" s="2"/>
      <c r="E555" s="3"/>
      <c r="F555" s="4"/>
      <c r="G555" s="4"/>
      <c r="H555" s="6"/>
      <c r="I555" s="6"/>
      <c r="J555" s="8"/>
      <c r="K555" s="8"/>
      <c r="L555" s="8"/>
      <c r="M555" s="7"/>
    </row>
    <row r="556" spans="3:13" ht="12.75" customHeight="1">
      <c r="C556" s="2"/>
      <c r="D556" s="2"/>
      <c r="E556" s="3"/>
      <c r="F556" s="4"/>
      <c r="G556" s="4"/>
      <c r="H556" s="6"/>
      <c r="I556" s="6"/>
      <c r="J556" s="8"/>
      <c r="K556" s="8"/>
      <c r="L556" s="8"/>
      <c r="M556" s="7"/>
    </row>
    <row r="557" spans="3:13" ht="12.75" customHeight="1">
      <c r="C557" s="2"/>
      <c r="D557" s="2"/>
      <c r="E557" s="3"/>
      <c r="F557" s="4"/>
      <c r="G557" s="4"/>
      <c r="H557" s="6"/>
      <c r="I557" s="6"/>
      <c r="J557" s="8"/>
      <c r="K557" s="8"/>
      <c r="L557" s="8"/>
      <c r="M557" s="7"/>
    </row>
    <row r="558" spans="3:13" ht="12.75" customHeight="1">
      <c r="C558" s="2"/>
      <c r="D558" s="2"/>
      <c r="E558" s="3"/>
      <c r="F558" s="4"/>
      <c r="G558" s="4"/>
      <c r="H558" s="6"/>
      <c r="I558" s="6"/>
      <c r="J558" s="8"/>
      <c r="K558" s="8"/>
      <c r="L558" s="8"/>
      <c r="M558" s="7"/>
    </row>
    <row r="559" spans="3:13" ht="12.75" customHeight="1">
      <c r="C559" s="2"/>
      <c r="D559" s="2"/>
      <c r="E559" s="3"/>
      <c r="F559" s="4"/>
      <c r="G559" s="4"/>
      <c r="H559" s="6"/>
      <c r="I559" s="6"/>
      <c r="J559" s="8"/>
      <c r="K559" s="8"/>
      <c r="L559" s="8"/>
      <c r="M559" s="7"/>
    </row>
    <row r="560" spans="3:13" ht="12.75" customHeight="1">
      <c r="C560" s="2"/>
      <c r="D560" s="2"/>
      <c r="E560" s="3"/>
      <c r="F560" s="4"/>
      <c r="G560" s="4"/>
      <c r="H560" s="6"/>
      <c r="I560" s="6"/>
      <c r="J560" s="8"/>
      <c r="K560" s="8"/>
      <c r="L560" s="8"/>
      <c r="M560" s="7"/>
    </row>
    <row r="561" spans="3:13" ht="12.75" customHeight="1">
      <c r="C561" s="2"/>
      <c r="D561" s="2"/>
      <c r="E561" s="3"/>
      <c r="F561" s="4"/>
      <c r="G561" s="4"/>
      <c r="H561" s="6"/>
      <c r="I561" s="6"/>
      <c r="J561" s="8"/>
      <c r="K561" s="8"/>
      <c r="L561" s="8"/>
      <c r="M561" s="7"/>
    </row>
    <row r="562" spans="3:13" ht="12.75" customHeight="1">
      <c r="C562" s="2"/>
      <c r="D562" s="2"/>
      <c r="E562" s="3"/>
      <c r="F562" s="4"/>
      <c r="G562" s="4"/>
      <c r="H562" s="6"/>
      <c r="I562" s="6"/>
      <c r="J562" s="8"/>
      <c r="K562" s="8"/>
      <c r="L562" s="8"/>
      <c r="M562" s="7"/>
    </row>
    <row r="563" spans="3:13" ht="12.75" customHeight="1">
      <c r="C563" s="2"/>
      <c r="D563" s="2"/>
      <c r="E563" s="3"/>
      <c r="F563" s="4"/>
      <c r="G563" s="4"/>
      <c r="H563" s="6"/>
      <c r="I563" s="6"/>
      <c r="J563" s="8"/>
      <c r="K563" s="8"/>
      <c r="L563" s="8"/>
      <c r="M563" s="7"/>
    </row>
    <row r="564" spans="3:13" ht="12.75" customHeight="1">
      <c r="C564" s="2"/>
      <c r="D564" s="2"/>
      <c r="E564" s="3"/>
      <c r="F564" s="4"/>
      <c r="G564" s="4"/>
      <c r="H564" s="6"/>
      <c r="I564" s="6"/>
      <c r="J564" s="8"/>
      <c r="K564" s="8"/>
      <c r="L564" s="8"/>
      <c r="M564" s="7"/>
    </row>
    <row r="565" spans="3:13" ht="12.75" customHeight="1">
      <c r="C565" s="2"/>
      <c r="D565" s="2"/>
      <c r="E565" s="3"/>
      <c r="F565" s="4"/>
      <c r="G565" s="4"/>
      <c r="H565" s="6"/>
      <c r="I565" s="6"/>
      <c r="J565" s="8"/>
      <c r="K565" s="8"/>
      <c r="L565" s="8"/>
      <c r="M565" s="7"/>
    </row>
    <row r="566" spans="3:13" ht="12.75" customHeight="1">
      <c r="C566" s="2"/>
      <c r="D566" s="2"/>
      <c r="E566" s="3"/>
      <c r="F566" s="4"/>
      <c r="G566" s="4"/>
      <c r="H566" s="6"/>
      <c r="I566" s="6"/>
      <c r="J566" s="8"/>
      <c r="K566" s="8"/>
      <c r="L566" s="8"/>
      <c r="M566" s="7"/>
    </row>
    <row r="567" spans="3:13" ht="12.75" customHeight="1">
      <c r="C567" s="2"/>
      <c r="D567" s="2"/>
      <c r="E567" s="3"/>
      <c r="F567" s="4"/>
      <c r="G567" s="4"/>
      <c r="H567" s="6"/>
      <c r="I567" s="6"/>
      <c r="J567" s="8"/>
      <c r="K567" s="8"/>
      <c r="L567" s="8"/>
      <c r="M567" s="7"/>
    </row>
    <row r="568" spans="3:13" ht="12.75" customHeight="1">
      <c r="C568" s="2"/>
      <c r="D568" s="2"/>
      <c r="E568" s="3"/>
      <c r="F568" s="4"/>
      <c r="G568" s="4"/>
      <c r="H568" s="6"/>
      <c r="I568" s="6"/>
      <c r="J568" s="8"/>
      <c r="K568" s="8"/>
      <c r="L568" s="8"/>
      <c r="M568" s="7"/>
    </row>
    <row r="569" spans="3:13" ht="12.75" customHeight="1">
      <c r="C569" s="2"/>
      <c r="D569" s="2"/>
      <c r="E569" s="3"/>
      <c r="F569" s="4"/>
      <c r="G569" s="4"/>
      <c r="H569" s="6"/>
      <c r="I569" s="6"/>
      <c r="J569" s="8"/>
      <c r="K569" s="8"/>
      <c r="L569" s="8"/>
      <c r="M569" s="7"/>
    </row>
    <row r="570" spans="3:13" ht="12.75" customHeight="1">
      <c r="C570" s="2"/>
      <c r="D570" s="2"/>
      <c r="E570" s="3"/>
      <c r="F570" s="4"/>
      <c r="G570" s="4"/>
      <c r="H570" s="6"/>
      <c r="I570" s="6"/>
      <c r="J570" s="8"/>
      <c r="K570" s="8"/>
      <c r="L570" s="8"/>
      <c r="M570" s="7"/>
    </row>
    <row r="571" spans="3:13" ht="12.75" customHeight="1">
      <c r="C571" s="2"/>
      <c r="D571" s="2"/>
      <c r="E571" s="3"/>
      <c r="F571" s="4"/>
      <c r="G571" s="4"/>
      <c r="H571" s="6"/>
      <c r="I571" s="6"/>
      <c r="J571" s="8"/>
      <c r="K571" s="8"/>
      <c r="L571" s="8"/>
      <c r="M571" s="7"/>
    </row>
    <row r="572" spans="3:13" ht="12.75" customHeight="1">
      <c r="C572" s="2"/>
      <c r="D572" s="2"/>
      <c r="E572" s="3"/>
      <c r="F572" s="4"/>
      <c r="G572" s="4"/>
      <c r="H572" s="6"/>
      <c r="I572" s="6"/>
      <c r="J572" s="8"/>
      <c r="K572" s="8"/>
      <c r="L572" s="8"/>
      <c r="M572" s="7"/>
    </row>
    <row r="573" spans="3:13" ht="12.75" customHeight="1">
      <c r="C573" s="2"/>
      <c r="D573" s="2"/>
      <c r="E573" s="3"/>
      <c r="F573" s="4"/>
      <c r="G573" s="4"/>
      <c r="H573" s="6"/>
      <c r="I573" s="6"/>
      <c r="J573" s="8"/>
      <c r="K573" s="8"/>
      <c r="L573" s="8"/>
      <c r="M573" s="7"/>
    </row>
    <row r="574" spans="3:13" ht="12.75" customHeight="1">
      <c r="C574" s="2"/>
      <c r="D574" s="2"/>
      <c r="E574" s="3"/>
      <c r="F574" s="4"/>
      <c r="G574" s="4"/>
      <c r="H574" s="6"/>
      <c r="I574" s="6"/>
      <c r="J574" s="8"/>
      <c r="K574" s="8"/>
      <c r="L574" s="8"/>
      <c r="M574" s="7"/>
    </row>
    <row r="575" spans="3:13" ht="12.75" customHeight="1">
      <c r="C575" s="2"/>
      <c r="D575" s="2"/>
      <c r="E575" s="3"/>
      <c r="F575" s="4"/>
      <c r="G575" s="4"/>
      <c r="H575" s="6"/>
      <c r="I575" s="6"/>
      <c r="J575" s="8"/>
      <c r="K575" s="8"/>
      <c r="L575" s="8"/>
      <c r="M575" s="7"/>
    </row>
    <row r="576" spans="3:13" ht="12.75" customHeight="1">
      <c r="C576" s="2"/>
      <c r="D576" s="2"/>
      <c r="E576" s="3"/>
      <c r="F576" s="4"/>
      <c r="G576" s="4"/>
      <c r="H576" s="6"/>
      <c r="I576" s="6"/>
      <c r="J576" s="8"/>
      <c r="K576" s="8"/>
      <c r="L576" s="8"/>
      <c r="M576" s="7"/>
    </row>
    <row r="577" spans="3:13" ht="12.75" customHeight="1">
      <c r="C577" s="2"/>
      <c r="D577" s="2"/>
      <c r="E577" s="3"/>
      <c r="F577" s="4"/>
      <c r="G577" s="4"/>
      <c r="H577" s="6"/>
      <c r="I577" s="6"/>
      <c r="J577" s="8"/>
      <c r="K577" s="8"/>
      <c r="L577" s="8"/>
      <c r="M577" s="7"/>
    </row>
    <row r="578" spans="3:13" ht="12.75" customHeight="1">
      <c r="C578" s="2"/>
      <c r="D578" s="2"/>
      <c r="E578" s="3"/>
      <c r="F578" s="4"/>
      <c r="G578" s="4"/>
      <c r="H578" s="6"/>
      <c r="I578" s="6"/>
      <c r="J578" s="8"/>
      <c r="K578" s="8"/>
      <c r="L578" s="8"/>
      <c r="M578" s="7"/>
    </row>
    <row r="579" spans="3:13" ht="12.75" customHeight="1">
      <c r="C579" s="2"/>
      <c r="D579" s="2"/>
      <c r="E579" s="3"/>
      <c r="F579" s="4"/>
      <c r="G579" s="4"/>
      <c r="H579" s="6"/>
      <c r="I579" s="6"/>
      <c r="J579" s="8"/>
      <c r="K579" s="8"/>
      <c r="L579" s="8"/>
      <c r="M579" s="7"/>
    </row>
    <row r="580" spans="3:13" ht="12.75" customHeight="1">
      <c r="C580" s="2"/>
      <c r="D580" s="2"/>
      <c r="E580" s="3"/>
      <c r="F580" s="4"/>
      <c r="G580" s="4"/>
      <c r="H580" s="6"/>
      <c r="I580" s="6"/>
      <c r="J580" s="8"/>
      <c r="K580" s="8"/>
      <c r="L580" s="8"/>
      <c r="M580" s="7"/>
    </row>
    <row r="581" spans="3:13" ht="12.75" customHeight="1">
      <c r="C581" s="2"/>
      <c r="D581" s="2"/>
      <c r="E581" s="3"/>
      <c r="F581" s="4"/>
      <c r="G581" s="4"/>
      <c r="H581" s="6"/>
      <c r="I581" s="6"/>
      <c r="J581" s="8"/>
      <c r="K581" s="8"/>
      <c r="L581" s="8"/>
      <c r="M581" s="7"/>
    </row>
    <row r="582" spans="3:13" ht="12.75" customHeight="1">
      <c r="C582" s="2"/>
      <c r="D582" s="2"/>
      <c r="E582" s="3"/>
      <c r="F582" s="4"/>
      <c r="G582" s="4"/>
      <c r="H582" s="6"/>
      <c r="I582" s="6"/>
      <c r="J582" s="8"/>
      <c r="K582" s="8"/>
      <c r="L582" s="8"/>
      <c r="M582" s="7"/>
    </row>
    <row r="583" spans="3:13" ht="12.75" customHeight="1">
      <c r="C583" s="2"/>
      <c r="D583" s="2"/>
      <c r="E583" s="3"/>
      <c r="F583" s="4"/>
      <c r="G583" s="4"/>
      <c r="H583" s="6"/>
      <c r="I583" s="6"/>
      <c r="J583" s="8"/>
      <c r="K583" s="8"/>
      <c r="L583" s="8"/>
      <c r="M583" s="7"/>
    </row>
    <row r="584" spans="3:13" ht="12.75" customHeight="1">
      <c r="C584" s="2"/>
      <c r="D584" s="2"/>
      <c r="E584" s="3"/>
      <c r="F584" s="4"/>
      <c r="G584" s="4"/>
      <c r="H584" s="6"/>
      <c r="I584" s="6"/>
      <c r="J584" s="8"/>
      <c r="K584" s="8"/>
      <c r="L584" s="8"/>
      <c r="M584" s="7"/>
    </row>
    <row r="585" spans="3:13" ht="12.75" customHeight="1">
      <c r="C585" s="2"/>
      <c r="D585" s="2"/>
      <c r="E585" s="3"/>
      <c r="F585" s="4"/>
      <c r="G585" s="4"/>
      <c r="H585" s="6"/>
      <c r="I585" s="6"/>
      <c r="J585" s="8"/>
      <c r="K585" s="8"/>
      <c r="L585" s="8"/>
      <c r="M585" s="7"/>
    </row>
    <row r="586" spans="3:13" ht="12.75" customHeight="1">
      <c r="C586" s="2"/>
      <c r="D586" s="2"/>
      <c r="E586" s="3"/>
      <c r="F586" s="4"/>
      <c r="G586" s="4"/>
      <c r="H586" s="6"/>
      <c r="I586" s="6"/>
      <c r="J586" s="8"/>
      <c r="K586" s="8"/>
      <c r="L586" s="8"/>
      <c r="M586" s="7"/>
    </row>
    <row r="587" spans="3:13" ht="12.75" customHeight="1">
      <c r="C587" s="2"/>
      <c r="D587" s="2"/>
      <c r="E587" s="3"/>
      <c r="F587" s="4"/>
      <c r="G587" s="4"/>
      <c r="H587" s="6"/>
      <c r="I587" s="6"/>
      <c r="J587" s="8"/>
      <c r="K587" s="8"/>
      <c r="L587" s="8"/>
      <c r="M587" s="7"/>
    </row>
    <row r="588" spans="3:13" ht="12.75" customHeight="1">
      <c r="C588" s="2"/>
      <c r="D588" s="2"/>
      <c r="E588" s="3"/>
      <c r="F588" s="4"/>
      <c r="G588" s="4"/>
      <c r="H588" s="6"/>
      <c r="I588" s="6"/>
      <c r="J588" s="8"/>
      <c r="K588" s="8"/>
      <c r="L588" s="8"/>
      <c r="M588" s="7"/>
    </row>
    <row r="589" spans="3:13" ht="12.75" customHeight="1">
      <c r="C589" s="2"/>
      <c r="D589" s="2"/>
      <c r="E589" s="3"/>
      <c r="F589" s="4"/>
      <c r="G589" s="4"/>
      <c r="H589" s="6"/>
      <c r="I589" s="6"/>
      <c r="J589" s="8"/>
      <c r="K589" s="8"/>
      <c r="L589" s="8"/>
      <c r="M589" s="7"/>
    </row>
    <row r="590" spans="3:13" ht="12.75" customHeight="1">
      <c r="C590" s="2"/>
      <c r="D590" s="2"/>
      <c r="E590" s="3"/>
      <c r="F590" s="4"/>
      <c r="G590" s="4"/>
      <c r="H590" s="6"/>
      <c r="I590" s="6"/>
      <c r="J590" s="8"/>
      <c r="K590" s="8"/>
      <c r="L590" s="8"/>
      <c r="M590" s="7"/>
    </row>
    <row r="591" spans="3:13" ht="12.75" customHeight="1">
      <c r="C591" s="2"/>
      <c r="D591" s="2"/>
      <c r="E591" s="3"/>
      <c r="F591" s="4"/>
      <c r="G591" s="4"/>
      <c r="H591" s="6"/>
      <c r="I591" s="6"/>
      <c r="J591" s="8"/>
      <c r="K591" s="8"/>
      <c r="L591" s="8"/>
      <c r="M591" s="7"/>
    </row>
    <row r="592" spans="3:13" ht="12.75" customHeight="1">
      <c r="C592" s="2"/>
      <c r="D592" s="2"/>
      <c r="E592" s="3"/>
      <c r="F592" s="4"/>
      <c r="G592" s="4"/>
      <c r="H592" s="6"/>
      <c r="I592" s="6"/>
      <c r="J592" s="8"/>
      <c r="K592" s="8"/>
      <c r="L592" s="8"/>
      <c r="M592" s="7"/>
    </row>
    <row r="593" spans="3:13" ht="12.75" customHeight="1">
      <c r="C593" s="2"/>
      <c r="D593" s="2"/>
      <c r="E593" s="3"/>
      <c r="F593" s="4"/>
      <c r="G593" s="4"/>
      <c r="H593" s="6"/>
      <c r="I593" s="6"/>
      <c r="J593" s="8"/>
      <c r="K593" s="8"/>
      <c r="L593" s="8"/>
      <c r="M593" s="7"/>
    </row>
    <row r="594" spans="3:13" ht="12.75" customHeight="1">
      <c r="C594" s="2"/>
      <c r="D594" s="2"/>
      <c r="E594" s="3"/>
      <c r="F594" s="4"/>
      <c r="G594" s="4"/>
      <c r="H594" s="6"/>
      <c r="I594" s="6"/>
      <c r="J594" s="8"/>
      <c r="K594" s="8"/>
      <c r="L594" s="8"/>
      <c r="M594" s="7"/>
    </row>
    <row r="595" spans="3:13" ht="12.75" customHeight="1">
      <c r="C595" s="2"/>
      <c r="D595" s="2"/>
      <c r="E595" s="3"/>
      <c r="F595" s="4"/>
      <c r="G595" s="4"/>
      <c r="H595" s="6"/>
      <c r="I595" s="6"/>
      <c r="J595" s="8"/>
      <c r="K595" s="8"/>
      <c r="L595" s="8"/>
      <c r="M595" s="7"/>
    </row>
    <row r="596" spans="3:13" ht="12.75" customHeight="1">
      <c r="C596" s="2"/>
      <c r="D596" s="2"/>
      <c r="E596" s="3"/>
      <c r="F596" s="4"/>
      <c r="G596" s="4"/>
      <c r="H596" s="6"/>
      <c r="I596" s="6"/>
      <c r="J596" s="8"/>
      <c r="K596" s="8"/>
      <c r="L596" s="8"/>
      <c r="M596" s="7"/>
    </row>
    <row r="597" spans="3:13" ht="12.75" customHeight="1">
      <c r="C597" s="2"/>
      <c r="D597" s="2"/>
      <c r="E597" s="3"/>
      <c r="F597" s="4"/>
      <c r="G597" s="4"/>
      <c r="H597" s="6"/>
      <c r="I597" s="6"/>
      <c r="J597" s="8"/>
      <c r="K597" s="8"/>
      <c r="L597" s="8"/>
      <c r="M597" s="7"/>
    </row>
    <row r="598" spans="3:13" ht="12.75" customHeight="1">
      <c r="C598" s="2"/>
      <c r="D598" s="2"/>
      <c r="E598" s="3"/>
      <c r="F598" s="4"/>
      <c r="G598" s="4"/>
      <c r="H598" s="6"/>
      <c r="I598" s="6"/>
      <c r="J598" s="8"/>
      <c r="K598" s="8"/>
      <c r="L598" s="8"/>
      <c r="M598" s="7"/>
    </row>
    <row r="599" spans="3:13" ht="12.75" customHeight="1">
      <c r="C599" s="2"/>
      <c r="D599" s="2"/>
      <c r="E599" s="3"/>
      <c r="F599" s="4"/>
      <c r="G599" s="4"/>
      <c r="H599" s="6"/>
      <c r="I599" s="6"/>
      <c r="J599" s="8"/>
      <c r="K599" s="8"/>
      <c r="L599" s="8"/>
      <c r="M599" s="7"/>
    </row>
    <row r="600" spans="3:13" ht="12.75" customHeight="1">
      <c r="C600" s="2"/>
      <c r="D600" s="2"/>
      <c r="E600" s="3"/>
      <c r="F600" s="4"/>
      <c r="G600" s="4"/>
      <c r="H600" s="6"/>
      <c r="I600" s="6"/>
      <c r="J600" s="8"/>
      <c r="K600" s="8"/>
      <c r="L600" s="8"/>
      <c r="M600" s="7"/>
    </row>
    <row r="601" spans="3:13" ht="12.75" customHeight="1">
      <c r="C601" s="2"/>
      <c r="D601" s="2"/>
      <c r="E601" s="3"/>
      <c r="F601" s="4"/>
      <c r="G601" s="4"/>
      <c r="H601" s="6"/>
      <c r="I601" s="6"/>
      <c r="J601" s="8"/>
      <c r="K601" s="8"/>
      <c r="L601" s="8"/>
      <c r="M601" s="7"/>
    </row>
    <row r="602" spans="3:13" ht="12.75" customHeight="1">
      <c r="C602" s="2"/>
      <c r="D602" s="2"/>
      <c r="E602" s="3"/>
      <c r="F602" s="4"/>
      <c r="G602" s="4"/>
      <c r="H602" s="6"/>
      <c r="I602" s="6"/>
      <c r="J602" s="8"/>
      <c r="K602" s="8"/>
      <c r="L602" s="8"/>
      <c r="M602" s="7"/>
    </row>
    <row r="603" spans="3:13" ht="12.75" customHeight="1">
      <c r="C603" s="2"/>
      <c r="D603" s="2"/>
      <c r="E603" s="3"/>
      <c r="F603" s="4"/>
      <c r="G603" s="4"/>
      <c r="H603" s="6"/>
      <c r="I603" s="6"/>
      <c r="J603" s="8"/>
      <c r="K603" s="8"/>
      <c r="L603" s="8"/>
      <c r="M603" s="7"/>
    </row>
    <row r="604" spans="3:13" ht="12.75" customHeight="1">
      <c r="C604" s="2"/>
      <c r="D604" s="2"/>
      <c r="E604" s="3"/>
      <c r="F604" s="4"/>
      <c r="G604" s="4"/>
      <c r="H604" s="6"/>
      <c r="I604" s="6"/>
      <c r="J604" s="8"/>
      <c r="K604" s="8"/>
      <c r="L604" s="8"/>
      <c r="M604" s="7"/>
    </row>
    <row r="605" spans="3:13" ht="12.75" customHeight="1">
      <c r="C605" s="2"/>
      <c r="D605" s="2"/>
      <c r="E605" s="3"/>
      <c r="F605" s="4"/>
      <c r="G605" s="4"/>
      <c r="H605" s="6"/>
      <c r="I605" s="6"/>
      <c r="J605" s="8"/>
      <c r="K605" s="8"/>
      <c r="L605" s="8"/>
      <c r="M605" s="7"/>
    </row>
    <row r="606" spans="3:13" ht="12.75" customHeight="1">
      <c r="C606" s="2"/>
      <c r="D606" s="2"/>
      <c r="E606" s="3"/>
      <c r="F606" s="4"/>
      <c r="G606" s="4"/>
      <c r="H606" s="6"/>
      <c r="I606" s="6"/>
      <c r="J606" s="8"/>
      <c r="K606" s="8"/>
      <c r="L606" s="8"/>
      <c r="M606" s="7"/>
    </row>
    <row r="607" spans="3:13" ht="12.75" customHeight="1">
      <c r="C607" s="2"/>
      <c r="D607" s="2"/>
      <c r="E607" s="3"/>
      <c r="F607" s="4"/>
      <c r="G607" s="4"/>
      <c r="H607" s="6"/>
      <c r="I607" s="6"/>
      <c r="J607" s="8"/>
      <c r="K607" s="8"/>
      <c r="L607" s="8"/>
      <c r="M607" s="7"/>
    </row>
    <row r="608" spans="3:13" ht="12.75" customHeight="1">
      <c r="C608" s="2"/>
      <c r="D608" s="2"/>
      <c r="E608" s="3"/>
      <c r="F608" s="4"/>
      <c r="G608" s="4"/>
      <c r="H608" s="6"/>
      <c r="I608" s="6"/>
      <c r="J608" s="8"/>
      <c r="K608" s="8"/>
      <c r="L608" s="8"/>
      <c r="M608" s="7"/>
    </row>
    <row r="609" spans="3:13" ht="12.75" customHeight="1">
      <c r="C609" s="2"/>
      <c r="D609" s="2"/>
      <c r="E609" s="3"/>
      <c r="F609" s="4"/>
      <c r="G609" s="4"/>
      <c r="H609" s="6"/>
      <c r="I609" s="6"/>
      <c r="J609" s="8"/>
      <c r="K609" s="8"/>
      <c r="L609" s="8"/>
      <c r="M609" s="7"/>
    </row>
    <row r="610" spans="3:13" ht="12.75" customHeight="1">
      <c r="C610" s="2"/>
      <c r="D610" s="2"/>
      <c r="E610" s="3"/>
      <c r="F610" s="4"/>
      <c r="G610" s="4"/>
      <c r="H610" s="6"/>
      <c r="I610" s="6"/>
      <c r="J610" s="8"/>
      <c r="K610" s="8"/>
      <c r="L610" s="8"/>
      <c r="M610" s="7"/>
    </row>
    <row r="611" spans="3:13" ht="12.75" customHeight="1">
      <c r="C611" s="2"/>
      <c r="D611" s="2"/>
      <c r="E611" s="3"/>
      <c r="F611" s="4"/>
      <c r="G611" s="4"/>
      <c r="H611" s="6"/>
      <c r="I611" s="6"/>
      <c r="J611" s="8"/>
      <c r="K611" s="8"/>
      <c r="L611" s="8"/>
      <c r="M611" s="7"/>
    </row>
    <row r="612" spans="3:13" ht="12.75" customHeight="1">
      <c r="C612" s="2"/>
      <c r="D612" s="2"/>
      <c r="E612" s="3"/>
      <c r="F612" s="4"/>
      <c r="G612" s="4"/>
      <c r="H612" s="6"/>
      <c r="I612" s="6"/>
      <c r="J612" s="8"/>
      <c r="K612" s="8"/>
      <c r="L612" s="8"/>
      <c r="M612" s="7"/>
    </row>
    <row r="613" spans="3:13" ht="12.75" customHeight="1">
      <c r="C613" s="2"/>
      <c r="D613" s="2"/>
      <c r="E613" s="3"/>
      <c r="F613" s="4"/>
      <c r="G613" s="4"/>
      <c r="H613" s="6"/>
      <c r="I613" s="6"/>
      <c r="J613" s="8"/>
      <c r="K613" s="8"/>
      <c r="L613" s="8"/>
      <c r="M613" s="7"/>
    </row>
    <row r="614" spans="3:13" ht="12.75" customHeight="1">
      <c r="C614" s="2"/>
      <c r="D614" s="2"/>
      <c r="E614" s="3"/>
      <c r="F614" s="4"/>
      <c r="G614" s="4"/>
      <c r="H614" s="6"/>
      <c r="I614" s="6"/>
      <c r="J614" s="8"/>
      <c r="K614" s="8"/>
      <c r="L614" s="8"/>
      <c r="M614" s="7"/>
    </row>
    <row r="615" spans="3:13" ht="12.75" customHeight="1">
      <c r="C615" s="2"/>
      <c r="D615" s="2"/>
      <c r="E615" s="3"/>
      <c r="F615" s="4"/>
      <c r="G615" s="4"/>
      <c r="H615" s="6"/>
      <c r="I615" s="6"/>
      <c r="J615" s="8"/>
      <c r="K615" s="8"/>
      <c r="L615" s="8"/>
      <c r="M615" s="7"/>
    </row>
    <row r="616" spans="3:13" ht="12.75" customHeight="1">
      <c r="C616" s="2"/>
      <c r="D616" s="2"/>
      <c r="E616" s="3"/>
      <c r="F616" s="4"/>
      <c r="G616" s="4"/>
      <c r="H616" s="6"/>
      <c r="I616" s="6"/>
      <c r="J616" s="8"/>
      <c r="K616" s="8"/>
      <c r="L616" s="8"/>
      <c r="M616" s="7"/>
    </row>
    <row r="617" spans="3:13" ht="12.75" customHeight="1">
      <c r="C617" s="2"/>
      <c r="D617" s="2"/>
      <c r="E617" s="3"/>
      <c r="F617" s="4"/>
      <c r="G617" s="4"/>
      <c r="H617" s="6"/>
      <c r="I617" s="6"/>
      <c r="J617" s="8"/>
      <c r="K617" s="8"/>
      <c r="L617" s="8"/>
      <c r="M617" s="7"/>
    </row>
    <row r="618" spans="3:13" ht="12.75" customHeight="1">
      <c r="C618" s="2"/>
      <c r="D618" s="2"/>
      <c r="E618" s="3"/>
      <c r="F618" s="4"/>
      <c r="G618" s="4"/>
      <c r="H618" s="6"/>
      <c r="I618" s="6"/>
      <c r="J618" s="8"/>
      <c r="K618" s="8"/>
      <c r="L618" s="8"/>
      <c r="M618" s="7"/>
    </row>
    <row r="619" spans="3:13" ht="12.75" customHeight="1">
      <c r="C619" s="2"/>
      <c r="D619" s="2"/>
      <c r="E619" s="3"/>
      <c r="F619" s="4"/>
      <c r="G619" s="4"/>
      <c r="H619" s="6"/>
      <c r="I619" s="6"/>
      <c r="J619" s="8"/>
      <c r="K619" s="8"/>
      <c r="L619" s="8"/>
      <c r="M619" s="7"/>
    </row>
    <row r="620" spans="3:13" ht="12.75" customHeight="1">
      <c r="C620" s="2"/>
      <c r="D620" s="2"/>
      <c r="E620" s="3"/>
      <c r="F620" s="4"/>
      <c r="G620" s="4"/>
      <c r="H620" s="6"/>
      <c r="I620" s="6"/>
      <c r="J620" s="8"/>
      <c r="K620" s="8"/>
      <c r="L620" s="8"/>
      <c r="M620" s="7"/>
    </row>
    <row r="621" spans="3:13" ht="12.75" customHeight="1">
      <c r="C621" s="2"/>
      <c r="D621" s="2"/>
      <c r="E621" s="3"/>
      <c r="F621" s="4"/>
      <c r="G621" s="4"/>
      <c r="H621" s="6"/>
      <c r="I621" s="6"/>
      <c r="J621" s="8"/>
      <c r="K621" s="8"/>
      <c r="L621" s="8"/>
      <c r="M621" s="7"/>
    </row>
    <row r="622" spans="3:13" ht="12.75" customHeight="1">
      <c r="C622" s="2"/>
      <c r="D622" s="2"/>
      <c r="E622" s="3"/>
      <c r="F622" s="4"/>
      <c r="G622" s="4"/>
      <c r="H622" s="6"/>
      <c r="I622" s="6"/>
      <c r="J622" s="8"/>
      <c r="K622" s="8"/>
      <c r="L622" s="8"/>
      <c r="M622" s="7"/>
    </row>
    <row r="623" spans="3:13" ht="12.75" customHeight="1">
      <c r="C623" s="2"/>
      <c r="D623" s="2"/>
      <c r="E623" s="3"/>
      <c r="F623" s="4"/>
      <c r="G623" s="4"/>
      <c r="H623" s="6"/>
      <c r="I623" s="6"/>
      <c r="J623" s="8"/>
      <c r="K623" s="8"/>
      <c r="L623" s="8"/>
      <c r="M623" s="7"/>
    </row>
    <row r="624" spans="3:13" ht="12.75" customHeight="1">
      <c r="C624" s="2"/>
      <c r="D624" s="2"/>
      <c r="E624" s="3"/>
      <c r="F624" s="4"/>
      <c r="G624" s="4"/>
      <c r="H624" s="6"/>
      <c r="I624" s="6"/>
      <c r="J624" s="8"/>
      <c r="K624" s="8"/>
      <c r="L624" s="8"/>
      <c r="M624" s="7"/>
    </row>
    <row r="625" spans="3:13" ht="12.75" customHeight="1">
      <c r="C625" s="2"/>
      <c r="D625" s="2"/>
      <c r="E625" s="3"/>
      <c r="F625" s="4"/>
      <c r="G625" s="4"/>
      <c r="H625" s="6"/>
      <c r="I625" s="6"/>
      <c r="J625" s="8"/>
      <c r="K625" s="8"/>
      <c r="L625" s="8"/>
      <c r="M625" s="7"/>
    </row>
    <row r="626" spans="3:13" ht="12.75" customHeight="1">
      <c r="C626" s="2"/>
      <c r="D626" s="2"/>
      <c r="E626" s="3"/>
      <c r="F626" s="4"/>
      <c r="G626" s="4"/>
      <c r="H626" s="6"/>
      <c r="I626" s="6"/>
      <c r="J626" s="8"/>
      <c r="K626" s="8"/>
      <c r="L626" s="8"/>
      <c r="M626" s="7"/>
    </row>
    <row r="627" spans="3:13" ht="12.75" customHeight="1">
      <c r="C627" s="2"/>
      <c r="D627" s="2"/>
      <c r="E627" s="3"/>
      <c r="F627" s="4"/>
      <c r="G627" s="4"/>
      <c r="H627" s="6"/>
      <c r="I627" s="6"/>
      <c r="J627" s="8"/>
      <c r="K627" s="8"/>
      <c r="L627" s="8"/>
      <c r="M627" s="7"/>
    </row>
    <row r="628" spans="3:13" ht="12.75" customHeight="1">
      <c r="C628" s="2"/>
      <c r="D628" s="2"/>
      <c r="E628" s="3"/>
      <c r="F628" s="4"/>
      <c r="G628" s="4"/>
      <c r="H628" s="6"/>
      <c r="I628" s="6"/>
      <c r="J628" s="8"/>
      <c r="K628" s="8"/>
      <c r="L628" s="8"/>
      <c r="M628" s="7"/>
    </row>
    <row r="629" spans="3:13" ht="12.75" customHeight="1">
      <c r="C629" s="2"/>
      <c r="D629" s="2"/>
      <c r="E629" s="3"/>
      <c r="F629" s="4"/>
      <c r="G629" s="4"/>
      <c r="H629" s="6"/>
      <c r="I629" s="6"/>
      <c r="J629" s="8"/>
      <c r="K629" s="8"/>
      <c r="L629" s="8"/>
      <c r="M629" s="7"/>
    </row>
    <row r="630" spans="3:13" ht="12.75" customHeight="1">
      <c r="C630" s="2"/>
      <c r="D630" s="2"/>
      <c r="E630" s="3"/>
      <c r="F630" s="4"/>
      <c r="G630" s="4"/>
      <c r="H630" s="6"/>
      <c r="I630" s="6"/>
      <c r="J630" s="8"/>
      <c r="K630" s="8"/>
      <c r="L630" s="8"/>
      <c r="M630" s="7"/>
    </row>
    <row r="631" spans="3:13" ht="12.75" customHeight="1">
      <c r="C631" s="2"/>
      <c r="D631" s="2"/>
      <c r="E631" s="3"/>
      <c r="F631" s="4"/>
      <c r="G631" s="4"/>
      <c r="H631" s="6"/>
      <c r="I631" s="6"/>
      <c r="J631" s="8"/>
      <c r="K631" s="8"/>
      <c r="L631" s="8"/>
      <c r="M631" s="7"/>
    </row>
    <row r="632" spans="3:13" ht="12.75" customHeight="1">
      <c r="C632" s="2"/>
      <c r="D632" s="2"/>
      <c r="E632" s="3"/>
      <c r="F632" s="4"/>
      <c r="G632" s="4"/>
      <c r="H632" s="6"/>
      <c r="I632" s="6"/>
      <c r="J632" s="8"/>
      <c r="K632" s="8"/>
      <c r="L632" s="8"/>
      <c r="M632" s="7"/>
    </row>
    <row r="633" spans="3:13" ht="12.75" customHeight="1">
      <c r="C633" s="2"/>
      <c r="D633" s="2"/>
      <c r="E633" s="3"/>
      <c r="F633" s="4"/>
      <c r="G633" s="4"/>
      <c r="H633" s="6"/>
      <c r="I633" s="6"/>
      <c r="J633" s="8"/>
      <c r="K633" s="8"/>
      <c r="L633" s="8"/>
      <c r="M633" s="7"/>
    </row>
    <row r="634" spans="3:13" ht="12.75" customHeight="1">
      <c r="C634" s="2"/>
      <c r="D634" s="2"/>
      <c r="E634" s="3"/>
      <c r="F634" s="4"/>
      <c r="G634" s="4"/>
      <c r="H634" s="6"/>
      <c r="I634" s="6"/>
      <c r="J634" s="8"/>
      <c r="K634" s="8"/>
      <c r="L634" s="8"/>
      <c r="M634" s="7"/>
    </row>
    <row r="635" spans="3:13" ht="12.75" customHeight="1">
      <c r="C635" s="2"/>
      <c r="D635" s="2"/>
      <c r="E635" s="3"/>
      <c r="F635" s="4"/>
      <c r="G635" s="4"/>
      <c r="H635" s="6"/>
      <c r="I635" s="6"/>
      <c r="J635" s="8"/>
      <c r="K635" s="8"/>
      <c r="L635" s="8"/>
      <c r="M635" s="7"/>
    </row>
    <row r="636" spans="3:13" ht="12.75" customHeight="1">
      <c r="C636" s="2"/>
      <c r="D636" s="2"/>
      <c r="E636" s="3"/>
      <c r="F636" s="4"/>
      <c r="G636" s="4"/>
      <c r="H636" s="6"/>
      <c r="I636" s="6"/>
      <c r="J636" s="8"/>
      <c r="K636" s="8"/>
      <c r="L636" s="8"/>
      <c r="M636" s="7"/>
    </row>
    <row r="637" spans="3:13" ht="12.75" customHeight="1">
      <c r="C637" s="2"/>
      <c r="D637" s="2"/>
      <c r="E637" s="3"/>
      <c r="F637" s="4"/>
      <c r="G637" s="4"/>
      <c r="H637" s="6"/>
      <c r="I637" s="6"/>
      <c r="J637" s="8"/>
      <c r="K637" s="8"/>
      <c r="L637" s="8"/>
      <c r="M637" s="7"/>
    </row>
    <row r="638" spans="3:13" ht="12.75" customHeight="1">
      <c r="C638" s="2"/>
      <c r="D638" s="2"/>
      <c r="E638" s="3"/>
      <c r="F638" s="4"/>
      <c r="G638" s="4"/>
      <c r="H638" s="6"/>
      <c r="I638" s="6"/>
      <c r="J638" s="8"/>
      <c r="K638" s="8"/>
      <c r="L638" s="8"/>
      <c r="M638" s="7"/>
    </row>
    <row r="639" spans="3:13" ht="12.75" customHeight="1">
      <c r="C639" s="2"/>
      <c r="D639" s="2"/>
      <c r="E639" s="3"/>
      <c r="F639" s="4"/>
      <c r="G639" s="4"/>
      <c r="H639" s="6"/>
      <c r="I639" s="6"/>
      <c r="J639" s="8"/>
      <c r="K639" s="8"/>
      <c r="L639" s="8"/>
      <c r="M639" s="7"/>
    </row>
    <row r="640" spans="3:13" ht="12.75" customHeight="1">
      <c r="C640" s="2"/>
      <c r="D640" s="2"/>
      <c r="E640" s="3"/>
      <c r="F640" s="4"/>
      <c r="G640" s="4"/>
      <c r="H640" s="6"/>
      <c r="I640" s="6"/>
      <c r="J640" s="8"/>
      <c r="K640" s="8"/>
      <c r="L640" s="8"/>
      <c r="M640" s="7"/>
    </row>
    <row r="641" spans="3:13" ht="12.75" customHeight="1">
      <c r="C641" s="2"/>
      <c r="D641" s="2"/>
      <c r="E641" s="3"/>
      <c r="F641" s="4"/>
      <c r="G641" s="4"/>
      <c r="H641" s="6"/>
      <c r="I641" s="6"/>
      <c r="J641" s="8"/>
      <c r="K641" s="8"/>
      <c r="L641" s="8"/>
      <c r="M641" s="7"/>
    </row>
    <row r="642" spans="3:13" ht="12.75" customHeight="1">
      <c r="C642" s="2"/>
      <c r="D642" s="2"/>
      <c r="E642" s="3"/>
      <c r="F642" s="4"/>
      <c r="G642" s="4"/>
      <c r="H642" s="6"/>
      <c r="I642" s="6"/>
      <c r="J642" s="8"/>
      <c r="K642" s="8"/>
      <c r="L642" s="8"/>
      <c r="M642" s="7"/>
    </row>
    <row r="643" spans="3:13" ht="12.75" customHeight="1">
      <c r="C643" s="2"/>
      <c r="D643" s="2"/>
      <c r="E643" s="3"/>
      <c r="F643" s="4"/>
      <c r="G643" s="4"/>
      <c r="H643" s="6"/>
      <c r="I643" s="6"/>
      <c r="J643" s="8"/>
      <c r="K643" s="8"/>
      <c r="L643" s="8"/>
      <c r="M643" s="7"/>
    </row>
    <row r="644" spans="3:13" ht="12.75" customHeight="1">
      <c r="C644" s="2"/>
      <c r="D644" s="2"/>
      <c r="E644" s="3"/>
      <c r="F644" s="4"/>
      <c r="G644" s="4"/>
      <c r="H644" s="6"/>
      <c r="I644" s="6"/>
      <c r="J644" s="8"/>
      <c r="K644" s="8"/>
      <c r="L644" s="8"/>
      <c r="M644" s="7"/>
    </row>
    <row r="645" spans="3:13" ht="12.75" customHeight="1">
      <c r="C645" s="2"/>
      <c r="D645" s="2"/>
      <c r="E645" s="3"/>
      <c r="F645" s="4"/>
      <c r="G645" s="4"/>
      <c r="H645" s="6"/>
      <c r="I645" s="6"/>
      <c r="J645" s="8"/>
      <c r="K645" s="8"/>
      <c r="L645" s="8"/>
      <c r="M645" s="7"/>
    </row>
    <row r="646" spans="3:13" ht="12.75" customHeight="1">
      <c r="C646" s="2"/>
      <c r="D646" s="2"/>
      <c r="E646" s="3"/>
      <c r="F646" s="4"/>
      <c r="G646" s="4"/>
      <c r="H646" s="6"/>
      <c r="I646" s="6"/>
      <c r="J646" s="8"/>
      <c r="K646" s="8"/>
      <c r="L646" s="8"/>
      <c r="M646" s="7"/>
    </row>
    <row r="647" spans="3:13" ht="12.75" customHeight="1">
      <c r="C647" s="2"/>
      <c r="D647" s="2"/>
      <c r="E647" s="3"/>
      <c r="F647" s="4"/>
      <c r="G647" s="4"/>
      <c r="H647" s="6"/>
      <c r="I647" s="6"/>
      <c r="J647" s="8"/>
      <c r="K647" s="8"/>
      <c r="L647" s="8"/>
      <c r="M647" s="7"/>
    </row>
    <row r="648" spans="3:13" ht="12.75" customHeight="1">
      <c r="C648" s="2"/>
      <c r="D648" s="2"/>
      <c r="E648" s="3"/>
      <c r="F648" s="4"/>
      <c r="G648" s="4"/>
      <c r="H648" s="6"/>
      <c r="I648" s="6"/>
      <c r="J648" s="8"/>
      <c r="K648" s="8"/>
      <c r="L648" s="8"/>
      <c r="M648" s="7"/>
    </row>
    <row r="649" spans="3:13" ht="12.75" customHeight="1">
      <c r="C649" s="2"/>
      <c r="D649" s="2"/>
      <c r="E649" s="3"/>
      <c r="F649" s="4"/>
      <c r="G649" s="4"/>
      <c r="H649" s="6"/>
      <c r="I649" s="6"/>
      <c r="J649" s="8"/>
      <c r="K649" s="8"/>
      <c r="L649" s="8"/>
      <c r="M649" s="7"/>
    </row>
    <row r="650" spans="3:13" ht="12.75" customHeight="1">
      <c r="C650" s="2"/>
      <c r="D650" s="2"/>
      <c r="E650" s="3"/>
      <c r="F650" s="4"/>
      <c r="G650" s="4"/>
      <c r="H650" s="6"/>
      <c r="I650" s="6"/>
      <c r="J650" s="8"/>
      <c r="K650" s="8"/>
      <c r="L650" s="8"/>
      <c r="M650" s="7"/>
    </row>
    <row r="651" spans="3:13" ht="12.75" customHeight="1">
      <c r="C651" s="2"/>
      <c r="D651" s="2"/>
      <c r="E651" s="3"/>
      <c r="F651" s="4"/>
      <c r="G651" s="4"/>
      <c r="H651" s="6"/>
      <c r="I651" s="6"/>
      <c r="J651" s="8"/>
      <c r="K651" s="8"/>
      <c r="L651" s="8"/>
      <c r="M651" s="7"/>
    </row>
    <row r="652" spans="3:13" ht="12.75" customHeight="1">
      <c r="C652" s="2"/>
      <c r="D652" s="2"/>
      <c r="E652" s="3"/>
      <c r="F652" s="4"/>
      <c r="G652" s="4"/>
      <c r="H652" s="6"/>
      <c r="I652" s="6"/>
      <c r="J652" s="8"/>
      <c r="K652" s="8"/>
      <c r="L652" s="8"/>
      <c r="M652" s="7"/>
    </row>
    <row r="653" spans="3:13" ht="12.75" customHeight="1">
      <c r="C653" s="2"/>
      <c r="D653" s="2"/>
      <c r="E653" s="3"/>
      <c r="F653" s="4"/>
      <c r="G653" s="4"/>
      <c r="H653" s="6"/>
      <c r="I653" s="6"/>
      <c r="J653" s="8"/>
      <c r="K653" s="8"/>
      <c r="L653" s="8"/>
      <c r="M653" s="7"/>
    </row>
    <row r="654" spans="3:13" ht="12.75" customHeight="1">
      <c r="C654" s="2"/>
      <c r="D654" s="2"/>
      <c r="E654" s="3"/>
      <c r="F654" s="4"/>
      <c r="G654" s="4"/>
      <c r="H654" s="6"/>
      <c r="I654" s="6"/>
      <c r="J654" s="8"/>
      <c r="K654" s="8"/>
      <c r="L654" s="8"/>
      <c r="M654" s="7"/>
    </row>
    <row r="655" spans="3:13" ht="12.75" customHeight="1">
      <c r="C655" s="2"/>
      <c r="D655" s="2"/>
      <c r="E655" s="3"/>
      <c r="F655" s="4"/>
      <c r="G655" s="4"/>
      <c r="H655" s="6"/>
      <c r="I655" s="6"/>
      <c r="J655" s="8"/>
      <c r="K655" s="8"/>
      <c r="L655" s="8"/>
      <c r="M655" s="7"/>
    </row>
    <row r="656" spans="3:13" ht="12.75" customHeight="1">
      <c r="C656" s="2"/>
      <c r="D656" s="2"/>
      <c r="E656" s="3"/>
      <c r="F656" s="4"/>
      <c r="G656" s="4"/>
      <c r="H656" s="6"/>
      <c r="I656" s="6"/>
      <c r="J656" s="8"/>
      <c r="K656" s="8"/>
      <c r="L656" s="8"/>
      <c r="M656" s="7"/>
    </row>
    <row r="657" spans="3:13" ht="12.75" customHeight="1">
      <c r="C657" s="2"/>
      <c r="D657" s="2"/>
      <c r="E657" s="3"/>
      <c r="F657" s="4"/>
      <c r="G657" s="4"/>
      <c r="H657" s="6"/>
      <c r="I657" s="6"/>
      <c r="J657" s="8"/>
      <c r="K657" s="8"/>
      <c r="L657" s="8"/>
      <c r="M657" s="7"/>
    </row>
    <row r="658" spans="3:13" ht="12.75" customHeight="1">
      <c r="C658" s="2"/>
      <c r="D658" s="2"/>
      <c r="E658" s="3"/>
      <c r="F658" s="4"/>
      <c r="G658" s="4"/>
      <c r="H658" s="6"/>
      <c r="I658" s="6"/>
      <c r="J658" s="8"/>
      <c r="K658" s="8"/>
      <c r="L658" s="8"/>
      <c r="M658" s="7"/>
    </row>
    <row r="659" spans="3:13" ht="12.75" customHeight="1">
      <c r="C659" s="2"/>
      <c r="D659" s="2"/>
      <c r="E659" s="3"/>
      <c r="F659" s="4"/>
      <c r="G659" s="4"/>
      <c r="H659" s="6"/>
      <c r="I659" s="6"/>
      <c r="J659" s="8"/>
      <c r="K659" s="8"/>
      <c r="L659" s="8"/>
      <c r="M659" s="7"/>
    </row>
    <row r="660" spans="3:13" ht="12.75" customHeight="1">
      <c r="C660" s="2"/>
      <c r="D660" s="2"/>
      <c r="E660" s="3"/>
      <c r="F660" s="4"/>
      <c r="G660" s="4"/>
      <c r="H660" s="6"/>
      <c r="I660" s="6"/>
      <c r="J660" s="8"/>
      <c r="K660" s="8"/>
      <c r="L660" s="8"/>
      <c r="M660" s="7"/>
    </row>
    <row r="661" spans="3:13" ht="12.75" customHeight="1">
      <c r="C661" s="2"/>
      <c r="D661" s="2"/>
      <c r="E661" s="3"/>
      <c r="F661" s="4"/>
      <c r="G661" s="4"/>
      <c r="H661" s="6"/>
      <c r="I661" s="6"/>
      <c r="J661" s="8"/>
      <c r="K661" s="8"/>
      <c r="L661" s="8"/>
      <c r="M661" s="7"/>
    </row>
    <row r="662" spans="3:13" ht="12.75" customHeight="1">
      <c r="C662" s="2"/>
      <c r="D662" s="2"/>
      <c r="E662" s="3"/>
      <c r="F662" s="4"/>
      <c r="G662" s="4"/>
      <c r="H662" s="6"/>
      <c r="I662" s="6"/>
      <c r="J662" s="8"/>
      <c r="K662" s="8"/>
      <c r="L662" s="8"/>
      <c r="M662" s="7"/>
    </row>
    <row r="663" spans="3:13" ht="12.75" customHeight="1">
      <c r="C663" s="2"/>
      <c r="D663" s="2"/>
      <c r="E663" s="3"/>
      <c r="F663" s="4"/>
      <c r="G663" s="4"/>
      <c r="H663" s="6"/>
      <c r="I663" s="6"/>
      <c r="J663" s="8"/>
      <c r="K663" s="8"/>
      <c r="L663" s="8"/>
      <c r="M663" s="7"/>
    </row>
    <row r="664" spans="3:13" ht="12.75" customHeight="1">
      <c r="C664" s="2"/>
      <c r="D664" s="2"/>
      <c r="E664" s="3"/>
      <c r="F664" s="4"/>
      <c r="G664" s="4"/>
      <c r="H664" s="6"/>
      <c r="I664" s="6"/>
      <c r="J664" s="8"/>
      <c r="K664" s="8"/>
      <c r="L664" s="8"/>
      <c r="M664" s="7"/>
    </row>
    <row r="665" spans="3:13" ht="12.75" customHeight="1">
      <c r="C665" s="2"/>
      <c r="D665" s="2"/>
      <c r="E665" s="3"/>
      <c r="F665" s="4"/>
      <c r="G665" s="4"/>
      <c r="H665" s="6"/>
      <c r="I665" s="6"/>
      <c r="J665" s="8"/>
      <c r="K665" s="8"/>
      <c r="L665" s="8"/>
      <c r="M665" s="7"/>
    </row>
    <row r="666" spans="3:13" ht="12.75" customHeight="1">
      <c r="C666" s="2"/>
      <c r="D666" s="2"/>
      <c r="E666" s="3"/>
      <c r="F666" s="4"/>
      <c r="G666" s="4"/>
      <c r="H666" s="6"/>
      <c r="I666" s="6"/>
      <c r="J666" s="8"/>
      <c r="K666" s="8"/>
      <c r="L666" s="8"/>
      <c r="M666" s="7"/>
    </row>
    <row r="667" spans="3:13" ht="12.75" customHeight="1">
      <c r="C667" s="2"/>
      <c r="D667" s="2"/>
      <c r="E667" s="3"/>
      <c r="F667" s="4"/>
      <c r="G667" s="4"/>
      <c r="H667" s="6"/>
      <c r="I667" s="6"/>
      <c r="J667" s="8"/>
      <c r="K667" s="8"/>
      <c r="L667" s="8"/>
      <c r="M667" s="7"/>
    </row>
    <row r="668" spans="3:13" ht="12.75" customHeight="1">
      <c r="C668" s="2"/>
      <c r="D668" s="2"/>
      <c r="E668" s="3"/>
      <c r="F668" s="4"/>
      <c r="G668" s="4"/>
      <c r="H668" s="6"/>
      <c r="I668" s="6"/>
      <c r="J668" s="8"/>
      <c r="K668" s="8"/>
      <c r="L668" s="8"/>
      <c r="M668" s="7"/>
    </row>
    <row r="669" spans="3:13" ht="12.75" customHeight="1">
      <c r="C669" s="2"/>
      <c r="D669" s="2"/>
      <c r="E669" s="3"/>
      <c r="F669" s="4"/>
      <c r="G669" s="4"/>
      <c r="H669" s="6"/>
      <c r="I669" s="6"/>
      <c r="J669" s="8"/>
      <c r="K669" s="8"/>
      <c r="L669" s="8"/>
      <c r="M669" s="7"/>
    </row>
    <row r="670" spans="3:13" ht="12.75" customHeight="1">
      <c r="C670" s="2"/>
      <c r="D670" s="2"/>
      <c r="E670" s="3"/>
      <c r="F670" s="4"/>
      <c r="G670" s="4"/>
      <c r="H670" s="6"/>
      <c r="I670" s="6"/>
      <c r="J670" s="8"/>
      <c r="K670" s="8"/>
      <c r="L670" s="8"/>
      <c r="M670" s="7"/>
    </row>
    <row r="671" spans="3:13" ht="12.75" customHeight="1">
      <c r="C671" s="2"/>
      <c r="D671" s="2"/>
      <c r="E671" s="3"/>
      <c r="F671" s="4"/>
      <c r="G671" s="4"/>
      <c r="H671" s="6"/>
      <c r="I671" s="6"/>
      <c r="J671" s="8"/>
      <c r="K671" s="8"/>
      <c r="L671" s="8"/>
      <c r="M671" s="7"/>
    </row>
    <row r="672" spans="3:13" ht="12.75" customHeight="1">
      <c r="C672" s="2"/>
      <c r="D672" s="2"/>
      <c r="E672" s="3"/>
      <c r="F672" s="4"/>
      <c r="G672" s="4"/>
      <c r="H672" s="6"/>
      <c r="I672" s="6"/>
      <c r="J672" s="8"/>
      <c r="K672" s="8"/>
      <c r="L672" s="8"/>
      <c r="M672" s="7"/>
    </row>
    <row r="673" spans="3:13" ht="12.75" customHeight="1">
      <c r="C673" s="2"/>
      <c r="D673" s="2"/>
      <c r="E673" s="3"/>
      <c r="F673" s="4"/>
      <c r="G673" s="4"/>
      <c r="H673" s="6"/>
      <c r="I673" s="6"/>
      <c r="J673" s="8"/>
      <c r="K673" s="8"/>
      <c r="L673" s="8"/>
      <c r="M673" s="7"/>
    </row>
    <row r="674" spans="3:13" ht="12.75" customHeight="1">
      <c r="C674" s="2"/>
      <c r="D674" s="2"/>
      <c r="E674" s="3"/>
      <c r="F674" s="4"/>
      <c r="G674" s="4"/>
      <c r="H674" s="6"/>
      <c r="I674" s="6"/>
      <c r="J674" s="8"/>
      <c r="K674" s="8"/>
      <c r="L674" s="8"/>
      <c r="M674" s="7"/>
    </row>
    <row r="675" spans="3:13" ht="12.75" customHeight="1">
      <c r="C675" s="2"/>
      <c r="D675" s="2"/>
      <c r="E675" s="3"/>
      <c r="F675" s="4"/>
      <c r="G675" s="4"/>
      <c r="H675" s="6"/>
      <c r="I675" s="6"/>
      <c r="J675" s="8"/>
      <c r="K675" s="8"/>
      <c r="L675" s="8"/>
      <c r="M675" s="7"/>
    </row>
    <row r="676" spans="3:13" ht="12.75" customHeight="1">
      <c r="C676" s="2"/>
      <c r="D676" s="2"/>
      <c r="E676" s="3"/>
      <c r="F676" s="4"/>
      <c r="G676" s="4"/>
      <c r="H676" s="6"/>
      <c r="I676" s="6"/>
      <c r="J676" s="8"/>
      <c r="K676" s="8"/>
      <c r="L676" s="8"/>
      <c r="M676" s="7"/>
    </row>
    <row r="677" spans="3:13" ht="12.75" customHeight="1">
      <c r="C677" s="2"/>
      <c r="D677" s="2"/>
      <c r="E677" s="3"/>
      <c r="F677" s="4"/>
      <c r="G677" s="4"/>
      <c r="H677" s="6"/>
      <c r="I677" s="6"/>
      <c r="J677" s="8"/>
      <c r="K677" s="8"/>
      <c r="L677" s="8"/>
      <c r="M677" s="7"/>
    </row>
    <row r="678" spans="3:13" ht="12.75" customHeight="1">
      <c r="C678" s="2"/>
      <c r="D678" s="2"/>
      <c r="E678" s="3"/>
      <c r="F678" s="4"/>
      <c r="G678" s="4"/>
      <c r="H678" s="6"/>
      <c r="I678" s="6"/>
      <c r="J678" s="8"/>
      <c r="K678" s="8"/>
      <c r="L678" s="8"/>
      <c r="M678" s="7"/>
    </row>
    <row r="679" spans="3:13" ht="12.75" customHeight="1">
      <c r="C679" s="2"/>
      <c r="D679" s="2"/>
      <c r="E679" s="3"/>
      <c r="F679" s="4"/>
      <c r="G679" s="4"/>
      <c r="H679" s="6"/>
      <c r="I679" s="6"/>
      <c r="J679" s="8"/>
      <c r="K679" s="8"/>
      <c r="L679" s="8"/>
      <c r="M679" s="7"/>
    </row>
    <row r="680" spans="3:13" ht="12.75" customHeight="1">
      <c r="C680" s="2"/>
      <c r="D680" s="2"/>
      <c r="E680" s="3"/>
      <c r="F680" s="4"/>
      <c r="G680" s="4"/>
      <c r="H680" s="6"/>
      <c r="I680" s="6"/>
      <c r="J680" s="8"/>
      <c r="K680" s="8"/>
      <c r="L680" s="8"/>
      <c r="M680" s="7"/>
    </row>
    <row r="681" spans="3:13" ht="12.75" customHeight="1">
      <c r="C681" s="2"/>
      <c r="D681" s="2"/>
      <c r="E681" s="3"/>
      <c r="F681" s="4"/>
      <c r="G681" s="4"/>
      <c r="H681" s="6"/>
      <c r="I681" s="6"/>
      <c r="J681" s="8"/>
      <c r="K681" s="8"/>
      <c r="L681" s="8"/>
      <c r="M681" s="7"/>
    </row>
    <row r="682" spans="3:13" ht="12.75" customHeight="1">
      <c r="C682" s="2"/>
      <c r="D682" s="2"/>
      <c r="E682" s="3"/>
      <c r="F682" s="4"/>
      <c r="G682" s="4"/>
      <c r="H682" s="6"/>
      <c r="I682" s="6"/>
      <c r="J682" s="8"/>
      <c r="K682" s="8"/>
      <c r="L682" s="8"/>
      <c r="M682" s="7"/>
    </row>
    <row r="683" spans="3:13" ht="12.75" customHeight="1">
      <c r="C683" s="2"/>
      <c r="D683" s="2"/>
      <c r="E683" s="3"/>
      <c r="F683" s="4"/>
      <c r="G683" s="4"/>
      <c r="H683" s="6"/>
      <c r="I683" s="6"/>
      <c r="J683" s="8"/>
      <c r="K683" s="8"/>
      <c r="L683" s="8"/>
      <c r="M683" s="7"/>
    </row>
    <row r="684" spans="3:13" ht="12.75" customHeight="1">
      <c r="C684" s="2"/>
      <c r="D684" s="2"/>
      <c r="E684" s="3"/>
      <c r="F684" s="4"/>
      <c r="G684" s="4"/>
      <c r="H684" s="6"/>
      <c r="I684" s="6"/>
      <c r="J684" s="8"/>
      <c r="K684" s="8"/>
      <c r="L684" s="8"/>
      <c r="M684" s="7"/>
    </row>
    <row r="685" spans="3:13" ht="12.75" customHeight="1">
      <c r="C685" s="2"/>
      <c r="D685" s="2"/>
      <c r="E685" s="3"/>
      <c r="F685" s="4"/>
      <c r="G685" s="4"/>
      <c r="H685" s="6"/>
      <c r="I685" s="6"/>
      <c r="J685" s="8"/>
      <c r="K685" s="8"/>
      <c r="L685" s="8"/>
      <c r="M685" s="7"/>
    </row>
    <row r="686" spans="3:13" ht="12.75" customHeight="1">
      <c r="C686" s="2"/>
      <c r="D686" s="2"/>
      <c r="E686" s="3"/>
      <c r="F686" s="4"/>
      <c r="G686" s="4"/>
      <c r="H686" s="6"/>
      <c r="I686" s="6"/>
      <c r="J686" s="8"/>
      <c r="K686" s="8"/>
      <c r="L686" s="8"/>
      <c r="M686" s="7"/>
    </row>
    <row r="687" spans="3:13" ht="12.75" customHeight="1">
      <c r="C687" s="2"/>
      <c r="D687" s="2"/>
      <c r="E687" s="3"/>
      <c r="F687" s="4"/>
      <c r="G687" s="4"/>
      <c r="H687" s="6"/>
      <c r="I687" s="6"/>
      <c r="J687" s="8"/>
      <c r="K687" s="8"/>
      <c r="L687" s="8"/>
      <c r="M687" s="7"/>
    </row>
    <row r="688" spans="3:13" ht="12.75" customHeight="1">
      <c r="C688" s="2"/>
      <c r="D688" s="2"/>
      <c r="E688" s="3"/>
      <c r="F688" s="4"/>
      <c r="G688" s="4"/>
      <c r="H688" s="6"/>
      <c r="I688" s="6"/>
      <c r="J688" s="8"/>
      <c r="K688" s="8"/>
      <c r="L688" s="8"/>
      <c r="M688" s="7"/>
    </row>
    <row r="689" spans="3:13" ht="12.75" customHeight="1">
      <c r="C689" s="2"/>
      <c r="D689" s="2"/>
      <c r="E689" s="3"/>
      <c r="F689" s="4"/>
      <c r="G689" s="4"/>
      <c r="H689" s="6"/>
      <c r="I689" s="6"/>
      <c r="J689" s="8"/>
      <c r="K689" s="8"/>
      <c r="L689" s="8"/>
      <c r="M689" s="7"/>
    </row>
    <row r="690" spans="3:13" ht="12.75" customHeight="1">
      <c r="C690" s="2"/>
      <c r="D690" s="2"/>
      <c r="E690" s="3"/>
      <c r="F690" s="4"/>
      <c r="G690" s="4"/>
      <c r="H690" s="6"/>
      <c r="I690" s="6"/>
      <c r="J690" s="8"/>
      <c r="K690" s="8"/>
      <c r="L690" s="8"/>
      <c r="M690" s="7"/>
    </row>
    <row r="691" spans="3:13" ht="12.75" customHeight="1">
      <c r="C691" s="2"/>
      <c r="D691" s="2"/>
      <c r="E691" s="3"/>
      <c r="F691" s="4"/>
      <c r="G691" s="4"/>
      <c r="H691" s="6"/>
      <c r="I691" s="6"/>
      <c r="J691" s="8"/>
      <c r="K691" s="8"/>
      <c r="L691" s="8"/>
      <c r="M691" s="7"/>
    </row>
    <row r="692" spans="3:13" ht="12.75" customHeight="1">
      <c r="C692" s="2"/>
      <c r="D692" s="2"/>
      <c r="E692" s="3"/>
      <c r="F692" s="4"/>
      <c r="G692" s="4"/>
      <c r="H692" s="6"/>
      <c r="I692" s="6"/>
      <c r="J692" s="8"/>
      <c r="K692" s="8"/>
      <c r="L692" s="8"/>
      <c r="M692" s="7"/>
    </row>
    <row r="693" spans="3:13" ht="12.75" customHeight="1">
      <c r="C693" s="2"/>
      <c r="D693" s="2"/>
      <c r="E693" s="3"/>
      <c r="F693" s="4"/>
      <c r="G693" s="4"/>
      <c r="H693" s="6"/>
      <c r="I693" s="6"/>
      <c r="J693" s="8"/>
      <c r="K693" s="8"/>
      <c r="L693" s="8"/>
      <c r="M693" s="7"/>
    </row>
    <row r="694" spans="3:13" ht="12.75" customHeight="1">
      <c r="C694" s="2"/>
      <c r="D694" s="2"/>
      <c r="E694" s="3"/>
      <c r="F694" s="4"/>
      <c r="G694" s="4"/>
      <c r="H694" s="6"/>
      <c r="I694" s="6"/>
      <c r="J694" s="8"/>
      <c r="K694" s="8"/>
      <c r="L694" s="8"/>
      <c r="M694" s="7"/>
    </row>
    <row r="695" spans="3:13" ht="12.75" customHeight="1">
      <c r="C695" s="2"/>
      <c r="D695" s="2"/>
      <c r="E695" s="3"/>
      <c r="F695" s="4"/>
      <c r="G695" s="4"/>
      <c r="H695" s="6"/>
      <c r="I695" s="6"/>
      <c r="J695" s="8"/>
      <c r="K695" s="8"/>
      <c r="L695" s="8"/>
      <c r="M695" s="7"/>
    </row>
    <row r="696" spans="3:13" ht="12.75" customHeight="1">
      <c r="C696" s="2"/>
      <c r="D696" s="2"/>
      <c r="E696" s="3"/>
      <c r="F696" s="4"/>
      <c r="G696" s="4"/>
      <c r="H696" s="6"/>
      <c r="I696" s="6"/>
      <c r="J696" s="8"/>
      <c r="K696" s="8"/>
      <c r="L696" s="8"/>
      <c r="M696" s="7"/>
    </row>
    <row r="697" spans="3:13" ht="12.75" customHeight="1">
      <c r="C697" s="2"/>
      <c r="D697" s="2"/>
      <c r="E697" s="3"/>
      <c r="F697" s="4"/>
      <c r="G697" s="4"/>
      <c r="H697" s="6"/>
      <c r="I697" s="6"/>
      <c r="J697" s="8"/>
      <c r="K697" s="8"/>
      <c r="L697" s="8"/>
      <c r="M697" s="7"/>
    </row>
    <row r="698" spans="3:13" ht="12.75" customHeight="1">
      <c r="C698" s="2"/>
      <c r="D698" s="2"/>
      <c r="E698" s="3"/>
      <c r="F698" s="4"/>
      <c r="G698" s="4"/>
      <c r="H698" s="6"/>
      <c r="I698" s="6"/>
      <c r="J698" s="8"/>
      <c r="K698" s="8"/>
      <c r="L698" s="8"/>
      <c r="M698" s="7"/>
    </row>
    <row r="699" spans="3:13" ht="12.75" customHeight="1">
      <c r="C699" s="2"/>
      <c r="D699" s="2"/>
      <c r="E699" s="3"/>
      <c r="F699" s="4"/>
      <c r="G699" s="4"/>
      <c r="H699" s="6"/>
      <c r="I699" s="6"/>
      <c r="J699" s="8"/>
      <c r="K699" s="8"/>
      <c r="L699" s="8"/>
      <c r="M699" s="7"/>
    </row>
    <row r="700" spans="3:13" ht="12.75" customHeight="1">
      <c r="C700" s="2"/>
      <c r="D700" s="2"/>
      <c r="E700" s="3"/>
      <c r="F700" s="4"/>
      <c r="G700" s="4"/>
      <c r="H700" s="6"/>
      <c r="I700" s="6"/>
      <c r="J700" s="8"/>
      <c r="K700" s="8"/>
      <c r="L700" s="8"/>
      <c r="M700" s="7"/>
    </row>
    <row r="701" spans="3:13" ht="12.75" customHeight="1">
      <c r="C701" s="2"/>
      <c r="D701" s="2"/>
      <c r="E701" s="3"/>
      <c r="F701" s="4"/>
      <c r="G701" s="4"/>
      <c r="H701" s="6"/>
      <c r="I701" s="6"/>
      <c r="J701" s="8"/>
      <c r="K701" s="8"/>
      <c r="L701" s="8"/>
      <c r="M701" s="7"/>
    </row>
    <row r="702" spans="3:13" ht="12.75" customHeight="1">
      <c r="C702" s="2"/>
      <c r="D702" s="2"/>
      <c r="E702" s="3"/>
      <c r="F702" s="4"/>
      <c r="G702" s="4"/>
      <c r="H702" s="6"/>
      <c r="I702" s="6"/>
      <c r="J702" s="8"/>
      <c r="K702" s="8"/>
      <c r="L702" s="8"/>
      <c r="M702" s="7"/>
    </row>
    <row r="703" spans="3:13" ht="12.75" customHeight="1">
      <c r="C703" s="2"/>
      <c r="D703" s="2"/>
      <c r="E703" s="3"/>
      <c r="F703" s="4"/>
      <c r="G703" s="4"/>
      <c r="H703" s="6"/>
      <c r="I703" s="6"/>
      <c r="J703" s="8"/>
      <c r="K703" s="8"/>
      <c r="L703" s="8"/>
      <c r="M703" s="7"/>
    </row>
    <row r="704" spans="3:13" ht="12.75" customHeight="1">
      <c r="C704" s="2"/>
      <c r="D704" s="2"/>
      <c r="E704" s="3"/>
      <c r="F704" s="4"/>
      <c r="G704" s="4"/>
      <c r="H704" s="6"/>
      <c r="I704" s="6"/>
      <c r="J704" s="8"/>
      <c r="K704" s="8"/>
      <c r="L704" s="8"/>
      <c r="M704" s="7"/>
    </row>
    <row r="705" spans="3:13" ht="12.75" customHeight="1">
      <c r="C705" s="2"/>
      <c r="D705" s="2"/>
      <c r="E705" s="3"/>
      <c r="F705" s="4"/>
      <c r="G705" s="4"/>
      <c r="H705" s="6"/>
      <c r="I705" s="6"/>
      <c r="J705" s="8"/>
      <c r="K705" s="8"/>
      <c r="L705" s="8"/>
      <c r="M705" s="7"/>
    </row>
    <row r="706" spans="3:13" ht="12.75" customHeight="1">
      <c r="C706" s="2"/>
      <c r="D706" s="2"/>
      <c r="E706" s="3"/>
      <c r="F706" s="4"/>
      <c r="G706" s="4"/>
      <c r="H706" s="6"/>
      <c r="I706" s="6"/>
      <c r="J706" s="8"/>
      <c r="K706" s="8"/>
      <c r="L706" s="8"/>
      <c r="M706" s="7"/>
    </row>
    <row r="707" spans="3:13" ht="12.75" customHeight="1">
      <c r="C707" s="2"/>
      <c r="D707" s="2"/>
      <c r="E707" s="3"/>
      <c r="F707" s="4"/>
      <c r="G707" s="4"/>
      <c r="H707" s="6"/>
      <c r="I707" s="6"/>
      <c r="J707" s="8"/>
      <c r="K707" s="8"/>
      <c r="L707" s="8"/>
      <c r="M707" s="7"/>
    </row>
    <row r="708" spans="3:13" ht="12.75" customHeight="1">
      <c r="C708" s="2"/>
      <c r="D708" s="2"/>
      <c r="E708" s="3"/>
      <c r="F708" s="4"/>
      <c r="G708" s="4"/>
      <c r="H708" s="6"/>
      <c r="I708" s="6"/>
      <c r="J708" s="8"/>
      <c r="K708" s="8"/>
      <c r="L708" s="8"/>
      <c r="M708" s="7"/>
    </row>
    <row r="709" spans="3:13" ht="12.75" customHeight="1">
      <c r="C709" s="2"/>
      <c r="D709" s="2"/>
      <c r="E709" s="3"/>
      <c r="F709" s="4"/>
      <c r="G709" s="4"/>
      <c r="H709" s="6"/>
      <c r="I709" s="6"/>
      <c r="J709" s="8"/>
      <c r="K709" s="8"/>
      <c r="L709" s="8"/>
      <c r="M709" s="7"/>
    </row>
    <row r="710" spans="3:13" ht="12.75" customHeight="1">
      <c r="C710" s="2"/>
      <c r="D710" s="2"/>
      <c r="E710" s="3"/>
      <c r="F710" s="4"/>
      <c r="G710" s="4"/>
      <c r="H710" s="6"/>
      <c r="I710" s="6"/>
      <c r="J710" s="8"/>
      <c r="K710" s="8"/>
      <c r="L710" s="8"/>
      <c r="M710" s="7"/>
    </row>
    <row r="711" spans="3:13" ht="12.75" customHeight="1">
      <c r="C711" s="2"/>
      <c r="D711" s="2"/>
      <c r="E711" s="3"/>
      <c r="F711" s="4"/>
      <c r="G711" s="4"/>
      <c r="H711" s="6"/>
      <c r="I711" s="6"/>
      <c r="J711" s="8"/>
      <c r="K711" s="8"/>
      <c r="L711" s="8"/>
      <c r="M711" s="7"/>
    </row>
    <row r="712" spans="3:13" ht="12.75" customHeight="1">
      <c r="C712" s="2"/>
      <c r="D712" s="2"/>
      <c r="E712" s="3"/>
      <c r="F712" s="4"/>
      <c r="G712" s="4"/>
      <c r="H712" s="6"/>
      <c r="I712" s="6"/>
      <c r="J712" s="8"/>
      <c r="K712" s="8"/>
      <c r="L712" s="8"/>
      <c r="M712" s="7"/>
    </row>
    <row r="713" spans="3:13" ht="12.75" customHeight="1">
      <c r="C713" s="2"/>
      <c r="D713" s="2"/>
      <c r="E713" s="3"/>
      <c r="F713" s="4"/>
      <c r="G713" s="4"/>
      <c r="H713" s="6"/>
      <c r="I713" s="6"/>
      <c r="J713" s="8"/>
      <c r="K713" s="8"/>
      <c r="L713" s="8"/>
      <c r="M713" s="7"/>
    </row>
    <row r="714" spans="3:13" ht="12.75" customHeight="1">
      <c r="C714" s="2"/>
      <c r="D714" s="2"/>
      <c r="E714" s="3"/>
      <c r="F714" s="4"/>
      <c r="G714" s="4"/>
      <c r="H714" s="6"/>
      <c r="I714" s="6"/>
      <c r="J714" s="8"/>
      <c r="K714" s="8"/>
      <c r="L714" s="8"/>
      <c r="M714" s="7"/>
    </row>
    <row r="715" spans="3:13" ht="12.75" customHeight="1">
      <c r="C715" s="2"/>
      <c r="D715" s="2"/>
      <c r="E715" s="3"/>
      <c r="F715" s="4"/>
      <c r="G715" s="4"/>
      <c r="H715" s="6"/>
      <c r="I715" s="6"/>
      <c r="J715" s="8"/>
      <c r="K715" s="8"/>
      <c r="L715" s="8"/>
      <c r="M715" s="7"/>
    </row>
    <row r="716" spans="3:13" ht="12.75" customHeight="1">
      <c r="C716" s="2"/>
      <c r="D716" s="2"/>
      <c r="E716" s="3"/>
      <c r="F716" s="4"/>
      <c r="G716" s="4"/>
      <c r="H716" s="6"/>
      <c r="I716" s="6"/>
      <c r="J716" s="8"/>
      <c r="K716" s="8"/>
      <c r="L716" s="8"/>
      <c r="M716" s="7"/>
    </row>
    <row r="717" spans="3:13" ht="12.75" customHeight="1">
      <c r="C717" s="2"/>
      <c r="D717" s="2"/>
      <c r="E717" s="3"/>
      <c r="F717" s="4"/>
      <c r="G717" s="4"/>
      <c r="H717" s="6"/>
      <c r="I717" s="6"/>
      <c r="J717" s="8"/>
      <c r="K717" s="8"/>
      <c r="L717" s="8"/>
      <c r="M717" s="7"/>
    </row>
    <row r="718" spans="3:13" ht="12.75" customHeight="1">
      <c r="C718" s="2"/>
      <c r="D718" s="2"/>
      <c r="E718" s="3"/>
      <c r="F718" s="4"/>
      <c r="G718" s="4"/>
      <c r="H718" s="6"/>
      <c r="I718" s="6"/>
      <c r="J718" s="8"/>
      <c r="K718" s="8"/>
      <c r="L718" s="8"/>
      <c r="M718" s="7"/>
    </row>
    <row r="719" spans="3:13" ht="12.75" customHeight="1">
      <c r="C719" s="2"/>
      <c r="D719" s="2"/>
      <c r="E719" s="3"/>
      <c r="F719" s="4"/>
      <c r="G719" s="4"/>
      <c r="H719" s="6"/>
      <c r="I719" s="6"/>
      <c r="J719" s="8"/>
      <c r="K719" s="8"/>
      <c r="L719" s="8"/>
      <c r="M719" s="7"/>
    </row>
    <row r="720" spans="3:13" ht="12.75" customHeight="1">
      <c r="C720" s="2"/>
      <c r="D720" s="2"/>
      <c r="E720" s="3"/>
      <c r="F720" s="4"/>
      <c r="G720" s="4"/>
      <c r="H720" s="6"/>
      <c r="I720" s="6"/>
      <c r="J720" s="8"/>
      <c r="K720" s="8"/>
      <c r="L720" s="8"/>
      <c r="M720" s="7"/>
    </row>
    <row r="721" spans="3:13" ht="12.75" customHeight="1">
      <c r="C721" s="2"/>
      <c r="D721" s="2"/>
      <c r="E721" s="3"/>
      <c r="F721" s="4"/>
      <c r="G721" s="4"/>
      <c r="H721" s="6"/>
      <c r="I721" s="6"/>
      <c r="J721" s="8"/>
      <c r="K721" s="8"/>
      <c r="L721" s="8"/>
      <c r="M721" s="7"/>
    </row>
    <row r="722" spans="3:13" ht="12.75" customHeight="1">
      <c r="C722" s="2"/>
      <c r="D722" s="2"/>
      <c r="E722" s="3"/>
      <c r="F722" s="4"/>
      <c r="G722" s="4"/>
      <c r="H722" s="6"/>
      <c r="I722" s="6"/>
      <c r="J722" s="8"/>
      <c r="K722" s="8"/>
      <c r="L722" s="8"/>
      <c r="M722" s="7"/>
    </row>
    <row r="723" spans="3:13" ht="12.75" customHeight="1">
      <c r="C723" s="2"/>
      <c r="D723" s="2"/>
      <c r="E723" s="3"/>
      <c r="F723" s="4"/>
      <c r="G723" s="4"/>
      <c r="H723" s="6"/>
      <c r="I723" s="6"/>
      <c r="J723" s="8"/>
      <c r="K723" s="8"/>
      <c r="L723" s="8"/>
      <c r="M723" s="7"/>
    </row>
    <row r="724" spans="3:13" ht="12.75" customHeight="1">
      <c r="C724" s="2"/>
      <c r="D724" s="2"/>
      <c r="E724" s="3"/>
      <c r="F724" s="4"/>
      <c r="G724" s="4"/>
      <c r="H724" s="6"/>
      <c r="I724" s="6"/>
      <c r="J724" s="8"/>
      <c r="K724" s="8"/>
      <c r="L724" s="8"/>
      <c r="M724" s="7"/>
    </row>
    <row r="725" spans="3:13" ht="12.75" customHeight="1">
      <c r="C725" s="2"/>
      <c r="D725" s="2"/>
      <c r="E725" s="3"/>
      <c r="F725" s="4"/>
      <c r="G725" s="4"/>
      <c r="H725" s="6"/>
      <c r="I725" s="6"/>
      <c r="J725" s="8"/>
      <c r="K725" s="8"/>
      <c r="L725" s="8"/>
      <c r="M725" s="7"/>
    </row>
    <row r="726" spans="3:13" ht="12.75" customHeight="1">
      <c r="C726" s="2"/>
      <c r="D726" s="2"/>
      <c r="E726" s="3"/>
      <c r="F726" s="4"/>
      <c r="G726" s="4"/>
      <c r="H726" s="6"/>
      <c r="I726" s="6"/>
      <c r="J726" s="8"/>
      <c r="K726" s="8"/>
      <c r="L726" s="8"/>
      <c r="M726" s="7"/>
    </row>
    <row r="727" spans="3:13" ht="12.75" customHeight="1">
      <c r="C727" s="2"/>
      <c r="D727" s="2"/>
      <c r="E727" s="3"/>
      <c r="F727" s="4"/>
      <c r="G727" s="4"/>
      <c r="H727" s="6"/>
      <c r="I727" s="6"/>
      <c r="J727" s="8"/>
      <c r="K727" s="8"/>
      <c r="L727" s="8"/>
      <c r="M727" s="7"/>
    </row>
    <row r="728" spans="3:13" ht="12.75" customHeight="1">
      <c r="C728" s="2"/>
      <c r="D728" s="2"/>
      <c r="E728" s="3"/>
      <c r="F728" s="4"/>
      <c r="G728" s="4"/>
      <c r="H728" s="6"/>
      <c r="I728" s="6"/>
      <c r="J728" s="8"/>
      <c r="K728" s="8"/>
      <c r="L728" s="8"/>
      <c r="M728" s="7"/>
    </row>
    <row r="729" spans="3:13" ht="12.75" customHeight="1">
      <c r="C729" s="2"/>
      <c r="D729" s="2"/>
      <c r="E729" s="3"/>
      <c r="F729" s="4"/>
      <c r="G729" s="4"/>
      <c r="H729" s="6"/>
      <c r="I729" s="6"/>
      <c r="J729" s="8"/>
      <c r="K729" s="8"/>
      <c r="L729" s="8"/>
      <c r="M729" s="7"/>
    </row>
    <row r="730" spans="3:13" ht="12.75" customHeight="1">
      <c r="C730" s="2"/>
      <c r="D730" s="2"/>
      <c r="E730" s="3"/>
      <c r="F730" s="4"/>
      <c r="G730" s="4"/>
      <c r="H730" s="6"/>
      <c r="I730" s="6"/>
      <c r="J730" s="8"/>
      <c r="K730" s="8"/>
      <c r="L730" s="8"/>
      <c r="M730" s="7"/>
    </row>
    <row r="731" spans="3:13" ht="12.75" customHeight="1">
      <c r="C731" s="2"/>
      <c r="D731" s="2"/>
      <c r="E731" s="3"/>
      <c r="F731" s="4"/>
      <c r="G731" s="4"/>
      <c r="H731" s="6"/>
      <c r="I731" s="6"/>
      <c r="J731" s="8"/>
      <c r="K731" s="8"/>
      <c r="L731" s="8"/>
      <c r="M731" s="7"/>
    </row>
    <row r="732" spans="3:13" ht="12.75" customHeight="1">
      <c r="C732" s="2"/>
      <c r="D732" s="2"/>
      <c r="E732" s="3"/>
      <c r="F732" s="4"/>
      <c r="G732" s="4"/>
      <c r="H732" s="6"/>
      <c r="I732" s="6"/>
      <c r="J732" s="8"/>
      <c r="K732" s="8"/>
      <c r="L732" s="8"/>
      <c r="M732" s="7"/>
    </row>
    <row r="733" spans="3:13" ht="12.75" customHeight="1">
      <c r="C733" s="2"/>
      <c r="D733" s="2"/>
      <c r="E733" s="3"/>
      <c r="F733" s="4"/>
      <c r="G733" s="4"/>
      <c r="H733" s="6"/>
      <c r="I733" s="6"/>
      <c r="J733" s="8"/>
      <c r="K733" s="8"/>
      <c r="L733" s="8"/>
      <c r="M733" s="7"/>
    </row>
    <row r="734" spans="3:13" ht="12.75" customHeight="1">
      <c r="C734" s="2"/>
      <c r="D734" s="2"/>
      <c r="E734" s="3"/>
      <c r="F734" s="4"/>
      <c r="G734" s="4"/>
      <c r="H734" s="6"/>
      <c r="I734" s="6"/>
      <c r="J734" s="8"/>
      <c r="K734" s="8"/>
      <c r="L734" s="8"/>
      <c r="M734" s="7"/>
    </row>
    <row r="735" spans="3:13" ht="12.75" customHeight="1">
      <c r="C735" s="2"/>
      <c r="D735" s="2"/>
      <c r="E735" s="3"/>
      <c r="F735" s="4"/>
      <c r="G735" s="4"/>
      <c r="H735" s="6"/>
      <c r="I735" s="6"/>
      <c r="J735" s="8"/>
      <c r="K735" s="8"/>
      <c r="L735" s="8"/>
      <c r="M735" s="7"/>
    </row>
    <row r="736" spans="3:13" ht="12.75" customHeight="1">
      <c r="C736" s="2"/>
      <c r="D736" s="2"/>
      <c r="E736" s="3"/>
      <c r="F736" s="4"/>
      <c r="G736" s="4"/>
      <c r="H736" s="6"/>
      <c r="I736" s="6"/>
      <c r="J736" s="8"/>
      <c r="K736" s="8"/>
      <c r="L736" s="8"/>
      <c r="M736" s="7"/>
    </row>
    <row r="737" spans="3:13" ht="12.75" customHeight="1">
      <c r="C737" s="2"/>
      <c r="D737" s="2"/>
      <c r="E737" s="3"/>
      <c r="F737" s="4"/>
      <c r="G737" s="4"/>
      <c r="H737" s="6"/>
      <c r="I737" s="6"/>
      <c r="J737" s="8"/>
      <c r="K737" s="8"/>
      <c r="L737" s="8"/>
      <c r="M737" s="7"/>
    </row>
    <row r="738" spans="3:13" ht="12.75" customHeight="1">
      <c r="C738" s="2"/>
      <c r="D738" s="2"/>
      <c r="E738" s="3"/>
      <c r="F738" s="4"/>
      <c r="G738" s="4"/>
      <c r="H738" s="6"/>
      <c r="I738" s="6"/>
      <c r="J738" s="8"/>
      <c r="K738" s="8"/>
      <c r="L738" s="8"/>
      <c r="M738" s="7"/>
    </row>
    <row r="739" spans="3:13" ht="12.75" customHeight="1">
      <c r="C739" s="2"/>
      <c r="D739" s="2"/>
      <c r="E739" s="3"/>
      <c r="F739" s="4"/>
      <c r="G739" s="4"/>
      <c r="H739" s="6"/>
      <c r="I739" s="6"/>
      <c r="J739" s="8"/>
      <c r="K739" s="8"/>
      <c r="L739" s="8"/>
      <c r="M739" s="7"/>
    </row>
    <row r="740" spans="3:13" ht="12.75" customHeight="1">
      <c r="C740" s="2"/>
      <c r="D740" s="2"/>
      <c r="E740" s="3"/>
      <c r="F740" s="4"/>
      <c r="G740" s="4"/>
      <c r="H740" s="6"/>
      <c r="I740" s="6"/>
      <c r="J740" s="8"/>
      <c r="K740" s="8"/>
      <c r="L740" s="8"/>
      <c r="M740" s="7"/>
    </row>
    <row r="741" spans="3:13" ht="12.75" customHeight="1">
      <c r="C741" s="2"/>
      <c r="D741" s="2"/>
      <c r="E741" s="3"/>
      <c r="F741" s="4"/>
      <c r="G741" s="4"/>
      <c r="H741" s="6"/>
      <c r="I741" s="6"/>
      <c r="J741" s="8"/>
      <c r="K741" s="8"/>
      <c r="L741" s="8"/>
      <c r="M741" s="7"/>
    </row>
    <row r="742" spans="3:13" ht="12.75" customHeight="1">
      <c r="C742" s="2"/>
      <c r="D742" s="2"/>
      <c r="E742" s="3"/>
      <c r="F742" s="4"/>
      <c r="G742" s="4"/>
      <c r="H742" s="6"/>
      <c r="I742" s="6"/>
      <c r="J742" s="8"/>
      <c r="K742" s="8"/>
      <c r="L742" s="8"/>
      <c r="M742" s="7"/>
    </row>
    <row r="743" spans="3:13" ht="12.75" customHeight="1">
      <c r="C743" s="2"/>
      <c r="D743" s="2"/>
      <c r="E743" s="3"/>
      <c r="F743" s="4"/>
      <c r="G743" s="4"/>
      <c r="H743" s="6"/>
      <c r="I743" s="6"/>
      <c r="J743" s="8"/>
      <c r="K743" s="8"/>
      <c r="L743" s="8"/>
      <c r="M743" s="7"/>
    </row>
    <row r="744" spans="3:13" ht="12.75" customHeight="1">
      <c r="C744" s="2"/>
      <c r="D744" s="2"/>
      <c r="E744" s="3"/>
      <c r="F744" s="4"/>
      <c r="G744" s="4"/>
      <c r="H744" s="6"/>
      <c r="I744" s="6"/>
      <c r="J744" s="8"/>
      <c r="K744" s="8"/>
      <c r="L744" s="8"/>
      <c r="M744" s="7"/>
    </row>
    <row r="745" spans="3:13" ht="12.75" customHeight="1">
      <c r="C745" s="2"/>
      <c r="D745" s="2"/>
      <c r="E745" s="3"/>
      <c r="F745" s="4"/>
      <c r="G745" s="4"/>
      <c r="H745" s="6"/>
      <c r="I745" s="6"/>
      <c r="J745" s="8"/>
      <c r="K745" s="8"/>
      <c r="L745" s="8"/>
      <c r="M745" s="7"/>
    </row>
    <row r="746" spans="3:13" ht="12.75" customHeight="1">
      <c r="C746" s="2"/>
      <c r="D746" s="2"/>
      <c r="E746" s="3"/>
      <c r="F746" s="4"/>
      <c r="G746" s="4"/>
      <c r="H746" s="6"/>
      <c r="I746" s="6"/>
      <c r="J746" s="8"/>
      <c r="K746" s="8"/>
      <c r="L746" s="8"/>
      <c r="M746" s="7"/>
    </row>
    <row r="747" spans="3:13" ht="12.75" customHeight="1">
      <c r="C747" s="2"/>
      <c r="D747" s="2"/>
      <c r="E747" s="3"/>
      <c r="F747" s="4"/>
      <c r="G747" s="4"/>
      <c r="H747" s="6"/>
      <c r="I747" s="6"/>
      <c r="J747" s="8"/>
      <c r="K747" s="8"/>
      <c r="L747" s="8"/>
      <c r="M747" s="7"/>
    </row>
    <row r="748" spans="3:13" ht="12.75" customHeight="1">
      <c r="C748" s="2"/>
      <c r="D748" s="2"/>
      <c r="E748" s="3"/>
      <c r="F748" s="4"/>
      <c r="G748" s="4"/>
      <c r="H748" s="6"/>
      <c r="I748" s="6"/>
      <c r="J748" s="8"/>
      <c r="K748" s="8"/>
      <c r="L748" s="8"/>
      <c r="M748" s="7"/>
    </row>
    <row r="749" spans="3:13" ht="12.75" customHeight="1">
      <c r="C749" s="2"/>
      <c r="D749" s="2"/>
      <c r="E749" s="3"/>
      <c r="F749" s="4"/>
      <c r="G749" s="4"/>
      <c r="H749" s="6"/>
      <c r="I749" s="6"/>
      <c r="J749" s="8"/>
      <c r="K749" s="8"/>
      <c r="L749" s="8"/>
      <c r="M749" s="7"/>
    </row>
    <row r="750" spans="3:13" ht="12.75" customHeight="1">
      <c r="C750" s="2"/>
      <c r="D750" s="2"/>
      <c r="E750" s="3"/>
      <c r="F750" s="4"/>
      <c r="G750" s="4"/>
      <c r="H750" s="6"/>
      <c r="I750" s="6"/>
      <c r="J750" s="8"/>
      <c r="K750" s="8"/>
      <c r="L750" s="8"/>
      <c r="M750" s="7"/>
    </row>
    <row r="751" spans="3:13" ht="12.75" customHeight="1">
      <c r="C751" s="2"/>
      <c r="D751" s="2"/>
      <c r="E751" s="3"/>
      <c r="F751" s="4"/>
      <c r="G751" s="4"/>
      <c r="H751" s="6"/>
      <c r="I751" s="6"/>
      <c r="J751" s="8"/>
      <c r="K751" s="8"/>
      <c r="L751" s="8"/>
      <c r="M751" s="7"/>
    </row>
    <row r="752" spans="3:13" ht="12.75" customHeight="1">
      <c r="C752" s="2"/>
      <c r="D752" s="2"/>
      <c r="E752" s="3"/>
      <c r="F752" s="4"/>
      <c r="G752" s="4"/>
      <c r="H752" s="6"/>
      <c r="I752" s="6"/>
      <c r="J752" s="8"/>
      <c r="K752" s="8"/>
      <c r="L752" s="8"/>
      <c r="M752" s="7"/>
    </row>
    <row r="753" spans="3:13" ht="12.75" customHeight="1">
      <c r="C753" s="2"/>
      <c r="D753" s="2"/>
      <c r="E753" s="3"/>
      <c r="F753" s="4"/>
      <c r="G753" s="4"/>
      <c r="H753" s="6"/>
      <c r="I753" s="6"/>
      <c r="J753" s="8"/>
      <c r="K753" s="8"/>
      <c r="L753" s="8"/>
      <c r="M753" s="7"/>
    </row>
    <row r="754" spans="3:13" ht="12.75" customHeight="1">
      <c r="C754" s="2"/>
      <c r="D754" s="2"/>
      <c r="E754" s="3"/>
      <c r="F754" s="4"/>
      <c r="G754" s="4"/>
      <c r="H754" s="6"/>
      <c r="I754" s="6"/>
      <c r="J754" s="8"/>
      <c r="K754" s="8"/>
      <c r="L754" s="8"/>
      <c r="M754" s="7"/>
    </row>
    <row r="755" spans="3:13" ht="12.75" customHeight="1">
      <c r="C755" s="2"/>
      <c r="D755" s="2"/>
      <c r="E755" s="3"/>
      <c r="F755" s="4"/>
      <c r="G755" s="4"/>
      <c r="H755" s="6"/>
      <c r="I755" s="6"/>
      <c r="J755" s="8"/>
      <c r="K755" s="8"/>
      <c r="L755" s="8"/>
      <c r="M755" s="7"/>
    </row>
    <row r="756" spans="3:13" ht="12.75" customHeight="1">
      <c r="C756" s="2"/>
      <c r="D756" s="2"/>
      <c r="E756" s="3"/>
      <c r="F756" s="4"/>
      <c r="G756" s="4"/>
      <c r="H756" s="6"/>
      <c r="I756" s="6"/>
      <c r="J756" s="8"/>
      <c r="K756" s="8"/>
      <c r="L756" s="8"/>
      <c r="M756" s="7"/>
    </row>
    <row r="757" spans="3:13" ht="12.75" customHeight="1">
      <c r="C757" s="2"/>
      <c r="D757" s="2"/>
      <c r="E757" s="3"/>
      <c r="F757" s="4"/>
      <c r="G757" s="4"/>
      <c r="H757" s="6"/>
      <c r="I757" s="6"/>
      <c r="J757" s="8"/>
      <c r="K757" s="8"/>
      <c r="L757" s="8"/>
      <c r="M757" s="7"/>
    </row>
    <row r="758" spans="3:13" ht="12.75" customHeight="1">
      <c r="C758" s="2"/>
      <c r="D758" s="2"/>
      <c r="E758" s="3"/>
      <c r="F758" s="4"/>
      <c r="G758" s="4"/>
      <c r="H758" s="6"/>
      <c r="I758" s="6"/>
      <c r="J758" s="8"/>
      <c r="K758" s="8"/>
      <c r="L758" s="8"/>
      <c r="M758" s="7"/>
    </row>
    <row r="759" spans="3:13" ht="12.75" customHeight="1">
      <c r="C759" s="2"/>
      <c r="D759" s="2"/>
      <c r="E759" s="3"/>
      <c r="F759" s="4"/>
      <c r="G759" s="4"/>
      <c r="H759" s="6"/>
      <c r="I759" s="6"/>
      <c r="J759" s="8"/>
      <c r="K759" s="8"/>
      <c r="L759" s="8"/>
      <c r="M759" s="7"/>
    </row>
    <row r="760" spans="3:13" ht="12.75" customHeight="1">
      <c r="C760" s="2"/>
      <c r="D760" s="2"/>
      <c r="E760" s="3"/>
      <c r="F760" s="4"/>
      <c r="G760" s="4"/>
      <c r="H760" s="6"/>
      <c r="I760" s="6"/>
      <c r="J760" s="8"/>
      <c r="K760" s="8"/>
      <c r="L760" s="8"/>
      <c r="M760" s="7"/>
    </row>
    <row r="761" spans="3:13" ht="12.75" customHeight="1">
      <c r="C761" s="2"/>
      <c r="D761" s="2"/>
      <c r="E761" s="3"/>
      <c r="F761" s="4"/>
      <c r="G761" s="4"/>
      <c r="H761" s="6"/>
      <c r="I761" s="6"/>
      <c r="J761" s="8"/>
      <c r="K761" s="8"/>
      <c r="L761" s="8"/>
      <c r="M761" s="7"/>
    </row>
    <row r="762" spans="3:13" ht="12.75" customHeight="1">
      <c r="C762" s="2"/>
      <c r="D762" s="2"/>
      <c r="E762" s="3"/>
      <c r="F762" s="4"/>
      <c r="G762" s="4"/>
      <c r="H762" s="6"/>
      <c r="I762" s="6"/>
      <c r="J762" s="8"/>
      <c r="K762" s="8"/>
      <c r="L762" s="8"/>
      <c r="M762" s="7"/>
    </row>
    <row r="763" spans="3:13" ht="12.75" customHeight="1">
      <c r="C763" s="2"/>
      <c r="D763" s="2"/>
      <c r="E763" s="3"/>
      <c r="F763" s="4"/>
      <c r="G763" s="4"/>
      <c r="H763" s="6"/>
      <c r="I763" s="6"/>
      <c r="J763" s="8"/>
      <c r="K763" s="8"/>
      <c r="L763" s="8"/>
      <c r="M763" s="7"/>
    </row>
    <row r="764" spans="3:13" ht="12.75" customHeight="1">
      <c r="C764" s="2"/>
      <c r="D764" s="2"/>
      <c r="E764" s="3"/>
      <c r="F764" s="4"/>
      <c r="G764" s="4"/>
      <c r="H764" s="6"/>
      <c r="I764" s="6"/>
      <c r="J764" s="8"/>
      <c r="K764" s="8"/>
      <c r="L764" s="8"/>
      <c r="M764" s="7"/>
    </row>
    <row r="765" spans="3:13" ht="12.75" customHeight="1">
      <c r="C765" s="2"/>
      <c r="D765" s="2"/>
      <c r="E765" s="3"/>
      <c r="F765" s="4"/>
      <c r="G765" s="4"/>
      <c r="H765" s="6"/>
      <c r="I765" s="6"/>
      <c r="J765" s="8"/>
      <c r="K765" s="8"/>
      <c r="L765" s="8"/>
      <c r="M765" s="7"/>
    </row>
    <row r="766" spans="3:13" ht="12.75" customHeight="1">
      <c r="C766" s="2"/>
      <c r="D766" s="2"/>
      <c r="E766" s="3"/>
      <c r="F766" s="4"/>
      <c r="G766" s="4"/>
      <c r="H766" s="6"/>
      <c r="I766" s="6"/>
      <c r="J766" s="8"/>
      <c r="K766" s="8"/>
      <c r="L766" s="8"/>
      <c r="M766" s="7"/>
    </row>
    <row r="767" spans="3:13" ht="12.75" customHeight="1">
      <c r="C767" s="2"/>
      <c r="D767" s="2"/>
      <c r="E767" s="3"/>
      <c r="F767" s="4"/>
      <c r="G767" s="4"/>
      <c r="H767" s="6"/>
      <c r="I767" s="6"/>
      <c r="J767" s="8"/>
      <c r="K767" s="8"/>
      <c r="L767" s="8"/>
      <c r="M767" s="7"/>
    </row>
    <row r="768" spans="3:13" ht="12.75" customHeight="1">
      <c r="C768" s="2"/>
      <c r="D768" s="2"/>
      <c r="E768" s="3"/>
      <c r="F768" s="4"/>
      <c r="G768" s="4"/>
      <c r="H768" s="6"/>
      <c r="I768" s="6"/>
      <c r="J768" s="8"/>
      <c r="K768" s="8"/>
      <c r="L768" s="8"/>
      <c r="M768" s="7"/>
    </row>
    <row r="769" spans="3:13" ht="12.75" customHeight="1">
      <c r="C769" s="2"/>
      <c r="D769" s="2"/>
      <c r="E769" s="3"/>
      <c r="F769" s="4"/>
      <c r="G769" s="4"/>
      <c r="H769" s="6"/>
      <c r="I769" s="6"/>
      <c r="J769" s="8"/>
      <c r="K769" s="8"/>
      <c r="L769" s="8"/>
      <c r="M769" s="7"/>
    </row>
    <row r="770" spans="3:13" ht="12.75" customHeight="1">
      <c r="C770" s="2"/>
      <c r="D770" s="2"/>
      <c r="E770" s="3"/>
      <c r="F770" s="4"/>
      <c r="G770" s="4"/>
      <c r="H770" s="6"/>
      <c r="I770" s="6"/>
      <c r="J770" s="8"/>
      <c r="K770" s="8"/>
      <c r="L770" s="8"/>
      <c r="M770" s="7"/>
    </row>
    <row r="771" spans="3:13" ht="12.75" customHeight="1">
      <c r="C771" s="2"/>
      <c r="D771" s="2"/>
      <c r="E771" s="3"/>
      <c r="F771" s="4"/>
      <c r="G771" s="4"/>
      <c r="H771" s="6"/>
      <c r="I771" s="6"/>
      <c r="J771" s="8"/>
      <c r="K771" s="8"/>
      <c r="L771" s="8"/>
      <c r="M771" s="7"/>
    </row>
    <row r="772" spans="3:13" ht="12.75" customHeight="1">
      <c r="C772" s="2"/>
      <c r="D772" s="2"/>
      <c r="E772" s="3"/>
      <c r="F772" s="4"/>
      <c r="G772" s="4"/>
      <c r="H772" s="6"/>
      <c r="I772" s="6"/>
      <c r="J772" s="8"/>
      <c r="K772" s="8"/>
      <c r="L772" s="8"/>
      <c r="M772" s="7"/>
    </row>
    <row r="773" spans="3:13" ht="12.75" customHeight="1">
      <c r="C773" s="2"/>
      <c r="D773" s="2"/>
      <c r="E773" s="3"/>
      <c r="F773" s="4"/>
      <c r="G773" s="4"/>
      <c r="H773" s="6"/>
      <c r="I773" s="6"/>
      <c r="J773" s="8"/>
      <c r="K773" s="8"/>
      <c r="L773" s="8"/>
      <c r="M773" s="7"/>
    </row>
    <row r="774" spans="3:13" ht="12.75" customHeight="1">
      <c r="C774" s="2"/>
      <c r="D774" s="2"/>
      <c r="E774" s="3"/>
      <c r="F774" s="4"/>
      <c r="G774" s="4"/>
      <c r="H774" s="6"/>
      <c r="I774" s="6"/>
      <c r="J774" s="8"/>
      <c r="K774" s="8"/>
      <c r="L774" s="8"/>
      <c r="M774" s="7"/>
    </row>
    <row r="775" spans="3:13" ht="12.75" customHeight="1">
      <c r="C775" s="2"/>
      <c r="D775" s="2"/>
      <c r="E775" s="3"/>
      <c r="F775" s="4"/>
      <c r="G775" s="4"/>
      <c r="H775" s="6"/>
      <c r="I775" s="6"/>
      <c r="J775" s="8"/>
      <c r="K775" s="8"/>
      <c r="L775" s="8"/>
      <c r="M775" s="7"/>
    </row>
    <row r="776" spans="3:13" ht="12.75" customHeight="1">
      <c r="C776" s="2"/>
      <c r="D776" s="2"/>
      <c r="E776" s="3"/>
      <c r="F776" s="4"/>
      <c r="G776" s="4"/>
      <c r="H776" s="6"/>
      <c r="I776" s="6"/>
      <c r="J776" s="8"/>
      <c r="K776" s="8"/>
      <c r="L776" s="8"/>
      <c r="M776" s="7"/>
    </row>
    <row r="777" spans="3:13" ht="12.75" customHeight="1">
      <c r="C777" s="2"/>
      <c r="D777" s="2"/>
      <c r="E777" s="3"/>
      <c r="F777" s="4"/>
      <c r="G777" s="4"/>
      <c r="H777" s="6"/>
      <c r="I777" s="6"/>
      <c r="J777" s="8"/>
      <c r="K777" s="8"/>
      <c r="L777" s="8"/>
      <c r="M777" s="7"/>
    </row>
    <row r="778" spans="3:13" ht="12.75" customHeight="1">
      <c r="C778" s="2"/>
      <c r="D778" s="2"/>
      <c r="E778" s="3"/>
      <c r="F778" s="4"/>
      <c r="G778" s="4"/>
      <c r="H778" s="6"/>
      <c r="I778" s="6"/>
      <c r="J778" s="8"/>
      <c r="K778" s="8"/>
      <c r="L778" s="8"/>
      <c r="M778" s="7"/>
    </row>
    <row r="779" spans="3:13" ht="12.75" customHeight="1">
      <c r="C779" s="2"/>
      <c r="D779" s="2"/>
      <c r="E779" s="3"/>
      <c r="F779" s="4"/>
      <c r="G779" s="4"/>
      <c r="H779" s="6"/>
      <c r="I779" s="6"/>
      <c r="J779" s="8"/>
      <c r="K779" s="8"/>
      <c r="L779" s="8"/>
      <c r="M779" s="7"/>
    </row>
    <row r="780" spans="3:13" ht="12.75" customHeight="1">
      <c r="C780" s="2"/>
      <c r="D780" s="2"/>
      <c r="E780" s="3"/>
      <c r="F780" s="4"/>
      <c r="G780" s="4"/>
      <c r="H780" s="6"/>
      <c r="I780" s="6"/>
      <c r="J780" s="8"/>
      <c r="K780" s="8"/>
      <c r="L780" s="8"/>
      <c r="M780" s="7"/>
    </row>
    <row r="781" spans="3:13" ht="12.75" customHeight="1">
      <c r="C781" s="2"/>
      <c r="D781" s="2"/>
      <c r="E781" s="3"/>
      <c r="F781" s="4"/>
      <c r="G781" s="4"/>
      <c r="H781" s="6"/>
      <c r="I781" s="6"/>
      <c r="J781" s="8"/>
      <c r="K781" s="8"/>
      <c r="L781" s="8"/>
      <c r="M781" s="7"/>
    </row>
    <row r="782" spans="3:13" ht="12.75" customHeight="1">
      <c r="C782" s="2"/>
      <c r="D782" s="2"/>
      <c r="E782" s="3"/>
      <c r="F782" s="4"/>
      <c r="G782" s="4"/>
      <c r="H782" s="6"/>
      <c r="I782" s="6"/>
      <c r="J782" s="8"/>
      <c r="K782" s="8"/>
      <c r="L782" s="8"/>
      <c r="M782" s="7"/>
    </row>
    <row r="783" spans="3:13" ht="12.75" customHeight="1">
      <c r="C783" s="2"/>
      <c r="D783" s="2"/>
      <c r="E783" s="3"/>
      <c r="F783" s="4"/>
      <c r="G783" s="4"/>
      <c r="H783" s="6"/>
      <c r="I783" s="6"/>
      <c r="J783" s="8"/>
      <c r="K783" s="8"/>
      <c r="L783" s="8"/>
      <c r="M783" s="7"/>
    </row>
    <row r="784" spans="3:13" ht="12.75" customHeight="1">
      <c r="C784" s="2"/>
      <c r="D784" s="2"/>
      <c r="E784" s="3"/>
      <c r="F784" s="4"/>
      <c r="G784" s="4"/>
      <c r="H784" s="6"/>
      <c r="I784" s="6"/>
      <c r="J784" s="8"/>
      <c r="K784" s="8"/>
      <c r="L784" s="8"/>
      <c r="M784" s="7"/>
    </row>
    <row r="785" spans="3:13" ht="12.75" customHeight="1">
      <c r="C785" s="2"/>
      <c r="D785" s="2"/>
      <c r="E785" s="3"/>
      <c r="F785" s="4"/>
      <c r="G785" s="4"/>
      <c r="H785" s="6"/>
      <c r="I785" s="6"/>
      <c r="J785" s="8"/>
      <c r="K785" s="8"/>
      <c r="L785" s="8"/>
      <c r="M785" s="7"/>
    </row>
    <row r="786" spans="3:13" ht="12.75" customHeight="1">
      <c r="C786" s="2"/>
      <c r="D786" s="2"/>
      <c r="E786" s="3"/>
      <c r="F786" s="4"/>
      <c r="G786" s="4"/>
      <c r="H786" s="6"/>
      <c r="I786" s="6"/>
      <c r="J786" s="8"/>
      <c r="K786" s="8"/>
      <c r="L786" s="8"/>
      <c r="M786" s="7"/>
    </row>
    <row r="787" spans="3:13" ht="12.75" customHeight="1">
      <c r="C787" s="2"/>
      <c r="D787" s="2"/>
      <c r="E787" s="3"/>
      <c r="F787" s="4"/>
      <c r="G787" s="4"/>
      <c r="H787" s="6"/>
      <c r="I787" s="6"/>
      <c r="J787" s="8"/>
      <c r="K787" s="8"/>
      <c r="L787" s="8"/>
      <c r="M787" s="7"/>
    </row>
    <row r="788" spans="3:13" ht="12.75" customHeight="1">
      <c r="C788" s="2"/>
      <c r="D788" s="2"/>
      <c r="E788" s="3"/>
      <c r="F788" s="4"/>
      <c r="G788" s="4"/>
      <c r="H788" s="6"/>
      <c r="I788" s="6"/>
      <c r="J788" s="8"/>
      <c r="K788" s="8"/>
      <c r="L788" s="8"/>
      <c r="M788" s="7"/>
    </row>
    <row r="789" spans="3:13" ht="12.75" customHeight="1">
      <c r="C789" s="2"/>
      <c r="D789" s="2"/>
      <c r="E789" s="3"/>
      <c r="F789" s="4"/>
      <c r="G789" s="4"/>
      <c r="H789" s="6"/>
      <c r="I789" s="6"/>
      <c r="J789" s="8"/>
      <c r="K789" s="8"/>
      <c r="L789" s="8"/>
      <c r="M789" s="7"/>
    </row>
    <row r="790" spans="3:13" ht="12.75" customHeight="1">
      <c r="C790" s="2"/>
      <c r="D790" s="2"/>
      <c r="E790" s="3"/>
      <c r="F790" s="4"/>
      <c r="G790" s="4"/>
      <c r="H790" s="6"/>
      <c r="I790" s="6"/>
      <c r="J790" s="8"/>
      <c r="K790" s="8"/>
      <c r="L790" s="8"/>
      <c r="M790" s="7"/>
    </row>
    <row r="791" spans="3:13" ht="12.75" customHeight="1">
      <c r="C791" s="2"/>
      <c r="D791" s="2"/>
      <c r="E791" s="3"/>
      <c r="F791" s="4"/>
      <c r="G791" s="4"/>
      <c r="H791" s="6"/>
      <c r="I791" s="6"/>
      <c r="J791" s="8"/>
      <c r="K791" s="8"/>
      <c r="L791" s="8"/>
      <c r="M791" s="7"/>
    </row>
    <row r="792" spans="3:13" ht="12.75" customHeight="1">
      <c r="C792" s="2"/>
      <c r="D792" s="2"/>
      <c r="E792" s="3"/>
      <c r="F792" s="4"/>
      <c r="G792" s="4"/>
      <c r="H792" s="6"/>
      <c r="I792" s="6"/>
      <c r="J792" s="8"/>
      <c r="K792" s="8"/>
      <c r="L792" s="8"/>
      <c r="M792" s="7"/>
    </row>
    <row r="793" spans="3:13" ht="12.75" customHeight="1">
      <c r="C793" s="2"/>
      <c r="D793" s="2"/>
      <c r="E793" s="3"/>
      <c r="F793" s="4"/>
      <c r="G793" s="4"/>
      <c r="H793" s="6"/>
      <c r="I793" s="6"/>
      <c r="J793" s="8"/>
      <c r="K793" s="8"/>
      <c r="L793" s="8"/>
      <c r="M793" s="7"/>
    </row>
    <row r="794" spans="3:13" ht="12.75" customHeight="1">
      <c r="C794" s="2"/>
      <c r="D794" s="2"/>
      <c r="E794" s="3"/>
      <c r="F794" s="4"/>
      <c r="G794" s="4"/>
      <c r="H794" s="6"/>
      <c r="I794" s="6"/>
      <c r="J794" s="8"/>
      <c r="K794" s="8"/>
      <c r="L794" s="8"/>
      <c r="M794" s="7"/>
    </row>
    <row r="795" spans="3:13" ht="12.75" customHeight="1">
      <c r="C795" s="2"/>
      <c r="D795" s="2"/>
      <c r="E795" s="3"/>
      <c r="F795" s="4"/>
      <c r="G795" s="4"/>
      <c r="H795" s="6"/>
      <c r="I795" s="6"/>
      <c r="J795" s="8"/>
      <c r="K795" s="8"/>
      <c r="L795" s="8"/>
      <c r="M795" s="7"/>
    </row>
    <row r="796" spans="3:13" ht="12.75" customHeight="1">
      <c r="C796" s="2"/>
      <c r="D796" s="2"/>
      <c r="E796" s="3"/>
      <c r="F796" s="4"/>
      <c r="G796" s="4"/>
      <c r="H796" s="6"/>
      <c r="I796" s="6"/>
      <c r="J796" s="8"/>
      <c r="K796" s="8"/>
      <c r="L796" s="8"/>
      <c r="M796" s="7"/>
    </row>
    <row r="797" spans="3:13" ht="12.75" customHeight="1">
      <c r="C797" s="2"/>
      <c r="D797" s="2"/>
      <c r="E797" s="3"/>
      <c r="F797" s="4"/>
      <c r="G797" s="4"/>
      <c r="H797" s="6"/>
      <c r="I797" s="6"/>
      <c r="J797" s="8"/>
      <c r="K797" s="8"/>
      <c r="L797" s="8"/>
      <c r="M797" s="7"/>
    </row>
    <row r="798" spans="3:13" ht="12.75" customHeight="1">
      <c r="C798" s="2"/>
      <c r="D798" s="2"/>
      <c r="E798" s="3"/>
      <c r="F798" s="4"/>
      <c r="G798" s="4"/>
      <c r="H798" s="6"/>
      <c r="I798" s="6"/>
      <c r="J798" s="8"/>
      <c r="K798" s="8"/>
      <c r="L798" s="8"/>
      <c r="M798" s="7"/>
    </row>
    <row r="799" spans="3:13" ht="12.75" customHeight="1">
      <c r="C799" s="2"/>
      <c r="D799" s="2"/>
      <c r="E799" s="3"/>
      <c r="F799" s="4"/>
      <c r="G799" s="4"/>
      <c r="H799" s="6"/>
      <c r="I799" s="6"/>
      <c r="J799" s="8"/>
      <c r="K799" s="8"/>
      <c r="L799" s="8"/>
      <c r="M799" s="7"/>
    </row>
    <row r="800" spans="3:13" ht="12.75" customHeight="1">
      <c r="C800" s="2"/>
      <c r="D800" s="2"/>
      <c r="E800" s="3"/>
      <c r="F800" s="4"/>
      <c r="G800" s="4"/>
      <c r="H800" s="6"/>
      <c r="I800" s="6"/>
      <c r="J800" s="8"/>
      <c r="K800" s="8"/>
      <c r="L800" s="8"/>
      <c r="M800" s="7"/>
    </row>
    <row r="801" spans="3:13" ht="12.75" customHeight="1">
      <c r="C801" s="2"/>
      <c r="D801" s="2"/>
      <c r="E801" s="3"/>
      <c r="F801" s="4"/>
      <c r="G801" s="4"/>
      <c r="H801" s="6"/>
      <c r="I801" s="6"/>
      <c r="J801" s="8"/>
      <c r="K801" s="8"/>
      <c r="L801" s="8"/>
      <c r="M801" s="7"/>
    </row>
    <row r="802" spans="3:13" ht="12.75" customHeight="1">
      <c r="C802" s="2"/>
      <c r="D802" s="2"/>
      <c r="E802" s="3"/>
      <c r="F802" s="4"/>
      <c r="G802" s="4"/>
      <c r="H802" s="6"/>
      <c r="I802" s="6"/>
      <c r="J802" s="8"/>
      <c r="K802" s="8"/>
      <c r="L802" s="8"/>
      <c r="M802" s="7"/>
    </row>
    <row r="803" spans="3:13" ht="12.75" customHeight="1">
      <c r="C803" s="2"/>
      <c r="D803" s="2"/>
      <c r="E803" s="3"/>
      <c r="F803" s="4"/>
      <c r="G803" s="4"/>
      <c r="H803" s="6"/>
      <c r="I803" s="6"/>
      <c r="J803" s="8"/>
      <c r="K803" s="8"/>
      <c r="L803" s="8"/>
      <c r="M803" s="7"/>
    </row>
    <row r="804" spans="3:13" ht="12.75" customHeight="1">
      <c r="C804" s="2"/>
      <c r="D804" s="2"/>
      <c r="E804" s="3"/>
      <c r="F804" s="4"/>
      <c r="G804" s="4"/>
      <c r="H804" s="6"/>
      <c r="I804" s="6"/>
      <c r="J804" s="8"/>
      <c r="K804" s="8"/>
      <c r="L804" s="8"/>
      <c r="M804" s="7"/>
    </row>
    <row r="805" spans="3:13" ht="12.75" customHeight="1">
      <c r="C805" s="2"/>
      <c r="D805" s="2"/>
      <c r="E805" s="3"/>
      <c r="F805" s="4"/>
      <c r="G805" s="4"/>
      <c r="H805" s="6"/>
      <c r="I805" s="6"/>
      <c r="J805" s="8"/>
      <c r="K805" s="8"/>
      <c r="L805" s="8"/>
      <c r="M805" s="7"/>
    </row>
    <row r="806" spans="3:13" ht="12.75" customHeight="1">
      <c r="C806" s="2"/>
      <c r="D806" s="2"/>
      <c r="E806" s="3"/>
      <c r="F806" s="4"/>
      <c r="G806" s="4"/>
      <c r="H806" s="6"/>
      <c r="I806" s="6"/>
      <c r="J806" s="8"/>
      <c r="K806" s="8"/>
      <c r="L806" s="8"/>
      <c r="M806" s="7"/>
    </row>
    <row r="807" spans="3:13" ht="12.75" customHeight="1">
      <c r="C807" s="2"/>
      <c r="D807" s="2"/>
      <c r="E807" s="3"/>
      <c r="F807" s="4"/>
      <c r="G807" s="4"/>
      <c r="H807" s="6"/>
      <c r="I807" s="6"/>
      <c r="J807" s="8"/>
      <c r="K807" s="8"/>
      <c r="L807" s="8"/>
      <c r="M807" s="7"/>
    </row>
    <row r="808" spans="3:13" ht="12.75" customHeight="1">
      <c r="C808" s="2"/>
      <c r="D808" s="2"/>
      <c r="E808" s="3"/>
      <c r="F808" s="4"/>
      <c r="G808" s="4"/>
      <c r="H808" s="6"/>
      <c r="I808" s="6"/>
      <c r="J808" s="8"/>
      <c r="K808" s="8"/>
      <c r="L808" s="8"/>
      <c r="M808" s="7"/>
    </row>
    <row r="809" spans="3:13" ht="12.75" customHeight="1">
      <c r="C809" s="2"/>
      <c r="D809" s="2"/>
      <c r="E809" s="3"/>
      <c r="F809" s="4"/>
      <c r="G809" s="4"/>
      <c r="H809" s="6"/>
      <c r="I809" s="6"/>
      <c r="J809" s="8"/>
      <c r="K809" s="8"/>
      <c r="L809" s="8"/>
      <c r="M809" s="7"/>
    </row>
    <row r="810" spans="3:13" ht="12.75" customHeight="1">
      <c r="C810" s="2"/>
      <c r="D810" s="2"/>
      <c r="E810" s="3"/>
      <c r="F810" s="4"/>
      <c r="G810" s="4"/>
      <c r="H810" s="6"/>
      <c r="I810" s="6"/>
      <c r="J810" s="8"/>
      <c r="K810" s="8"/>
      <c r="L810" s="8"/>
      <c r="M810" s="7"/>
    </row>
    <row r="811" spans="3:13" ht="12.75" customHeight="1">
      <c r="C811" s="2"/>
      <c r="D811" s="2"/>
      <c r="E811" s="3"/>
      <c r="F811" s="4"/>
      <c r="G811" s="4"/>
      <c r="H811" s="6"/>
      <c r="I811" s="6"/>
      <c r="J811" s="8"/>
      <c r="K811" s="8"/>
      <c r="L811" s="8"/>
      <c r="M811" s="7"/>
    </row>
    <row r="812" spans="3:13" ht="12.75" customHeight="1">
      <c r="C812" s="2"/>
      <c r="D812" s="2"/>
      <c r="E812" s="3"/>
      <c r="F812" s="4"/>
      <c r="G812" s="4"/>
      <c r="H812" s="6"/>
      <c r="I812" s="6"/>
      <c r="J812" s="8"/>
      <c r="K812" s="8"/>
      <c r="L812" s="8"/>
      <c r="M812" s="7"/>
    </row>
    <row r="813" spans="3:13" ht="12.75" customHeight="1">
      <c r="C813" s="2"/>
      <c r="D813" s="2"/>
      <c r="E813" s="3"/>
      <c r="F813" s="4"/>
      <c r="G813" s="4"/>
      <c r="H813" s="6"/>
      <c r="I813" s="6"/>
      <c r="J813" s="8"/>
      <c r="K813" s="8"/>
      <c r="L813" s="8"/>
      <c r="M813" s="7"/>
    </row>
    <row r="814" spans="3:13" ht="12.75" customHeight="1">
      <c r="C814" s="2"/>
      <c r="D814" s="2"/>
      <c r="E814" s="3"/>
      <c r="F814" s="4"/>
      <c r="G814" s="4"/>
      <c r="H814" s="6"/>
      <c r="I814" s="6"/>
      <c r="J814" s="8"/>
      <c r="K814" s="8"/>
      <c r="L814" s="8"/>
      <c r="M814" s="7"/>
    </row>
    <row r="815" spans="3:13" ht="12.75" customHeight="1">
      <c r="C815" s="2"/>
      <c r="D815" s="2"/>
      <c r="E815" s="3"/>
      <c r="F815" s="4"/>
      <c r="G815" s="4"/>
      <c r="H815" s="6"/>
      <c r="I815" s="6"/>
      <c r="J815" s="8"/>
      <c r="K815" s="8"/>
      <c r="L815" s="8"/>
      <c r="M815" s="7"/>
    </row>
    <row r="816" spans="3:13" ht="12.75" customHeight="1">
      <c r="C816" s="2"/>
      <c r="D816" s="2"/>
      <c r="E816" s="3"/>
      <c r="F816" s="4"/>
      <c r="G816" s="4"/>
      <c r="H816" s="6"/>
      <c r="I816" s="6"/>
      <c r="J816" s="8"/>
      <c r="K816" s="8"/>
      <c r="L816" s="8"/>
      <c r="M816" s="7"/>
    </row>
    <row r="817" spans="3:13" ht="12.75" customHeight="1">
      <c r="C817" s="2"/>
      <c r="D817" s="2"/>
      <c r="E817" s="3"/>
      <c r="F817" s="4"/>
      <c r="G817" s="4"/>
      <c r="H817" s="6"/>
      <c r="I817" s="6"/>
      <c r="J817" s="8"/>
      <c r="K817" s="8"/>
      <c r="L817" s="8"/>
      <c r="M817" s="7"/>
    </row>
    <row r="818" spans="3:13" ht="12.75" customHeight="1">
      <c r="C818" s="2"/>
      <c r="D818" s="2"/>
      <c r="E818" s="3"/>
      <c r="F818" s="4"/>
      <c r="G818" s="4"/>
      <c r="H818" s="6"/>
      <c r="I818" s="6"/>
      <c r="J818" s="8"/>
      <c r="K818" s="8"/>
      <c r="L818" s="8"/>
      <c r="M818" s="7"/>
    </row>
    <row r="819" spans="3:13" ht="12.75" customHeight="1">
      <c r="C819" s="2"/>
      <c r="D819" s="2"/>
      <c r="E819" s="3"/>
      <c r="F819" s="4"/>
      <c r="G819" s="4"/>
      <c r="H819" s="6"/>
      <c r="I819" s="6"/>
      <c r="J819" s="8"/>
      <c r="K819" s="8"/>
      <c r="L819" s="8"/>
      <c r="M819" s="7"/>
    </row>
    <row r="820" spans="3:13" ht="12.75" customHeight="1">
      <c r="C820" s="2"/>
      <c r="D820" s="2"/>
      <c r="E820" s="3"/>
      <c r="F820" s="4"/>
      <c r="G820" s="4"/>
      <c r="H820" s="6"/>
      <c r="I820" s="6"/>
      <c r="J820" s="8"/>
      <c r="K820" s="8"/>
      <c r="L820" s="8"/>
      <c r="M820" s="7"/>
    </row>
    <row r="821" spans="3:13" ht="12.75" customHeight="1">
      <c r="C821" s="2"/>
      <c r="D821" s="2"/>
      <c r="E821" s="3"/>
      <c r="F821" s="4"/>
      <c r="G821" s="4"/>
      <c r="H821" s="6"/>
      <c r="I821" s="6"/>
      <c r="J821" s="8"/>
      <c r="K821" s="8"/>
      <c r="L821" s="8"/>
      <c r="M821" s="7"/>
    </row>
    <row r="822" spans="3:13" ht="12.75" customHeight="1">
      <c r="C822" s="2"/>
      <c r="D822" s="2"/>
      <c r="E822" s="3"/>
      <c r="F822" s="4"/>
      <c r="G822" s="4"/>
      <c r="H822" s="6"/>
      <c r="I822" s="6"/>
      <c r="J822" s="8"/>
      <c r="K822" s="8"/>
      <c r="L822" s="8"/>
      <c r="M822" s="7"/>
    </row>
    <row r="823" spans="3:13" ht="12.75" customHeight="1">
      <c r="C823" s="2"/>
      <c r="D823" s="2"/>
      <c r="E823" s="3"/>
      <c r="F823" s="4"/>
      <c r="G823" s="4"/>
      <c r="H823" s="6"/>
      <c r="I823" s="6"/>
      <c r="J823" s="8"/>
      <c r="K823" s="8"/>
      <c r="L823" s="8"/>
      <c r="M823" s="7"/>
    </row>
    <row r="824" spans="3:13" ht="12.75" customHeight="1">
      <c r="C824" s="2"/>
      <c r="D824" s="2"/>
      <c r="E824" s="3"/>
      <c r="F824" s="4"/>
      <c r="G824" s="4"/>
      <c r="H824" s="6"/>
      <c r="I824" s="6"/>
      <c r="J824" s="8"/>
      <c r="K824" s="8"/>
      <c r="L824" s="8"/>
      <c r="M824" s="7"/>
    </row>
    <row r="825" spans="3:13" ht="12.75" customHeight="1">
      <c r="C825" s="2"/>
      <c r="D825" s="2"/>
      <c r="E825" s="3"/>
      <c r="F825" s="4"/>
      <c r="G825" s="4"/>
      <c r="H825" s="6"/>
      <c r="I825" s="6"/>
      <c r="J825" s="8"/>
      <c r="K825" s="8"/>
      <c r="L825" s="8"/>
      <c r="M825" s="7"/>
    </row>
    <row r="826" spans="3:13" ht="12.75" customHeight="1">
      <c r="C826" s="2"/>
      <c r="D826" s="2"/>
      <c r="E826" s="3"/>
      <c r="F826" s="4"/>
      <c r="G826" s="4"/>
      <c r="H826" s="6"/>
      <c r="I826" s="6"/>
      <c r="J826" s="8"/>
      <c r="K826" s="8"/>
      <c r="L826" s="8"/>
      <c r="M826" s="7"/>
    </row>
    <row r="827" spans="3:13" ht="12.75" customHeight="1">
      <c r="C827" s="2"/>
      <c r="D827" s="2"/>
      <c r="E827" s="3"/>
      <c r="F827" s="4"/>
      <c r="G827" s="4"/>
      <c r="H827" s="6"/>
      <c r="I827" s="6"/>
      <c r="J827" s="8"/>
      <c r="K827" s="8"/>
      <c r="L827" s="8"/>
      <c r="M827" s="7"/>
    </row>
    <row r="828" spans="3:13" ht="12.75" customHeight="1">
      <c r="C828" s="2"/>
      <c r="D828" s="2"/>
      <c r="E828" s="3"/>
      <c r="F828" s="4"/>
      <c r="G828" s="4"/>
      <c r="H828" s="6"/>
      <c r="I828" s="6"/>
      <c r="J828" s="8"/>
      <c r="K828" s="8"/>
      <c r="L828" s="8"/>
      <c r="M828" s="7"/>
    </row>
    <row r="829" spans="3:13" ht="12.75" customHeight="1">
      <c r="C829" s="2"/>
      <c r="D829" s="2"/>
      <c r="E829" s="3"/>
      <c r="F829" s="4"/>
      <c r="G829" s="4"/>
      <c r="H829" s="6"/>
      <c r="I829" s="6"/>
      <c r="J829" s="8"/>
      <c r="K829" s="8"/>
      <c r="L829" s="8"/>
      <c r="M829" s="7"/>
    </row>
    <row r="830" spans="3:13" ht="12.75" customHeight="1">
      <c r="C830" s="2"/>
      <c r="D830" s="2"/>
      <c r="E830" s="3"/>
      <c r="F830" s="4"/>
      <c r="G830" s="4"/>
      <c r="H830" s="6"/>
      <c r="I830" s="6"/>
      <c r="J830" s="8"/>
      <c r="K830" s="8"/>
      <c r="L830" s="8"/>
      <c r="M830" s="7"/>
    </row>
    <row r="831" spans="3:13" ht="12.75" customHeight="1">
      <c r="C831" s="2"/>
      <c r="D831" s="2"/>
      <c r="E831" s="3"/>
      <c r="F831" s="4"/>
      <c r="G831" s="4"/>
      <c r="H831" s="6"/>
      <c r="I831" s="6"/>
      <c r="J831" s="8"/>
      <c r="K831" s="8"/>
      <c r="L831" s="8"/>
      <c r="M831" s="7"/>
    </row>
    <row r="832" spans="3:13" ht="12.75" customHeight="1">
      <c r="C832" s="2"/>
      <c r="D832" s="2"/>
      <c r="E832" s="3"/>
      <c r="F832" s="4"/>
      <c r="G832" s="4"/>
      <c r="H832" s="6"/>
      <c r="I832" s="6"/>
      <c r="J832" s="8"/>
      <c r="K832" s="8"/>
      <c r="L832" s="8"/>
      <c r="M832" s="7"/>
    </row>
    <row r="833" spans="3:13" ht="12.75" customHeight="1">
      <c r="C833" s="2"/>
      <c r="D833" s="2"/>
      <c r="E833" s="3"/>
      <c r="F833" s="4"/>
      <c r="G833" s="4"/>
      <c r="H833" s="6"/>
      <c r="I833" s="6"/>
      <c r="J833" s="8"/>
      <c r="K833" s="8"/>
      <c r="L833" s="8"/>
      <c r="M833" s="7"/>
    </row>
    <row r="834" spans="3:13" ht="12.75" customHeight="1">
      <c r="C834" s="2"/>
      <c r="D834" s="2"/>
      <c r="E834" s="3"/>
      <c r="F834" s="4"/>
      <c r="G834" s="4"/>
      <c r="H834" s="6"/>
      <c r="I834" s="6"/>
      <c r="J834" s="8"/>
      <c r="K834" s="8"/>
      <c r="L834" s="8"/>
      <c r="M834" s="7"/>
    </row>
    <row r="835" spans="3:13" ht="12.75" customHeight="1">
      <c r="C835" s="2"/>
      <c r="D835" s="2"/>
      <c r="E835" s="3"/>
      <c r="F835" s="4"/>
      <c r="G835" s="4"/>
      <c r="H835" s="6"/>
      <c r="I835" s="6"/>
      <c r="J835" s="8"/>
      <c r="K835" s="8"/>
      <c r="L835" s="8"/>
      <c r="M835" s="7"/>
    </row>
    <row r="836" spans="3:13" ht="12.75" customHeight="1">
      <c r="C836" s="2"/>
      <c r="D836" s="2"/>
      <c r="E836" s="3"/>
      <c r="F836" s="4"/>
      <c r="G836" s="4"/>
      <c r="H836" s="6"/>
      <c r="I836" s="6"/>
      <c r="J836" s="8"/>
      <c r="K836" s="8"/>
      <c r="L836" s="8"/>
      <c r="M836" s="7"/>
    </row>
    <row r="837" spans="3:13" ht="12.75" customHeight="1">
      <c r="C837" s="2"/>
      <c r="D837" s="2"/>
      <c r="E837" s="3"/>
      <c r="F837" s="4"/>
      <c r="G837" s="4"/>
      <c r="H837" s="6"/>
      <c r="I837" s="6"/>
      <c r="J837" s="8"/>
      <c r="K837" s="8"/>
      <c r="L837" s="8"/>
      <c r="M837" s="7"/>
    </row>
    <row r="838" spans="3:13" ht="12.75" customHeight="1">
      <c r="C838" s="2"/>
      <c r="D838" s="2"/>
      <c r="E838" s="3"/>
      <c r="F838" s="4"/>
      <c r="G838" s="4"/>
      <c r="H838" s="6"/>
      <c r="I838" s="6"/>
      <c r="J838" s="8"/>
      <c r="K838" s="8"/>
      <c r="L838" s="8"/>
      <c r="M838" s="7"/>
    </row>
    <row r="839" spans="3:13" ht="12.75" customHeight="1">
      <c r="C839" s="2"/>
      <c r="D839" s="2"/>
      <c r="E839" s="3"/>
      <c r="F839" s="4"/>
      <c r="G839" s="4"/>
      <c r="H839" s="6"/>
      <c r="I839" s="6"/>
      <c r="J839" s="8"/>
      <c r="K839" s="8"/>
      <c r="L839" s="8"/>
      <c r="M839" s="7"/>
    </row>
    <row r="840" spans="3:13" ht="12.75" customHeight="1">
      <c r="C840" s="2"/>
      <c r="D840" s="2"/>
      <c r="E840" s="3"/>
      <c r="F840" s="4"/>
      <c r="G840" s="4"/>
      <c r="H840" s="6"/>
      <c r="I840" s="6"/>
      <c r="J840" s="8"/>
      <c r="K840" s="8"/>
      <c r="L840" s="8"/>
      <c r="M840" s="7"/>
    </row>
    <row r="841" spans="3:13" ht="12.75" customHeight="1">
      <c r="C841" s="2"/>
      <c r="D841" s="2"/>
      <c r="E841" s="3"/>
      <c r="F841" s="4"/>
      <c r="G841" s="4"/>
      <c r="H841" s="6"/>
      <c r="I841" s="6"/>
      <c r="J841" s="8"/>
      <c r="K841" s="8"/>
      <c r="L841" s="8"/>
      <c r="M841" s="7"/>
    </row>
    <row r="842" spans="3:13" ht="12.75" customHeight="1">
      <c r="C842" s="2"/>
      <c r="D842" s="2"/>
      <c r="E842" s="3"/>
      <c r="F842" s="4"/>
      <c r="G842" s="4"/>
      <c r="H842" s="6"/>
      <c r="I842" s="6"/>
      <c r="J842" s="8"/>
      <c r="K842" s="8"/>
      <c r="L842" s="8"/>
      <c r="M842" s="7"/>
    </row>
    <row r="843" spans="3:13" ht="12.75" customHeight="1">
      <c r="C843" s="2"/>
      <c r="D843" s="2"/>
      <c r="E843" s="3"/>
      <c r="F843" s="4"/>
      <c r="G843" s="4"/>
      <c r="H843" s="6"/>
      <c r="I843" s="6"/>
      <c r="J843" s="8"/>
      <c r="K843" s="8"/>
      <c r="L843" s="8"/>
      <c r="M843" s="7"/>
    </row>
    <row r="844" spans="3:13" ht="12.75" customHeight="1">
      <c r="C844" s="2"/>
      <c r="D844" s="2"/>
      <c r="E844" s="3"/>
      <c r="F844" s="4"/>
      <c r="G844" s="4"/>
      <c r="H844" s="6"/>
      <c r="I844" s="6"/>
      <c r="J844" s="8"/>
      <c r="K844" s="8"/>
      <c r="L844" s="8"/>
      <c r="M844" s="7"/>
    </row>
    <row r="845" spans="3:13" ht="12.75" customHeight="1">
      <c r="C845" s="2"/>
      <c r="D845" s="2"/>
      <c r="E845" s="3"/>
      <c r="F845" s="4"/>
      <c r="G845" s="4"/>
      <c r="H845" s="6"/>
      <c r="I845" s="6"/>
      <c r="J845" s="8"/>
      <c r="K845" s="8"/>
      <c r="L845" s="8"/>
      <c r="M845" s="7"/>
    </row>
    <row r="846" spans="3:13" ht="12.75" customHeight="1">
      <c r="C846" s="2"/>
      <c r="D846" s="2"/>
      <c r="E846" s="3"/>
      <c r="F846" s="4"/>
      <c r="G846" s="4"/>
      <c r="H846" s="6"/>
      <c r="I846" s="6"/>
      <c r="J846" s="8"/>
      <c r="K846" s="8"/>
      <c r="L846" s="8"/>
      <c r="M846" s="7"/>
    </row>
    <row r="847" spans="3:13" ht="12.75" customHeight="1">
      <c r="C847" s="2"/>
      <c r="D847" s="2"/>
      <c r="E847" s="3"/>
      <c r="F847" s="4"/>
      <c r="G847" s="4"/>
      <c r="H847" s="6"/>
      <c r="I847" s="6"/>
      <c r="J847" s="8"/>
      <c r="K847" s="8"/>
      <c r="L847" s="8"/>
      <c r="M847" s="7"/>
    </row>
    <row r="848" spans="3:13" ht="12.75" customHeight="1">
      <c r="C848" s="2"/>
      <c r="D848" s="2"/>
      <c r="E848" s="3"/>
      <c r="F848" s="4"/>
      <c r="G848" s="4"/>
      <c r="H848" s="6"/>
      <c r="I848" s="6"/>
      <c r="J848" s="8"/>
      <c r="K848" s="8"/>
      <c r="L848" s="8"/>
      <c r="M848" s="7"/>
    </row>
    <row r="849" spans="3:13" ht="12.75" customHeight="1">
      <c r="C849" s="2"/>
      <c r="D849" s="2"/>
      <c r="E849" s="3"/>
      <c r="F849" s="4"/>
      <c r="G849" s="4"/>
      <c r="H849" s="6"/>
      <c r="I849" s="6"/>
      <c r="J849" s="8"/>
      <c r="K849" s="8"/>
      <c r="L849" s="8"/>
      <c r="M849" s="7"/>
    </row>
    <row r="850" spans="3:13" ht="12.75" customHeight="1">
      <c r="C850" s="2"/>
      <c r="D850" s="2"/>
      <c r="E850" s="3"/>
      <c r="F850" s="4"/>
      <c r="G850" s="4"/>
      <c r="H850" s="6"/>
      <c r="I850" s="6"/>
      <c r="J850" s="8"/>
      <c r="K850" s="8"/>
      <c r="L850" s="8"/>
      <c r="M850" s="7"/>
    </row>
    <row r="851" spans="3:13" ht="12.75" customHeight="1">
      <c r="C851" s="2"/>
      <c r="D851" s="2"/>
      <c r="E851" s="3"/>
      <c r="F851" s="4"/>
      <c r="G851" s="4"/>
      <c r="H851" s="6"/>
      <c r="I851" s="6"/>
      <c r="J851" s="8"/>
      <c r="K851" s="8"/>
      <c r="L851" s="8"/>
      <c r="M851" s="7"/>
    </row>
    <row r="852" spans="3:13" ht="12.75" customHeight="1">
      <c r="C852" s="2"/>
      <c r="D852" s="2"/>
      <c r="E852" s="3"/>
      <c r="F852" s="4"/>
      <c r="G852" s="4"/>
      <c r="H852" s="6"/>
      <c r="I852" s="6"/>
      <c r="J852" s="8"/>
      <c r="K852" s="8"/>
      <c r="L852" s="8"/>
      <c r="M852" s="7"/>
    </row>
    <row r="853" spans="3:13" ht="12.75" customHeight="1">
      <c r="C853" s="2"/>
      <c r="D853" s="2"/>
      <c r="E853" s="3"/>
      <c r="F853" s="4"/>
      <c r="G853" s="4"/>
      <c r="H853" s="6"/>
      <c r="I853" s="6"/>
      <c r="J853" s="8"/>
      <c r="K853" s="8"/>
      <c r="L853" s="8"/>
      <c r="M853" s="7"/>
    </row>
    <row r="854" spans="3:13" ht="12.75" customHeight="1">
      <c r="C854" s="2"/>
      <c r="D854" s="2"/>
      <c r="E854" s="3"/>
      <c r="F854" s="4"/>
      <c r="G854" s="4"/>
      <c r="H854" s="6"/>
      <c r="I854" s="6"/>
      <c r="J854" s="8"/>
      <c r="K854" s="8"/>
      <c r="L854" s="8"/>
      <c r="M854" s="7"/>
    </row>
    <row r="855" spans="3:13" ht="12.75" customHeight="1">
      <c r="C855" s="2"/>
      <c r="D855" s="2"/>
      <c r="E855" s="3"/>
      <c r="F855" s="4"/>
      <c r="G855" s="4"/>
      <c r="H855" s="6"/>
      <c r="I855" s="6"/>
      <c r="J855" s="8"/>
      <c r="K855" s="8"/>
      <c r="L855" s="8"/>
      <c r="M855" s="7"/>
    </row>
    <row r="856" spans="3:13" ht="12.75" customHeight="1">
      <c r="C856" s="2"/>
      <c r="D856" s="2"/>
      <c r="E856" s="3"/>
      <c r="F856" s="4"/>
      <c r="G856" s="4"/>
      <c r="H856" s="6"/>
      <c r="I856" s="6"/>
      <c r="J856" s="8"/>
      <c r="K856" s="8"/>
      <c r="L856" s="8"/>
      <c r="M856" s="7"/>
    </row>
    <row r="857" spans="3:13" ht="12.75" customHeight="1">
      <c r="C857" s="2"/>
      <c r="D857" s="2"/>
      <c r="E857" s="3"/>
      <c r="F857" s="4"/>
      <c r="G857" s="4"/>
      <c r="H857" s="6"/>
      <c r="I857" s="6"/>
      <c r="J857" s="8"/>
      <c r="K857" s="8"/>
      <c r="L857" s="8"/>
      <c r="M857" s="7"/>
    </row>
    <row r="858" spans="3:13" ht="12.75" customHeight="1">
      <c r="C858" s="2"/>
      <c r="D858" s="2"/>
      <c r="E858" s="3"/>
      <c r="F858" s="4"/>
      <c r="G858" s="4"/>
      <c r="H858" s="6"/>
      <c r="I858" s="6"/>
      <c r="J858" s="8"/>
      <c r="K858" s="8"/>
      <c r="L858" s="8"/>
      <c r="M858" s="7"/>
    </row>
    <row r="859" spans="3:13" ht="12.75" customHeight="1">
      <c r="C859" s="2"/>
      <c r="D859" s="2"/>
      <c r="E859" s="3"/>
      <c r="F859" s="4"/>
      <c r="G859" s="4"/>
      <c r="H859" s="6"/>
      <c r="I859" s="6"/>
      <c r="J859" s="8"/>
      <c r="K859" s="8"/>
      <c r="L859" s="8"/>
      <c r="M859" s="7"/>
    </row>
    <row r="860" spans="3:13" ht="12.75" customHeight="1">
      <c r="C860" s="2"/>
      <c r="D860" s="2"/>
      <c r="E860" s="3"/>
      <c r="F860" s="4"/>
      <c r="G860" s="4"/>
      <c r="H860" s="6"/>
      <c r="I860" s="6"/>
      <c r="J860" s="8"/>
      <c r="K860" s="8"/>
      <c r="L860" s="8"/>
      <c r="M860" s="7"/>
    </row>
    <row r="861" spans="3:13" ht="12.75" customHeight="1">
      <c r="C861" s="2"/>
      <c r="D861" s="2"/>
      <c r="E861" s="3"/>
      <c r="F861" s="4"/>
      <c r="G861" s="4"/>
      <c r="H861" s="6"/>
      <c r="I861" s="6"/>
      <c r="J861" s="8"/>
      <c r="K861" s="8"/>
      <c r="L861" s="8"/>
      <c r="M861" s="7"/>
    </row>
    <row r="862" spans="3:13" ht="12.75" customHeight="1">
      <c r="C862" s="2"/>
      <c r="D862" s="2"/>
      <c r="E862" s="3"/>
      <c r="F862" s="4"/>
      <c r="G862" s="4"/>
      <c r="H862" s="6"/>
      <c r="I862" s="6"/>
      <c r="J862" s="8"/>
      <c r="K862" s="8"/>
      <c r="L862" s="8"/>
      <c r="M862" s="7"/>
    </row>
    <row r="863" spans="3:13" ht="12.75" customHeight="1">
      <c r="C863" s="2"/>
      <c r="D863" s="2"/>
      <c r="E863" s="3"/>
      <c r="F863" s="4"/>
      <c r="G863" s="4"/>
      <c r="H863" s="6"/>
      <c r="I863" s="6"/>
      <c r="J863" s="8"/>
      <c r="K863" s="8"/>
      <c r="L863" s="8"/>
      <c r="M863" s="7"/>
    </row>
    <row r="864" spans="3:13" ht="12.75" customHeight="1">
      <c r="C864" s="2"/>
      <c r="D864" s="2"/>
      <c r="E864" s="3"/>
      <c r="F864" s="4"/>
      <c r="G864" s="4"/>
      <c r="H864" s="6"/>
      <c r="I864" s="6"/>
      <c r="J864" s="8"/>
      <c r="K864" s="8"/>
      <c r="L864" s="8"/>
      <c r="M864" s="7"/>
    </row>
    <row r="865" spans="3:13" ht="12.75" customHeight="1">
      <c r="C865" s="2"/>
      <c r="D865" s="2"/>
      <c r="E865" s="3"/>
      <c r="F865" s="4"/>
      <c r="G865" s="4"/>
      <c r="H865" s="6"/>
      <c r="I865" s="6"/>
      <c r="J865" s="8"/>
      <c r="K865" s="8"/>
      <c r="L865" s="8"/>
      <c r="M865" s="7"/>
    </row>
    <row r="866" spans="3:13" ht="12.75" customHeight="1">
      <c r="C866" s="2"/>
      <c r="D866" s="2"/>
      <c r="E866" s="3"/>
      <c r="F866" s="4"/>
      <c r="G866" s="4"/>
      <c r="H866" s="6"/>
      <c r="I866" s="6"/>
      <c r="J866" s="8"/>
      <c r="K866" s="8"/>
      <c r="L866" s="8"/>
      <c r="M866" s="7"/>
    </row>
    <row r="867" spans="3:13" ht="12.75" customHeight="1">
      <c r="C867" s="2"/>
      <c r="D867" s="2"/>
      <c r="E867" s="3"/>
      <c r="F867" s="4"/>
      <c r="G867" s="4"/>
      <c r="H867" s="6"/>
      <c r="I867" s="6"/>
      <c r="J867" s="8"/>
      <c r="K867" s="8"/>
      <c r="L867" s="8"/>
      <c r="M867" s="7"/>
    </row>
    <row r="868" spans="3:13" ht="12.75" customHeight="1">
      <c r="C868" s="2"/>
      <c r="D868" s="2"/>
      <c r="E868" s="3"/>
      <c r="F868" s="4"/>
      <c r="G868" s="4"/>
      <c r="H868" s="6"/>
      <c r="I868" s="6"/>
      <c r="J868" s="8"/>
      <c r="K868" s="8"/>
      <c r="L868" s="8"/>
      <c r="M868" s="7"/>
    </row>
    <row r="869" spans="3:13" ht="12.75" customHeight="1">
      <c r="C869" s="2"/>
      <c r="D869" s="2"/>
      <c r="E869" s="3"/>
      <c r="F869" s="4"/>
      <c r="G869" s="4"/>
      <c r="H869" s="6"/>
      <c r="I869" s="6"/>
      <c r="J869" s="8"/>
      <c r="K869" s="8"/>
      <c r="L869" s="8"/>
      <c r="M869" s="7"/>
    </row>
    <row r="870" spans="3:13" ht="12.75" customHeight="1">
      <c r="C870" s="2"/>
      <c r="D870" s="2"/>
      <c r="E870" s="3"/>
      <c r="F870" s="4"/>
      <c r="G870" s="4"/>
      <c r="H870" s="6"/>
      <c r="I870" s="6"/>
      <c r="J870" s="8"/>
      <c r="K870" s="8"/>
      <c r="L870" s="8"/>
      <c r="M870" s="7"/>
    </row>
    <row r="871" spans="3:13" ht="12.75" customHeight="1">
      <c r="C871" s="2"/>
      <c r="D871" s="2"/>
      <c r="E871" s="3"/>
      <c r="F871" s="4"/>
      <c r="G871" s="4"/>
      <c r="H871" s="6"/>
      <c r="I871" s="6"/>
      <c r="J871" s="8"/>
      <c r="K871" s="8"/>
      <c r="L871" s="8"/>
      <c r="M871" s="7"/>
    </row>
    <row r="872" spans="3:13" ht="12.75" customHeight="1">
      <c r="C872" s="2"/>
      <c r="D872" s="2"/>
      <c r="E872" s="3"/>
      <c r="F872" s="4"/>
      <c r="G872" s="4"/>
      <c r="H872" s="6"/>
      <c r="I872" s="6"/>
      <c r="J872" s="8"/>
      <c r="K872" s="8"/>
      <c r="L872" s="8"/>
      <c r="M872" s="7"/>
    </row>
    <row r="873" spans="3:13" ht="12.75" customHeight="1">
      <c r="C873" s="2"/>
      <c r="D873" s="2"/>
      <c r="E873" s="3"/>
      <c r="F873" s="4"/>
      <c r="G873" s="4"/>
      <c r="H873" s="6"/>
      <c r="I873" s="6"/>
      <c r="J873" s="8"/>
      <c r="K873" s="8"/>
      <c r="L873" s="8"/>
      <c r="M873" s="7"/>
    </row>
    <row r="874" spans="3:13" ht="12.75" customHeight="1">
      <c r="C874" s="2"/>
      <c r="D874" s="2"/>
      <c r="E874" s="3"/>
      <c r="F874" s="4"/>
      <c r="G874" s="4"/>
      <c r="H874" s="6"/>
      <c r="I874" s="6"/>
      <c r="J874" s="8"/>
      <c r="K874" s="8"/>
      <c r="L874" s="8"/>
      <c r="M874" s="7"/>
    </row>
    <row r="875" spans="3:13" ht="12.75" customHeight="1">
      <c r="C875" s="2"/>
      <c r="D875" s="2"/>
      <c r="E875" s="3"/>
      <c r="F875" s="4"/>
      <c r="G875" s="4"/>
      <c r="H875" s="6"/>
      <c r="I875" s="6"/>
      <c r="J875" s="8"/>
      <c r="K875" s="8"/>
      <c r="L875" s="8"/>
      <c r="M875" s="7"/>
    </row>
    <row r="876" spans="3:13" ht="12.75" customHeight="1">
      <c r="C876" s="2"/>
      <c r="D876" s="2"/>
      <c r="E876" s="3"/>
      <c r="F876" s="4"/>
      <c r="G876" s="4"/>
      <c r="H876" s="6"/>
      <c r="I876" s="6"/>
      <c r="J876" s="8"/>
      <c r="K876" s="8"/>
      <c r="L876" s="8"/>
      <c r="M876" s="7"/>
    </row>
    <row r="877" spans="3:13" ht="12.75" customHeight="1">
      <c r="C877" s="2"/>
      <c r="D877" s="2"/>
      <c r="E877" s="3"/>
      <c r="F877" s="4"/>
      <c r="G877" s="4"/>
      <c r="H877" s="6"/>
      <c r="I877" s="6"/>
      <c r="J877" s="8"/>
      <c r="K877" s="8"/>
      <c r="L877" s="8"/>
      <c r="M877" s="7"/>
    </row>
    <row r="878" spans="3:13" ht="12.75" customHeight="1">
      <c r="C878" s="2"/>
      <c r="D878" s="2"/>
      <c r="E878" s="3"/>
      <c r="F878" s="4"/>
      <c r="G878" s="4"/>
      <c r="H878" s="6"/>
      <c r="I878" s="6"/>
      <c r="J878" s="8"/>
      <c r="K878" s="8"/>
      <c r="L878" s="8"/>
      <c r="M878" s="7"/>
    </row>
    <row r="879" spans="3:13" ht="12.75" customHeight="1">
      <c r="C879" s="2"/>
      <c r="D879" s="2"/>
      <c r="E879" s="3"/>
      <c r="F879" s="4"/>
      <c r="G879" s="4"/>
      <c r="H879" s="6"/>
      <c r="I879" s="6"/>
      <c r="J879" s="8"/>
      <c r="K879" s="8"/>
      <c r="L879" s="8"/>
      <c r="M879" s="7"/>
    </row>
    <row r="880" spans="3:13" ht="12.75" customHeight="1">
      <c r="C880" s="2"/>
      <c r="D880" s="2"/>
      <c r="E880" s="3"/>
      <c r="F880" s="4"/>
      <c r="G880" s="4"/>
      <c r="H880" s="6"/>
      <c r="I880" s="6"/>
      <c r="J880" s="8"/>
      <c r="K880" s="8"/>
      <c r="L880" s="8"/>
      <c r="M880" s="7"/>
    </row>
    <row r="881" spans="3:13" ht="12.75" customHeight="1">
      <c r="C881" s="2"/>
      <c r="D881" s="2"/>
      <c r="E881" s="3"/>
      <c r="F881" s="4"/>
      <c r="G881" s="4"/>
      <c r="H881" s="6"/>
      <c r="I881" s="6"/>
      <c r="J881" s="8"/>
      <c r="K881" s="8"/>
      <c r="L881" s="8"/>
      <c r="M881" s="7"/>
    </row>
    <row r="882" spans="3:13" ht="12.75" customHeight="1">
      <c r="C882" s="2"/>
      <c r="D882" s="2"/>
      <c r="E882" s="3"/>
      <c r="F882" s="4"/>
      <c r="G882" s="4"/>
      <c r="H882" s="6"/>
      <c r="I882" s="6"/>
      <c r="J882" s="8"/>
      <c r="K882" s="8"/>
      <c r="L882" s="8"/>
      <c r="M882" s="7"/>
    </row>
    <row r="883" spans="3:13" ht="12.75" customHeight="1">
      <c r="C883" s="2"/>
      <c r="D883" s="2"/>
      <c r="E883" s="3"/>
      <c r="F883" s="4"/>
      <c r="G883" s="4"/>
      <c r="H883" s="6"/>
      <c r="I883" s="6"/>
      <c r="J883" s="8"/>
      <c r="K883" s="8"/>
      <c r="L883" s="8"/>
      <c r="M883" s="7"/>
    </row>
    <row r="884" spans="3:13" ht="12.75" customHeight="1">
      <c r="C884" s="2"/>
      <c r="D884" s="2"/>
      <c r="E884" s="3"/>
      <c r="F884" s="4"/>
      <c r="G884" s="4"/>
      <c r="H884" s="6"/>
      <c r="I884" s="6"/>
      <c r="J884" s="8"/>
      <c r="K884" s="8"/>
      <c r="L884" s="8"/>
      <c r="M884" s="7"/>
    </row>
    <row r="885" spans="3:13" ht="12.75" customHeight="1">
      <c r="C885" s="2"/>
      <c r="D885" s="2"/>
      <c r="E885" s="3"/>
      <c r="F885" s="4"/>
      <c r="G885" s="4"/>
      <c r="H885" s="6"/>
      <c r="I885" s="6"/>
      <c r="J885" s="8"/>
      <c r="K885" s="8"/>
      <c r="L885" s="8"/>
      <c r="M885" s="7"/>
    </row>
    <row r="886" spans="3:13" ht="12.75" customHeight="1">
      <c r="C886" s="2"/>
      <c r="D886" s="2"/>
      <c r="E886" s="3"/>
      <c r="F886" s="4"/>
      <c r="G886" s="4"/>
      <c r="H886" s="6"/>
      <c r="I886" s="6"/>
      <c r="J886" s="8"/>
      <c r="K886" s="8"/>
      <c r="L886" s="8"/>
      <c r="M886" s="7"/>
    </row>
    <row r="887" spans="3:13" ht="12.75" customHeight="1">
      <c r="C887" s="2"/>
      <c r="D887" s="2"/>
      <c r="E887" s="3"/>
      <c r="F887" s="4"/>
      <c r="G887" s="4"/>
      <c r="H887" s="6"/>
      <c r="I887" s="6"/>
      <c r="J887" s="8"/>
      <c r="K887" s="8"/>
      <c r="L887" s="8"/>
      <c r="M887" s="7"/>
    </row>
    <row r="888" spans="3:13" ht="12.75" customHeight="1">
      <c r="C888" s="2"/>
      <c r="D888" s="2"/>
      <c r="E888" s="3"/>
      <c r="F888" s="4"/>
      <c r="G888" s="4"/>
      <c r="H888" s="6"/>
      <c r="I888" s="6"/>
      <c r="J888" s="8"/>
      <c r="K888" s="8"/>
      <c r="L888" s="8"/>
      <c r="M888" s="7"/>
    </row>
    <row r="889" spans="3:13" ht="12.75" customHeight="1">
      <c r="C889" s="2"/>
      <c r="D889" s="2"/>
      <c r="E889" s="3"/>
      <c r="F889" s="4"/>
      <c r="G889" s="4"/>
      <c r="H889" s="6"/>
      <c r="I889" s="6"/>
      <c r="J889" s="8"/>
      <c r="K889" s="8"/>
      <c r="L889" s="8"/>
      <c r="M889" s="7"/>
    </row>
    <row r="890" spans="3:13" ht="12.75" customHeight="1">
      <c r="C890" s="2"/>
      <c r="D890" s="2"/>
      <c r="E890" s="3"/>
      <c r="F890" s="4"/>
      <c r="G890" s="4"/>
      <c r="H890" s="6"/>
      <c r="I890" s="6"/>
      <c r="J890" s="8"/>
      <c r="K890" s="8"/>
      <c r="L890" s="8"/>
      <c r="M890" s="7"/>
    </row>
    <row r="891" spans="3:13" ht="12.75" customHeight="1">
      <c r="C891" s="2"/>
      <c r="D891" s="2"/>
      <c r="E891" s="3"/>
      <c r="F891" s="4"/>
      <c r="G891" s="4"/>
      <c r="H891" s="6"/>
      <c r="I891" s="6"/>
      <c r="J891" s="8"/>
      <c r="K891" s="8"/>
      <c r="L891" s="8"/>
      <c r="M891" s="7"/>
    </row>
    <row r="892" spans="3:13" ht="12.75" customHeight="1">
      <c r="C892" s="2"/>
      <c r="D892" s="2"/>
      <c r="E892" s="3"/>
      <c r="F892" s="4"/>
      <c r="G892" s="4"/>
      <c r="H892" s="6"/>
      <c r="I892" s="6"/>
      <c r="J892" s="8"/>
      <c r="K892" s="8"/>
      <c r="L892" s="8"/>
      <c r="M892" s="7"/>
    </row>
    <row r="893" spans="3:13" ht="12.75" customHeight="1">
      <c r="C893" s="2"/>
      <c r="D893" s="2"/>
      <c r="E893" s="3"/>
      <c r="F893" s="4"/>
      <c r="G893" s="4"/>
      <c r="H893" s="6"/>
      <c r="I893" s="6"/>
      <c r="J893" s="8"/>
      <c r="K893" s="8"/>
      <c r="L893" s="8"/>
      <c r="M893" s="7"/>
    </row>
    <row r="894" spans="3:13" ht="12.75" customHeight="1">
      <c r="C894" s="2"/>
      <c r="D894" s="2"/>
      <c r="E894" s="3"/>
      <c r="F894" s="4"/>
      <c r="G894" s="4"/>
      <c r="H894" s="6"/>
      <c r="I894" s="6"/>
      <c r="J894" s="8"/>
      <c r="K894" s="8"/>
      <c r="L894" s="8"/>
      <c r="M894" s="7"/>
    </row>
    <row r="895" spans="3:13" ht="12.75" customHeight="1">
      <c r="C895" s="2"/>
      <c r="D895" s="2"/>
      <c r="E895" s="3"/>
      <c r="F895" s="4"/>
      <c r="G895" s="4"/>
      <c r="H895" s="6"/>
      <c r="I895" s="6"/>
      <c r="J895" s="8"/>
      <c r="K895" s="8"/>
      <c r="L895" s="8"/>
      <c r="M895" s="7"/>
    </row>
    <row r="896" spans="3:13" ht="12.75" customHeight="1">
      <c r="C896" s="2"/>
      <c r="D896" s="2"/>
      <c r="E896" s="3"/>
      <c r="F896" s="4"/>
      <c r="G896" s="4"/>
      <c r="H896" s="6"/>
      <c r="I896" s="6"/>
      <c r="J896" s="8"/>
      <c r="K896" s="8"/>
      <c r="L896" s="8"/>
      <c r="M896" s="7"/>
    </row>
    <row r="897" spans="3:13" ht="12.75" customHeight="1">
      <c r="C897" s="2"/>
      <c r="D897" s="2"/>
      <c r="E897" s="3"/>
      <c r="F897" s="4"/>
      <c r="G897" s="4"/>
      <c r="H897" s="6"/>
      <c r="I897" s="6"/>
      <c r="J897" s="8"/>
      <c r="K897" s="8"/>
      <c r="L897" s="8"/>
      <c r="M897" s="7"/>
    </row>
    <row r="898" spans="3:13" ht="12.75" customHeight="1">
      <c r="C898" s="2"/>
      <c r="D898" s="2"/>
      <c r="E898" s="3"/>
      <c r="F898" s="4"/>
      <c r="G898" s="4"/>
      <c r="H898" s="6"/>
      <c r="I898" s="6"/>
      <c r="J898" s="8"/>
      <c r="K898" s="8"/>
      <c r="L898" s="8"/>
      <c r="M898" s="7"/>
    </row>
    <row r="899" spans="3:13" ht="12.75" customHeight="1">
      <c r="C899" s="2"/>
      <c r="D899" s="2"/>
      <c r="E899" s="3"/>
      <c r="F899" s="4"/>
      <c r="G899" s="4"/>
      <c r="H899" s="6"/>
      <c r="I899" s="6"/>
      <c r="J899" s="8"/>
      <c r="K899" s="8"/>
      <c r="L899" s="8"/>
      <c r="M899" s="7"/>
    </row>
    <row r="900" spans="3:13" ht="12.75" customHeight="1">
      <c r="C900" s="2"/>
      <c r="D900" s="2"/>
      <c r="E900" s="3"/>
      <c r="F900" s="4"/>
      <c r="G900" s="4"/>
      <c r="H900" s="6"/>
      <c r="I900" s="6"/>
      <c r="J900" s="8"/>
      <c r="K900" s="8"/>
      <c r="L900" s="8"/>
      <c r="M900" s="7"/>
    </row>
    <row r="901" spans="3:13" ht="12.75" customHeight="1">
      <c r="C901" s="2"/>
      <c r="D901" s="2"/>
      <c r="E901" s="3"/>
      <c r="F901" s="4"/>
      <c r="G901" s="4"/>
      <c r="H901" s="6"/>
      <c r="I901" s="6"/>
      <c r="J901" s="8"/>
      <c r="K901" s="8"/>
      <c r="L901" s="8"/>
      <c r="M901" s="7"/>
    </row>
    <row r="902" spans="3:13" ht="12.75" customHeight="1">
      <c r="C902" s="2"/>
      <c r="D902" s="2"/>
      <c r="E902" s="3"/>
      <c r="F902" s="4"/>
      <c r="G902" s="4"/>
      <c r="H902" s="6"/>
      <c r="I902" s="6"/>
      <c r="J902" s="8"/>
      <c r="K902" s="8"/>
      <c r="L902" s="8"/>
      <c r="M902" s="7"/>
    </row>
    <row r="903" spans="3:13" ht="12.75" customHeight="1">
      <c r="C903" s="2"/>
      <c r="D903" s="2"/>
      <c r="E903" s="3"/>
      <c r="F903" s="4"/>
      <c r="G903" s="4"/>
      <c r="H903" s="6"/>
      <c r="I903" s="6"/>
      <c r="J903" s="8"/>
      <c r="K903" s="8"/>
      <c r="L903" s="8"/>
      <c r="M903" s="7"/>
    </row>
    <row r="904" spans="3:13" ht="12.75" customHeight="1">
      <c r="C904" s="2"/>
      <c r="D904" s="2"/>
      <c r="E904" s="3"/>
      <c r="F904" s="4"/>
      <c r="G904" s="4"/>
      <c r="H904" s="6"/>
      <c r="I904" s="6"/>
      <c r="J904" s="8"/>
      <c r="K904" s="8"/>
      <c r="L904" s="8"/>
      <c r="M904" s="7"/>
    </row>
    <row r="905" spans="3:13" ht="12.75" customHeight="1">
      <c r="C905" s="2"/>
      <c r="D905" s="2"/>
      <c r="E905" s="3"/>
      <c r="F905" s="4"/>
      <c r="G905" s="4"/>
      <c r="H905" s="6"/>
      <c r="I905" s="6"/>
      <c r="J905" s="8"/>
      <c r="K905" s="8"/>
      <c r="L905" s="8"/>
      <c r="M905" s="7"/>
    </row>
    <row r="906" spans="3:13" ht="12.75" customHeight="1">
      <c r="C906" s="2"/>
      <c r="D906" s="2"/>
      <c r="E906" s="3"/>
      <c r="F906" s="4"/>
      <c r="G906" s="4"/>
      <c r="H906" s="6"/>
      <c r="I906" s="6"/>
      <c r="J906" s="8"/>
      <c r="K906" s="8"/>
      <c r="L906" s="8"/>
      <c r="M906" s="7"/>
    </row>
    <row r="907" spans="3:13" ht="12.75" customHeight="1">
      <c r="C907" s="2"/>
      <c r="D907" s="2"/>
      <c r="E907" s="3"/>
      <c r="F907" s="4"/>
      <c r="G907" s="4"/>
      <c r="H907" s="6"/>
      <c r="I907" s="6"/>
      <c r="J907" s="8"/>
      <c r="K907" s="8"/>
      <c r="L907" s="8"/>
      <c r="M907" s="7"/>
    </row>
    <row r="908" spans="3:13" ht="12.75" customHeight="1">
      <c r="C908" s="2"/>
      <c r="D908" s="2"/>
      <c r="E908" s="3"/>
      <c r="F908" s="4"/>
      <c r="G908" s="4"/>
      <c r="H908" s="6"/>
      <c r="I908" s="6"/>
      <c r="J908" s="8"/>
      <c r="K908" s="8"/>
      <c r="L908" s="8"/>
      <c r="M908" s="7"/>
    </row>
    <row r="909" spans="3:13" ht="12.75" customHeight="1">
      <c r="C909" s="2"/>
      <c r="D909" s="2"/>
      <c r="E909" s="3"/>
      <c r="F909" s="4"/>
      <c r="G909" s="4"/>
      <c r="H909" s="6"/>
      <c r="I909" s="6"/>
      <c r="J909" s="8"/>
      <c r="K909" s="8"/>
      <c r="L909" s="8"/>
      <c r="M909" s="7"/>
    </row>
    <row r="910" spans="3:13" ht="12.75" customHeight="1">
      <c r="C910" s="2"/>
      <c r="D910" s="2"/>
      <c r="E910" s="3"/>
      <c r="F910" s="4"/>
      <c r="G910" s="4"/>
      <c r="H910" s="6"/>
      <c r="I910" s="6"/>
      <c r="J910" s="8"/>
      <c r="K910" s="8"/>
      <c r="L910" s="8"/>
      <c r="M910" s="7"/>
    </row>
    <row r="911" spans="3:13" ht="12.75" customHeight="1">
      <c r="C911" s="2"/>
      <c r="D911" s="2"/>
      <c r="E911" s="3"/>
      <c r="F911" s="4"/>
      <c r="G911" s="4"/>
      <c r="H911" s="6"/>
      <c r="I911" s="6"/>
      <c r="J911" s="8"/>
      <c r="K911" s="8"/>
      <c r="L911" s="8"/>
      <c r="M911" s="7"/>
    </row>
    <row r="912" spans="3:13" ht="12.75" customHeight="1">
      <c r="C912" s="2"/>
      <c r="D912" s="2"/>
      <c r="E912" s="3"/>
      <c r="F912" s="4"/>
      <c r="G912" s="4"/>
      <c r="H912" s="6"/>
      <c r="I912" s="6"/>
      <c r="J912" s="8"/>
      <c r="K912" s="8"/>
      <c r="L912" s="8"/>
      <c r="M912" s="7"/>
    </row>
    <row r="913" spans="3:13" ht="12.75" customHeight="1">
      <c r="C913" s="2"/>
      <c r="D913" s="2"/>
      <c r="E913" s="3"/>
      <c r="F913" s="4"/>
      <c r="G913" s="4"/>
      <c r="H913" s="6"/>
      <c r="I913" s="6"/>
      <c r="J913" s="8"/>
      <c r="K913" s="8"/>
      <c r="L913" s="8"/>
      <c r="M913" s="7"/>
    </row>
    <row r="914" spans="3:13" ht="12.75" customHeight="1">
      <c r="C914" s="2"/>
      <c r="D914" s="2"/>
      <c r="E914" s="3"/>
      <c r="F914" s="4"/>
      <c r="G914" s="4"/>
      <c r="H914" s="6"/>
      <c r="I914" s="6"/>
      <c r="J914" s="8"/>
      <c r="K914" s="8"/>
      <c r="L914" s="8"/>
      <c r="M914" s="7"/>
    </row>
    <row r="915" spans="3:13" ht="12.75" customHeight="1">
      <c r="C915" s="2"/>
      <c r="D915" s="2"/>
      <c r="E915" s="3"/>
      <c r="F915" s="4"/>
      <c r="G915" s="4"/>
      <c r="H915" s="6"/>
      <c r="I915" s="6"/>
      <c r="J915" s="8"/>
      <c r="K915" s="8"/>
      <c r="L915" s="8"/>
      <c r="M915" s="7"/>
    </row>
    <row r="916" spans="3:13" ht="12.75" customHeight="1">
      <c r="C916" s="2"/>
      <c r="D916" s="2"/>
      <c r="E916" s="3"/>
      <c r="F916" s="4"/>
      <c r="G916" s="4"/>
      <c r="H916" s="6"/>
      <c r="I916" s="6"/>
      <c r="J916" s="8"/>
      <c r="K916" s="8"/>
      <c r="L916" s="8"/>
      <c r="M916" s="7"/>
    </row>
    <row r="917" spans="3:13" ht="12.75" customHeight="1">
      <c r="C917" s="2"/>
      <c r="D917" s="2"/>
      <c r="E917" s="3"/>
      <c r="F917" s="4"/>
      <c r="G917" s="4"/>
      <c r="H917" s="6"/>
      <c r="I917" s="6"/>
      <c r="J917" s="8"/>
      <c r="K917" s="8"/>
      <c r="L917" s="8"/>
      <c r="M917" s="7"/>
    </row>
    <row r="918" spans="3:13" ht="12.75" customHeight="1">
      <c r="C918" s="2"/>
      <c r="D918" s="2"/>
      <c r="E918" s="3"/>
      <c r="F918" s="4"/>
      <c r="G918" s="4"/>
      <c r="H918" s="6"/>
      <c r="I918" s="6"/>
      <c r="J918" s="8"/>
      <c r="K918" s="8"/>
      <c r="L918" s="8"/>
      <c r="M918" s="7"/>
    </row>
    <row r="919" spans="3:13" ht="12.75" customHeight="1">
      <c r="C919" s="2"/>
      <c r="D919" s="2"/>
      <c r="E919" s="3"/>
      <c r="F919" s="4"/>
      <c r="G919" s="4"/>
      <c r="H919" s="6"/>
      <c r="I919" s="6"/>
      <c r="J919" s="8"/>
      <c r="K919" s="8"/>
      <c r="L919" s="8"/>
      <c r="M919" s="7"/>
    </row>
    <row r="920" spans="3:13" ht="12.75" customHeight="1">
      <c r="C920" s="2"/>
      <c r="D920" s="2"/>
      <c r="E920" s="3"/>
      <c r="F920" s="4"/>
      <c r="G920" s="4"/>
      <c r="H920" s="6"/>
      <c r="I920" s="6"/>
      <c r="J920" s="8"/>
      <c r="K920" s="8"/>
      <c r="L920" s="8"/>
      <c r="M920" s="7"/>
    </row>
    <row r="921" spans="3:13" ht="12.75" customHeight="1">
      <c r="C921" s="2"/>
      <c r="D921" s="2"/>
      <c r="E921" s="3"/>
      <c r="F921" s="4"/>
      <c r="G921" s="4"/>
      <c r="H921" s="6"/>
      <c r="I921" s="6"/>
      <c r="J921" s="8"/>
      <c r="K921" s="8"/>
      <c r="L921" s="8"/>
      <c r="M921" s="7"/>
    </row>
    <row r="922" spans="3:13" ht="12.75" customHeight="1">
      <c r="C922" s="2"/>
      <c r="D922" s="2"/>
      <c r="E922" s="3"/>
      <c r="F922" s="4"/>
      <c r="G922" s="4"/>
      <c r="H922" s="6"/>
      <c r="I922" s="6"/>
      <c r="J922" s="8"/>
      <c r="K922" s="8"/>
      <c r="L922" s="8"/>
      <c r="M922" s="7"/>
    </row>
    <row r="923" spans="3:13" ht="12.75" customHeight="1">
      <c r="C923" s="2"/>
      <c r="D923" s="2"/>
      <c r="E923" s="3"/>
      <c r="F923" s="4"/>
      <c r="G923" s="4"/>
      <c r="H923" s="6"/>
      <c r="I923" s="6"/>
      <c r="J923" s="8"/>
      <c r="K923" s="8"/>
      <c r="L923" s="8"/>
      <c r="M923" s="7"/>
    </row>
    <row r="924" spans="3:13" ht="12.75" customHeight="1">
      <c r="C924" s="2"/>
      <c r="D924" s="2"/>
      <c r="E924" s="3"/>
      <c r="F924" s="4"/>
      <c r="G924" s="4"/>
      <c r="H924" s="6"/>
      <c r="I924" s="6"/>
      <c r="J924" s="8"/>
      <c r="K924" s="8"/>
      <c r="L924" s="8"/>
      <c r="M924" s="7"/>
    </row>
    <row r="925" spans="3:13" ht="12.75" customHeight="1">
      <c r="C925" s="2"/>
      <c r="D925" s="2"/>
      <c r="E925" s="3"/>
      <c r="F925" s="4"/>
      <c r="G925" s="4"/>
      <c r="H925" s="6"/>
      <c r="I925" s="6"/>
      <c r="J925" s="8"/>
      <c r="K925" s="8"/>
      <c r="L925" s="8"/>
      <c r="M925" s="7"/>
    </row>
    <row r="926" spans="3:13" ht="12.75" customHeight="1">
      <c r="C926" s="2"/>
      <c r="D926" s="2"/>
      <c r="E926" s="3"/>
      <c r="F926" s="4"/>
      <c r="G926" s="4"/>
      <c r="H926" s="6"/>
      <c r="I926" s="6"/>
      <c r="J926" s="8"/>
      <c r="K926" s="8"/>
      <c r="L926" s="8"/>
      <c r="M926" s="7"/>
    </row>
    <row r="927" spans="3:13" ht="12.75" customHeight="1">
      <c r="C927" s="2"/>
      <c r="D927" s="2"/>
      <c r="E927" s="3"/>
      <c r="F927" s="4"/>
      <c r="G927" s="4"/>
      <c r="H927" s="6"/>
      <c r="I927" s="6"/>
      <c r="J927" s="8"/>
      <c r="K927" s="8"/>
      <c r="L927" s="8"/>
      <c r="M927" s="7"/>
    </row>
    <row r="928" spans="3:13" ht="12.75" customHeight="1">
      <c r="C928" s="2"/>
      <c r="D928" s="2"/>
      <c r="E928" s="3"/>
      <c r="F928" s="4"/>
      <c r="G928" s="4"/>
      <c r="H928" s="6"/>
      <c r="I928" s="6"/>
      <c r="J928" s="8"/>
      <c r="K928" s="8"/>
      <c r="L928" s="8"/>
      <c r="M928" s="7"/>
    </row>
    <row r="929" spans="3:13" ht="12.75" customHeight="1">
      <c r="C929" s="2"/>
      <c r="D929" s="2"/>
      <c r="E929" s="3"/>
      <c r="F929" s="4"/>
      <c r="G929" s="4"/>
      <c r="H929" s="6"/>
      <c r="I929" s="6"/>
      <c r="J929" s="8"/>
      <c r="K929" s="8"/>
      <c r="L929" s="8"/>
      <c r="M929" s="7"/>
    </row>
    <row r="930" spans="3:13" ht="12.75" customHeight="1">
      <c r="C930" s="2"/>
      <c r="D930" s="2"/>
      <c r="E930" s="3"/>
      <c r="F930" s="4"/>
      <c r="G930" s="4"/>
      <c r="H930" s="6"/>
      <c r="I930" s="6"/>
      <c r="J930" s="8"/>
      <c r="K930" s="8"/>
      <c r="L930" s="8"/>
      <c r="M930" s="7"/>
    </row>
    <row r="931" spans="3:13" ht="12.75" customHeight="1">
      <c r="C931" s="2"/>
      <c r="D931" s="2"/>
      <c r="E931" s="3"/>
      <c r="F931" s="4"/>
      <c r="G931" s="4"/>
      <c r="H931" s="6"/>
      <c r="I931" s="6"/>
      <c r="J931" s="8"/>
      <c r="K931" s="8"/>
      <c r="L931" s="8"/>
      <c r="M931" s="7"/>
    </row>
    <row r="932" spans="3:13" ht="12.75" customHeight="1">
      <c r="C932" s="2"/>
      <c r="D932" s="2"/>
      <c r="E932" s="3"/>
      <c r="F932" s="4"/>
      <c r="G932" s="4"/>
      <c r="H932" s="6"/>
      <c r="I932" s="6"/>
      <c r="J932" s="8"/>
      <c r="K932" s="8"/>
      <c r="L932" s="8"/>
      <c r="M932" s="7"/>
    </row>
    <row r="933" spans="3:13" ht="12.75" customHeight="1">
      <c r="C933" s="2"/>
      <c r="D933" s="2"/>
      <c r="E933" s="3"/>
      <c r="F933" s="4"/>
      <c r="G933" s="4"/>
      <c r="H933" s="6"/>
      <c r="I933" s="6"/>
      <c r="J933" s="8"/>
      <c r="K933" s="8"/>
      <c r="L933" s="8"/>
      <c r="M933" s="7"/>
    </row>
    <row r="934" spans="3:13" ht="12.75" customHeight="1">
      <c r="C934" s="2"/>
      <c r="D934" s="2"/>
      <c r="E934" s="3"/>
      <c r="F934" s="4"/>
      <c r="G934" s="4"/>
      <c r="H934" s="6"/>
      <c r="I934" s="6"/>
      <c r="J934" s="8"/>
      <c r="K934" s="8"/>
      <c r="L934" s="8"/>
      <c r="M934" s="7"/>
    </row>
    <row r="935" spans="3:13" ht="12.75" customHeight="1">
      <c r="C935" s="2"/>
      <c r="D935" s="2"/>
      <c r="E935" s="3"/>
      <c r="F935" s="4"/>
      <c r="G935" s="4"/>
      <c r="H935" s="6"/>
      <c r="I935" s="6"/>
      <c r="J935" s="8"/>
      <c r="K935" s="8"/>
      <c r="L935" s="8"/>
      <c r="M935" s="7"/>
    </row>
    <row r="936" spans="3:13" ht="12.75" customHeight="1">
      <c r="C936" s="2"/>
      <c r="D936" s="2"/>
      <c r="E936" s="3"/>
      <c r="F936" s="4"/>
      <c r="G936" s="4"/>
      <c r="H936" s="6"/>
      <c r="I936" s="6"/>
      <c r="J936" s="8"/>
      <c r="K936" s="8"/>
      <c r="L936" s="8"/>
      <c r="M936" s="7"/>
    </row>
    <row r="937" spans="3:13" ht="12.75" customHeight="1">
      <c r="C937" s="2"/>
      <c r="D937" s="2"/>
      <c r="E937" s="3"/>
      <c r="F937" s="4"/>
      <c r="G937" s="4"/>
      <c r="H937" s="6"/>
      <c r="I937" s="6"/>
      <c r="J937" s="8"/>
      <c r="K937" s="8"/>
      <c r="L937" s="8"/>
      <c r="M937" s="7"/>
    </row>
    <row r="938" spans="3:13" ht="12.75" customHeight="1">
      <c r="C938" s="2"/>
      <c r="D938" s="2"/>
      <c r="E938" s="3"/>
      <c r="F938" s="4"/>
      <c r="G938" s="4"/>
      <c r="H938" s="6"/>
      <c r="I938" s="6"/>
      <c r="J938" s="8"/>
      <c r="K938" s="8"/>
      <c r="L938" s="8"/>
      <c r="M938" s="7"/>
    </row>
    <row r="939" spans="3:13" ht="12.75" customHeight="1">
      <c r="C939" s="2"/>
      <c r="D939" s="2"/>
      <c r="E939" s="3"/>
      <c r="F939" s="4"/>
      <c r="G939" s="4"/>
      <c r="H939" s="6"/>
      <c r="I939" s="6"/>
      <c r="J939" s="8"/>
      <c r="K939" s="8"/>
      <c r="L939" s="8"/>
      <c r="M939" s="7"/>
    </row>
    <row r="940" spans="3:13" ht="12.75" customHeight="1">
      <c r="C940" s="2"/>
      <c r="D940" s="2"/>
      <c r="E940" s="3"/>
      <c r="F940" s="4"/>
      <c r="G940" s="4"/>
      <c r="H940" s="6"/>
      <c r="I940" s="6"/>
      <c r="J940" s="8"/>
      <c r="K940" s="8"/>
      <c r="L940" s="8"/>
      <c r="M940" s="7"/>
    </row>
    <row r="941" spans="3:13" ht="12.75" customHeight="1">
      <c r="C941" s="2"/>
      <c r="D941" s="2"/>
      <c r="E941" s="3"/>
      <c r="F941" s="4"/>
      <c r="G941" s="4"/>
      <c r="H941" s="6"/>
      <c r="I941" s="6"/>
      <c r="J941" s="8"/>
      <c r="K941" s="8"/>
      <c r="L941" s="8"/>
      <c r="M941" s="7"/>
    </row>
    <row r="942" spans="3:13" ht="12.75" customHeight="1">
      <c r="C942" s="2"/>
      <c r="D942" s="2"/>
      <c r="E942" s="3"/>
      <c r="F942" s="4"/>
      <c r="G942" s="4"/>
      <c r="H942" s="6"/>
      <c r="I942" s="6"/>
      <c r="J942" s="8"/>
      <c r="K942" s="8"/>
      <c r="L942" s="8"/>
      <c r="M942" s="7"/>
    </row>
    <row r="943" spans="3:13" ht="12.75" customHeight="1">
      <c r="C943" s="2"/>
      <c r="D943" s="2"/>
      <c r="E943" s="3"/>
      <c r="F943" s="4"/>
      <c r="G943" s="4"/>
      <c r="H943" s="6"/>
      <c r="I943" s="6"/>
      <c r="J943" s="8"/>
      <c r="K943" s="8"/>
      <c r="L943" s="8"/>
      <c r="M943" s="7"/>
    </row>
    <row r="944" spans="3:13" ht="12.75" customHeight="1">
      <c r="C944" s="2"/>
      <c r="D944" s="2"/>
      <c r="E944" s="3"/>
      <c r="F944" s="4"/>
      <c r="G944" s="4"/>
      <c r="H944" s="6"/>
      <c r="I944" s="6"/>
      <c r="J944" s="8"/>
      <c r="K944" s="8"/>
      <c r="L944" s="8"/>
      <c r="M944" s="7"/>
    </row>
    <row r="945" spans="3:13" ht="12.75" customHeight="1">
      <c r="C945" s="2"/>
      <c r="D945" s="2"/>
      <c r="E945" s="3"/>
      <c r="F945" s="4"/>
      <c r="G945" s="4"/>
      <c r="H945" s="6"/>
      <c r="I945" s="6"/>
      <c r="J945" s="8"/>
      <c r="K945" s="8"/>
      <c r="L945" s="8"/>
      <c r="M945" s="7"/>
    </row>
    <row r="946" spans="3:13" ht="12.75" customHeight="1">
      <c r="C946" s="2"/>
      <c r="D946" s="2"/>
      <c r="E946" s="3"/>
      <c r="F946" s="4"/>
      <c r="G946" s="4"/>
      <c r="H946" s="6"/>
      <c r="I946" s="6"/>
      <c r="J946" s="8"/>
      <c r="K946" s="8"/>
      <c r="L946" s="8"/>
      <c r="M946" s="7"/>
    </row>
    <row r="947" spans="3:13" ht="12.75" customHeight="1">
      <c r="C947" s="2"/>
      <c r="D947" s="2"/>
      <c r="E947" s="3"/>
      <c r="F947" s="4"/>
      <c r="G947" s="4"/>
      <c r="H947" s="6"/>
      <c r="I947" s="6"/>
      <c r="J947" s="8"/>
      <c r="K947" s="8"/>
      <c r="L947" s="8"/>
      <c r="M947" s="7"/>
    </row>
    <row r="948" spans="3:13" ht="12.75" customHeight="1">
      <c r="C948" s="2"/>
      <c r="D948" s="2"/>
      <c r="E948" s="3"/>
      <c r="F948" s="4"/>
      <c r="G948" s="4"/>
      <c r="H948" s="6"/>
      <c r="I948" s="6"/>
      <c r="J948" s="8"/>
      <c r="K948" s="8"/>
      <c r="L948" s="8"/>
      <c r="M948" s="7"/>
    </row>
    <row r="949" spans="3:13" ht="12.75" customHeight="1">
      <c r="C949" s="2"/>
      <c r="D949" s="2"/>
      <c r="E949" s="3"/>
      <c r="F949" s="4"/>
      <c r="G949" s="4"/>
      <c r="H949" s="6"/>
      <c r="I949" s="6"/>
      <c r="J949" s="8"/>
      <c r="K949" s="8"/>
      <c r="L949" s="8"/>
      <c r="M949" s="7"/>
    </row>
    <row r="950" spans="3:13" ht="12.75" customHeight="1">
      <c r="C950" s="2"/>
      <c r="D950" s="2"/>
      <c r="E950" s="3"/>
      <c r="F950" s="4"/>
      <c r="G950" s="4"/>
      <c r="H950" s="6"/>
      <c r="I950" s="6"/>
      <c r="J950" s="8"/>
      <c r="K950" s="8"/>
      <c r="L950" s="8"/>
      <c r="M950" s="7"/>
    </row>
    <row r="951" spans="3:13" ht="12.75" customHeight="1">
      <c r="C951" s="2"/>
      <c r="D951" s="2"/>
      <c r="E951" s="3"/>
      <c r="F951" s="4"/>
      <c r="G951" s="4"/>
      <c r="H951" s="6"/>
      <c r="I951" s="6"/>
      <c r="J951" s="8"/>
      <c r="K951" s="8"/>
      <c r="L951" s="8"/>
      <c r="M951" s="7"/>
    </row>
    <row r="952" spans="3:13" ht="12.75" customHeight="1">
      <c r="C952" s="2"/>
      <c r="D952" s="2"/>
      <c r="E952" s="3"/>
      <c r="F952" s="4"/>
      <c r="G952" s="4"/>
      <c r="H952" s="6"/>
      <c r="I952" s="6"/>
      <c r="J952" s="8"/>
      <c r="K952" s="8"/>
      <c r="L952" s="8"/>
      <c r="M952" s="7"/>
    </row>
    <row r="953" spans="3:13" ht="12.75" customHeight="1">
      <c r="C953" s="2"/>
      <c r="D953" s="2"/>
      <c r="E953" s="3"/>
      <c r="F953" s="4"/>
      <c r="G953" s="4"/>
      <c r="H953" s="6"/>
      <c r="I953" s="6"/>
      <c r="J953" s="8"/>
      <c r="K953" s="8"/>
      <c r="L953" s="8"/>
      <c r="M953" s="7"/>
    </row>
    <row r="954" spans="3:13" ht="12.75" customHeight="1">
      <c r="C954" s="2"/>
      <c r="D954" s="2"/>
      <c r="E954" s="3"/>
      <c r="F954" s="4"/>
      <c r="G954" s="4"/>
      <c r="H954" s="6"/>
      <c r="I954" s="6"/>
      <c r="J954" s="8"/>
      <c r="K954" s="8"/>
      <c r="L954" s="8"/>
      <c r="M954" s="7"/>
    </row>
    <row r="955" spans="3:13" ht="12.75" customHeight="1">
      <c r="C955" s="2"/>
      <c r="D955" s="2"/>
      <c r="E955" s="3"/>
      <c r="F955" s="4"/>
      <c r="G955" s="4"/>
      <c r="H955" s="6"/>
      <c r="I955" s="6"/>
      <c r="J955" s="8"/>
      <c r="K955" s="8"/>
      <c r="L955" s="8"/>
      <c r="M955" s="7"/>
    </row>
    <row r="956" spans="3:13" ht="12.75" customHeight="1">
      <c r="C956" s="2"/>
      <c r="D956" s="2"/>
      <c r="E956" s="3"/>
      <c r="F956" s="4"/>
      <c r="G956" s="4"/>
      <c r="H956" s="6"/>
      <c r="I956" s="6"/>
      <c r="J956" s="8"/>
      <c r="K956" s="8"/>
      <c r="L956" s="8"/>
      <c r="M956" s="7"/>
    </row>
    <row r="957" spans="3:13" ht="12.75" customHeight="1">
      <c r="C957" s="2"/>
      <c r="D957" s="2"/>
      <c r="E957" s="3"/>
      <c r="F957" s="4"/>
      <c r="G957" s="4"/>
      <c r="H957" s="6"/>
      <c r="I957" s="6"/>
      <c r="J957" s="8"/>
      <c r="K957" s="8"/>
      <c r="L957" s="8"/>
      <c r="M957" s="7"/>
    </row>
    <row r="958" spans="3:13" ht="12.75" customHeight="1">
      <c r="C958" s="2"/>
      <c r="D958" s="2"/>
      <c r="E958" s="3"/>
      <c r="F958" s="4"/>
      <c r="G958" s="4"/>
      <c r="H958" s="6"/>
      <c r="I958" s="6"/>
      <c r="J958" s="8"/>
      <c r="K958" s="8"/>
      <c r="L958" s="8"/>
      <c r="M958" s="7"/>
    </row>
    <row r="959" spans="3:13" ht="12.75" customHeight="1">
      <c r="C959" s="2"/>
      <c r="D959" s="2"/>
      <c r="E959" s="3"/>
      <c r="F959" s="4"/>
      <c r="G959" s="4"/>
      <c r="H959" s="6"/>
      <c r="I959" s="6"/>
      <c r="J959" s="8"/>
      <c r="K959" s="8"/>
      <c r="L959" s="8"/>
      <c r="M959" s="7"/>
    </row>
    <row r="960" spans="3:13" ht="12.75" customHeight="1">
      <c r="C960" s="2"/>
      <c r="D960" s="2"/>
      <c r="E960" s="3"/>
      <c r="F960" s="4"/>
      <c r="G960" s="4"/>
      <c r="H960" s="6"/>
      <c r="I960" s="6"/>
      <c r="J960" s="8"/>
      <c r="K960" s="8"/>
      <c r="L960" s="8"/>
      <c r="M960" s="7"/>
    </row>
    <row r="961" spans="3:13" ht="12.75" customHeight="1">
      <c r="C961" s="2"/>
      <c r="D961" s="2"/>
      <c r="E961" s="3"/>
      <c r="F961" s="4"/>
      <c r="G961" s="4"/>
      <c r="H961" s="6"/>
      <c r="I961" s="6"/>
      <c r="J961" s="8"/>
      <c r="K961" s="8"/>
      <c r="L961" s="8"/>
      <c r="M961" s="7"/>
    </row>
    <row r="962" spans="3:13" ht="12.75" customHeight="1">
      <c r="C962" s="2"/>
      <c r="D962" s="2"/>
      <c r="E962" s="3"/>
      <c r="F962" s="4"/>
      <c r="G962" s="4"/>
      <c r="H962" s="6"/>
      <c r="I962" s="6"/>
      <c r="J962" s="8"/>
      <c r="K962" s="8"/>
      <c r="L962" s="8"/>
      <c r="M962" s="7"/>
    </row>
    <row r="963" spans="3:13" ht="12.75" customHeight="1">
      <c r="C963" s="2"/>
      <c r="D963" s="2"/>
      <c r="E963" s="3"/>
      <c r="F963" s="4"/>
      <c r="G963" s="4"/>
      <c r="H963" s="6"/>
      <c r="I963" s="6"/>
      <c r="J963" s="8"/>
      <c r="K963" s="8"/>
      <c r="L963" s="8"/>
      <c r="M963" s="7"/>
    </row>
    <row r="964" spans="3:13" ht="12.75" customHeight="1">
      <c r="C964" s="2"/>
      <c r="D964" s="2"/>
      <c r="E964" s="3"/>
      <c r="F964" s="4"/>
      <c r="G964" s="4"/>
      <c r="H964" s="6"/>
      <c r="I964" s="6"/>
      <c r="J964" s="8"/>
      <c r="K964" s="8"/>
      <c r="L964" s="8"/>
      <c r="M964" s="7"/>
    </row>
    <row r="965" spans="3:13" ht="12.75" customHeight="1">
      <c r="C965" s="2"/>
      <c r="D965" s="2"/>
      <c r="E965" s="3"/>
      <c r="F965" s="4"/>
      <c r="G965" s="4"/>
      <c r="H965" s="6"/>
      <c r="I965" s="6"/>
      <c r="J965" s="8"/>
      <c r="K965" s="8"/>
      <c r="L965" s="8"/>
      <c r="M965" s="7"/>
    </row>
    <row r="966" spans="3:13" ht="12.75" customHeight="1">
      <c r="C966" s="2"/>
      <c r="D966" s="2"/>
      <c r="E966" s="3"/>
      <c r="F966" s="4"/>
      <c r="G966" s="4"/>
      <c r="H966" s="6"/>
      <c r="I966" s="6"/>
      <c r="J966" s="8"/>
      <c r="K966" s="8"/>
      <c r="L966" s="8"/>
      <c r="M966" s="7"/>
    </row>
    <row r="967" spans="3:13" ht="12.75" customHeight="1">
      <c r="C967" s="2"/>
      <c r="D967" s="2"/>
      <c r="E967" s="3"/>
      <c r="F967" s="4"/>
      <c r="G967" s="4"/>
      <c r="H967" s="6"/>
      <c r="I967" s="6"/>
      <c r="J967" s="8"/>
      <c r="K967" s="8"/>
      <c r="L967" s="8"/>
      <c r="M967" s="7"/>
    </row>
    <row r="968" spans="3:13" ht="12.75" customHeight="1">
      <c r="C968" s="2"/>
      <c r="D968" s="2"/>
      <c r="E968" s="3"/>
      <c r="F968" s="4"/>
      <c r="G968" s="4"/>
      <c r="H968" s="6"/>
      <c r="I968" s="6"/>
      <c r="J968" s="8"/>
      <c r="K968" s="8"/>
      <c r="L968" s="8"/>
      <c r="M968" s="7"/>
    </row>
    <row r="969" spans="3:13" ht="12.75" customHeight="1">
      <c r="C969" s="2"/>
      <c r="D969" s="2"/>
      <c r="E969" s="3"/>
      <c r="F969" s="4"/>
      <c r="G969" s="4"/>
      <c r="H969" s="6"/>
      <c r="I969" s="6"/>
      <c r="J969" s="8"/>
      <c r="K969" s="8"/>
      <c r="L969" s="8"/>
      <c r="M969" s="7"/>
    </row>
    <row r="970" spans="3:13" ht="12.75" customHeight="1">
      <c r="C970" s="2"/>
      <c r="D970" s="2"/>
      <c r="E970" s="3"/>
      <c r="F970" s="4"/>
      <c r="G970" s="4"/>
      <c r="H970" s="6"/>
      <c r="I970" s="6"/>
      <c r="J970" s="8"/>
      <c r="K970" s="8"/>
      <c r="L970" s="8"/>
      <c r="M970" s="7"/>
    </row>
    <row r="971" spans="3:13" ht="12.75" customHeight="1">
      <c r="C971" s="2"/>
      <c r="D971" s="2"/>
      <c r="E971" s="3"/>
      <c r="F971" s="4"/>
      <c r="G971" s="4"/>
      <c r="H971" s="6"/>
      <c r="I971" s="6"/>
      <c r="J971" s="8"/>
      <c r="K971" s="8"/>
      <c r="L971" s="8"/>
      <c r="M971" s="7"/>
    </row>
    <row r="972" spans="3:13" ht="12.75" customHeight="1">
      <c r="C972" s="2"/>
      <c r="D972" s="2"/>
      <c r="E972" s="3"/>
      <c r="F972" s="4"/>
      <c r="G972" s="4"/>
      <c r="H972" s="6"/>
      <c r="I972" s="6"/>
      <c r="J972" s="8"/>
      <c r="K972" s="8"/>
      <c r="L972" s="8"/>
      <c r="M972" s="7"/>
    </row>
    <row r="973" spans="3:13" ht="12.75" customHeight="1">
      <c r="C973" s="2"/>
      <c r="D973" s="2"/>
      <c r="E973" s="3"/>
      <c r="F973" s="4"/>
      <c r="G973" s="4"/>
      <c r="H973" s="6"/>
      <c r="I973" s="6"/>
      <c r="J973" s="8"/>
      <c r="K973" s="8"/>
      <c r="L973" s="8"/>
      <c r="M973" s="7"/>
    </row>
    <row r="974" spans="3:13" ht="12.75" customHeight="1">
      <c r="C974" s="2"/>
      <c r="D974" s="2"/>
      <c r="E974" s="3"/>
      <c r="F974" s="4"/>
      <c r="G974" s="4"/>
      <c r="H974" s="6"/>
      <c r="I974" s="6"/>
      <c r="J974" s="8"/>
      <c r="K974" s="8"/>
      <c r="L974" s="8"/>
      <c r="M974" s="7"/>
    </row>
    <row r="975" spans="3:13" ht="12.75" customHeight="1">
      <c r="C975" s="2"/>
      <c r="D975" s="2"/>
      <c r="E975" s="3"/>
      <c r="F975" s="4"/>
      <c r="G975" s="4"/>
      <c r="H975" s="6"/>
      <c r="I975" s="6"/>
      <c r="J975" s="8"/>
      <c r="K975" s="8"/>
      <c r="L975" s="8"/>
      <c r="M975" s="7"/>
    </row>
    <row r="976" spans="3:13" ht="12.75" customHeight="1">
      <c r="C976" s="2"/>
      <c r="D976" s="2"/>
      <c r="E976" s="3"/>
      <c r="F976" s="4"/>
      <c r="G976" s="4"/>
      <c r="H976" s="6"/>
      <c r="I976" s="6"/>
      <c r="J976" s="8"/>
      <c r="K976" s="8"/>
      <c r="L976" s="8"/>
      <c r="M976" s="7"/>
    </row>
    <row r="977" spans="3:13" ht="12.75" customHeight="1">
      <c r="C977" s="2"/>
      <c r="D977" s="2"/>
      <c r="E977" s="3"/>
      <c r="F977" s="4"/>
      <c r="G977" s="4"/>
      <c r="H977" s="6"/>
      <c r="I977" s="6"/>
      <c r="J977" s="8"/>
      <c r="K977" s="8"/>
      <c r="L977" s="8"/>
      <c r="M977" s="7"/>
    </row>
    <row r="978" spans="3:13" ht="12.75" customHeight="1">
      <c r="C978" s="2"/>
      <c r="D978" s="2"/>
      <c r="E978" s="3"/>
      <c r="F978" s="4"/>
      <c r="G978" s="4"/>
      <c r="H978" s="6"/>
      <c r="I978" s="6"/>
      <c r="J978" s="8"/>
      <c r="K978" s="8"/>
      <c r="L978" s="8"/>
      <c r="M978" s="7"/>
    </row>
    <row r="979" spans="3:13" ht="12.75" customHeight="1">
      <c r="C979" s="2"/>
      <c r="D979" s="2"/>
      <c r="E979" s="3"/>
      <c r="F979" s="4"/>
      <c r="G979" s="4"/>
      <c r="H979" s="6"/>
      <c r="I979" s="6"/>
      <c r="J979" s="8"/>
      <c r="K979" s="8"/>
      <c r="L979" s="8"/>
      <c r="M979" s="7"/>
    </row>
    <row r="980" spans="3:13" ht="12.75" customHeight="1">
      <c r="C980" s="2"/>
      <c r="D980" s="2"/>
      <c r="E980" s="3"/>
      <c r="F980" s="4"/>
      <c r="G980" s="4"/>
      <c r="H980" s="6"/>
      <c r="I980" s="6"/>
      <c r="J980" s="8"/>
      <c r="K980" s="8"/>
      <c r="L980" s="8"/>
      <c r="M980" s="7"/>
    </row>
    <row r="981" spans="3:13" ht="12.75" customHeight="1">
      <c r="C981" s="2"/>
      <c r="D981" s="2"/>
      <c r="E981" s="3"/>
      <c r="F981" s="4"/>
      <c r="G981" s="4"/>
      <c r="H981" s="6"/>
      <c r="I981" s="6"/>
      <c r="J981" s="8"/>
      <c r="K981" s="8"/>
      <c r="L981" s="8"/>
      <c r="M981" s="7"/>
    </row>
    <row r="982" spans="3:13" ht="12.75" customHeight="1">
      <c r="C982" s="2"/>
      <c r="D982" s="2"/>
      <c r="E982" s="3"/>
      <c r="F982" s="4"/>
      <c r="G982" s="4"/>
      <c r="H982" s="6"/>
      <c r="I982" s="6"/>
      <c r="J982" s="8"/>
      <c r="K982" s="8"/>
      <c r="L982" s="8"/>
      <c r="M982" s="7"/>
    </row>
    <row r="983" spans="3:13" ht="12.75" customHeight="1">
      <c r="C983" s="2"/>
      <c r="D983" s="2"/>
      <c r="E983" s="3"/>
      <c r="F983" s="4"/>
      <c r="G983" s="4"/>
      <c r="H983" s="6"/>
      <c r="I983" s="6"/>
      <c r="J983" s="8"/>
      <c r="K983" s="8"/>
      <c r="L983" s="8"/>
      <c r="M983" s="7"/>
    </row>
    <row r="984" spans="3:13" ht="12.75" customHeight="1">
      <c r="C984" s="2"/>
      <c r="D984" s="2"/>
      <c r="E984" s="3"/>
      <c r="F984" s="4"/>
      <c r="G984" s="4"/>
      <c r="H984" s="6"/>
      <c r="I984" s="6"/>
      <c r="J984" s="8"/>
      <c r="K984" s="8"/>
      <c r="L984" s="8"/>
      <c r="M984" s="7"/>
    </row>
    <row r="985" spans="3:13" ht="12.75" customHeight="1">
      <c r="C985" s="2"/>
      <c r="D985" s="2"/>
      <c r="E985" s="3"/>
      <c r="F985" s="4"/>
      <c r="G985" s="4"/>
      <c r="H985" s="6"/>
      <c r="I985" s="6"/>
      <c r="J985" s="8"/>
      <c r="K985" s="8"/>
      <c r="L985" s="8"/>
      <c r="M985" s="7"/>
    </row>
    <row r="986" spans="3:13" ht="12.75" customHeight="1">
      <c r="C986" s="2"/>
      <c r="D986" s="2"/>
      <c r="E986" s="3"/>
      <c r="F986" s="4"/>
      <c r="G986" s="4"/>
      <c r="H986" s="6"/>
      <c r="I986" s="6"/>
      <c r="J986" s="8"/>
      <c r="K986" s="8"/>
      <c r="L986" s="8"/>
      <c r="M986" s="7"/>
    </row>
    <row r="987" spans="3:13" ht="12.75" customHeight="1">
      <c r="C987" s="2"/>
      <c r="D987" s="2"/>
      <c r="E987" s="3"/>
      <c r="F987" s="4"/>
      <c r="G987" s="4"/>
      <c r="H987" s="6"/>
      <c r="I987" s="6"/>
      <c r="J987" s="8"/>
      <c r="K987" s="8"/>
      <c r="L987" s="8"/>
      <c r="M987" s="7"/>
    </row>
    <row r="988" spans="3:13" ht="12.75" customHeight="1">
      <c r="C988" s="2"/>
      <c r="D988" s="2"/>
      <c r="E988" s="3"/>
      <c r="F988" s="4"/>
      <c r="G988" s="4"/>
      <c r="H988" s="6"/>
      <c r="I988" s="6"/>
      <c r="J988" s="8"/>
      <c r="K988" s="8"/>
      <c r="L988" s="8"/>
      <c r="M988" s="7"/>
    </row>
    <row r="989" spans="3:13" ht="12.75" customHeight="1">
      <c r="C989" s="2"/>
      <c r="D989" s="2"/>
      <c r="E989" s="3"/>
      <c r="F989" s="4"/>
      <c r="G989" s="4"/>
      <c r="H989" s="6"/>
      <c r="I989" s="6"/>
      <c r="J989" s="8"/>
      <c r="K989" s="8"/>
      <c r="L989" s="8"/>
      <c r="M989" s="7"/>
    </row>
    <row r="990" spans="3:13" ht="12.75" customHeight="1">
      <c r="C990" s="2"/>
      <c r="D990" s="2"/>
      <c r="E990" s="3"/>
      <c r="F990" s="4"/>
      <c r="G990" s="4"/>
      <c r="H990" s="6"/>
      <c r="I990" s="6"/>
      <c r="J990" s="8"/>
      <c r="K990" s="8"/>
      <c r="L990" s="8"/>
      <c r="M990" s="7"/>
    </row>
    <row r="991" spans="3:13" ht="12.75" customHeight="1">
      <c r="C991" s="2"/>
      <c r="D991" s="2"/>
      <c r="E991" s="3"/>
      <c r="F991" s="4"/>
      <c r="G991" s="4"/>
      <c r="H991" s="6"/>
      <c r="I991" s="6"/>
      <c r="J991" s="8"/>
      <c r="K991" s="8"/>
      <c r="L991" s="8"/>
      <c r="M991" s="7"/>
    </row>
    <row r="992" spans="3:13" ht="12.75" customHeight="1">
      <c r="C992" s="2"/>
      <c r="D992" s="2"/>
      <c r="E992" s="3"/>
      <c r="F992" s="4"/>
      <c r="G992" s="4"/>
      <c r="H992" s="6"/>
      <c r="I992" s="6"/>
      <c r="J992" s="8"/>
      <c r="K992" s="8"/>
      <c r="L992" s="8"/>
      <c r="M992" s="7"/>
    </row>
    <row r="993" spans="3:13" ht="12.75" customHeight="1">
      <c r="C993" s="2"/>
      <c r="D993" s="2"/>
      <c r="E993" s="3"/>
      <c r="F993" s="4"/>
      <c r="G993" s="4"/>
      <c r="H993" s="6"/>
      <c r="I993" s="6"/>
      <c r="J993" s="8"/>
      <c r="K993" s="8"/>
      <c r="L993" s="8"/>
      <c r="M993" s="7"/>
    </row>
    <row r="994" spans="3:13" ht="12.75" customHeight="1">
      <c r="C994" s="2"/>
      <c r="D994" s="2"/>
      <c r="E994" s="3"/>
      <c r="F994" s="4"/>
      <c r="G994" s="4"/>
      <c r="H994" s="6"/>
      <c r="I994" s="6"/>
      <c r="J994" s="8"/>
      <c r="K994" s="8"/>
      <c r="L994" s="8"/>
      <c r="M994" s="7"/>
    </row>
    <row r="995" spans="3:13" ht="12.75" customHeight="1">
      <c r="C995" s="2"/>
      <c r="D995" s="2"/>
      <c r="E995" s="3"/>
      <c r="F995" s="4"/>
      <c r="G995" s="4"/>
      <c r="H995" s="6"/>
      <c r="I995" s="6"/>
      <c r="J995" s="8"/>
      <c r="K995" s="8"/>
      <c r="L995" s="8"/>
      <c r="M995" s="7"/>
    </row>
    <row r="996" spans="3:13" ht="12.75" customHeight="1">
      <c r="C996" s="2"/>
      <c r="D996" s="2"/>
      <c r="E996" s="3"/>
      <c r="F996" s="4"/>
      <c r="G996" s="4"/>
      <c r="H996" s="6"/>
      <c r="I996" s="6"/>
      <c r="J996" s="8"/>
      <c r="K996" s="8"/>
      <c r="L996" s="8"/>
      <c r="M996" s="7"/>
    </row>
    <row r="997" spans="3:13" ht="12.75" customHeight="1">
      <c r="C997" s="2"/>
      <c r="D997" s="2"/>
      <c r="E997" s="3"/>
      <c r="F997" s="4"/>
      <c r="G997" s="4"/>
      <c r="H997" s="6"/>
      <c r="I997" s="6"/>
      <c r="J997" s="8"/>
      <c r="K997" s="8"/>
      <c r="L997" s="8"/>
      <c r="M997" s="7"/>
    </row>
    <row r="998" spans="3:13" ht="12.75" customHeight="1">
      <c r="C998" s="2"/>
      <c r="D998" s="2"/>
      <c r="E998" s="3"/>
      <c r="F998" s="4"/>
      <c r="G998" s="4"/>
      <c r="H998" s="6"/>
      <c r="I998" s="6"/>
      <c r="J998" s="8"/>
      <c r="K998" s="8"/>
      <c r="L998" s="8"/>
      <c r="M998" s="7"/>
    </row>
    <row r="999" spans="3:13" ht="12.75" customHeight="1">
      <c r="C999" s="2"/>
      <c r="D999" s="2"/>
      <c r="E999" s="3"/>
      <c r="F999" s="4"/>
      <c r="G999" s="4"/>
      <c r="H999" s="6"/>
      <c r="I999" s="6"/>
      <c r="J999" s="8"/>
      <c r="K999" s="8"/>
      <c r="L999" s="8"/>
      <c r="M999" s="7"/>
    </row>
    <row r="1000" spans="3:13" ht="12.75" customHeight="1">
      <c r="C1000" s="2"/>
      <c r="D1000" s="2"/>
      <c r="E1000" s="3"/>
      <c r="F1000" s="4"/>
      <c r="G1000" s="4"/>
      <c r="H1000" s="6"/>
      <c r="I1000" s="6"/>
      <c r="J1000" s="8"/>
      <c r="K1000" s="8"/>
      <c r="L1000" s="8"/>
      <c r="M1000" s="7"/>
    </row>
  </sheetData>
  <sheetProtection sheet="1" objects="1" scenarios="1"/>
  <pageMargins left="0.75" right="0.75" top="1" bottom="1"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workbookViewId="0">
      <selection activeCell="F30" sqref="F30"/>
    </sheetView>
  </sheetViews>
  <sheetFormatPr defaultColWidth="14.42578125" defaultRowHeight="15" customHeight="1"/>
  <cols>
    <col min="1" max="1" width="30.7109375" customWidth="1"/>
    <col min="2" max="2" width="9" customWidth="1"/>
    <col min="3" max="3" width="8.42578125" customWidth="1"/>
    <col min="4" max="4" width="9.140625" customWidth="1"/>
    <col min="5" max="5" width="20.7109375" customWidth="1"/>
    <col min="6" max="6" width="91.85546875" customWidth="1"/>
    <col min="7" max="26" width="8.7109375" customWidth="1"/>
  </cols>
  <sheetData>
    <row r="1" spans="1:26" ht="12.75" customHeight="1">
      <c r="A1" s="94" t="s">
        <v>1109</v>
      </c>
      <c r="B1" s="157" t="s">
        <v>1110</v>
      </c>
      <c r="C1" s="157" t="s">
        <v>1111</v>
      </c>
      <c r="D1" s="157" t="s">
        <v>1112</v>
      </c>
      <c r="E1" s="94" t="s">
        <v>741</v>
      </c>
      <c r="F1" s="94" t="s">
        <v>1104</v>
      </c>
      <c r="G1" s="1"/>
      <c r="H1" s="1"/>
      <c r="I1" s="1"/>
      <c r="J1" s="1"/>
      <c r="K1" s="1"/>
      <c r="L1" s="1"/>
      <c r="M1" s="1"/>
      <c r="N1" s="1"/>
      <c r="O1" s="1"/>
      <c r="P1" s="1"/>
      <c r="Q1" s="1"/>
      <c r="R1" s="1"/>
      <c r="S1" s="1"/>
      <c r="T1" s="1"/>
      <c r="U1" s="1"/>
      <c r="V1" s="1"/>
      <c r="W1" s="1"/>
      <c r="X1" s="1"/>
      <c r="Y1" s="1"/>
      <c r="Z1" s="1"/>
    </row>
    <row r="2" spans="1:26" ht="12.75" customHeight="1">
      <c r="A2" t="str">
        <f>trans2019!A3</f>
        <v>air traffic, continental</v>
      </c>
      <c r="B2" s="3">
        <f>trans2019!D3*1000</f>
        <v>1.4</v>
      </c>
      <c r="C2" s="3">
        <f>trans2019!E3*1000</f>
        <v>2.3500000000000001E-3</v>
      </c>
      <c r="D2" s="3">
        <f>trans2019!F3*1000*1000</f>
        <v>2.67</v>
      </c>
      <c r="E2" t="str">
        <f>trans2019!H3</f>
        <v>IDEMAT 2017</v>
      </c>
      <c r="F2" t="str">
        <f>IF(trans2019!I3&gt;0,trans2019!I3,"")</f>
        <v>min weight volume ratio 0,167 ton/m3)</v>
      </c>
    </row>
    <row r="3" spans="1:26" ht="12.75" customHeight="1">
      <c r="A3" t="str">
        <f>trans2019!A4</f>
        <v>air traffic, intercontinental</v>
      </c>
      <c r="B3" s="3">
        <f>trans2019!D4*1000</f>
        <v>0.90400000000000003</v>
      </c>
      <c r="C3" s="3">
        <f>trans2019!E4*1000</f>
        <v>2.1199999999999999E-3</v>
      </c>
      <c r="D3" s="3">
        <f>trans2019!F4*1000*1000</f>
        <v>1.8</v>
      </c>
      <c r="E3" t="str">
        <f>trans2019!H4</f>
        <v>IDEMAT 2017</v>
      </c>
      <c r="F3" t="str">
        <f>IF(trans2019!I4&gt;0,trans2019!I4,"")</f>
        <v>min weight volume ratio 0,167 ton/m3)</v>
      </c>
    </row>
    <row r="4" spans="1:26" ht="12.75" customHeight="1">
      <c r="A4" t="str">
        <f>trans2019!A5</f>
        <v>train freight, diesel</v>
      </c>
      <c r="B4" s="3">
        <f>trans2019!D5*1000</f>
        <v>5.3600000000000002E-2</v>
      </c>
      <c r="C4" s="3">
        <f>trans2019!E5*1000</f>
        <v>9.7799999999999992E-4</v>
      </c>
      <c r="D4" s="3">
        <f>trans2019!F5*1000*1000</f>
        <v>0.19500000000000003</v>
      </c>
      <c r="E4" t="str">
        <f>trans2019!H5</f>
        <v>IDEMAT 2017</v>
      </c>
      <c r="F4" t="str">
        <f>IF(trans2019!I5&gt;0,trans2019!I5,"")</f>
        <v/>
      </c>
    </row>
    <row r="5" spans="1:26" ht="12.75" customHeight="1">
      <c r="A5" t="str">
        <f>trans2019!A6</f>
        <v>train freight, electric</v>
      </c>
      <c r="B5" s="3">
        <f>trans2019!D6*1000</f>
        <v>4.2500000000000003E-2</v>
      </c>
      <c r="C5" s="3">
        <f>trans2019!E6*1000</f>
        <v>3.2299999999999998E-3</v>
      </c>
      <c r="D5" s="3">
        <f>trans2019!F6*1000*1000</f>
        <v>0.47600000000000003</v>
      </c>
      <c r="E5" t="str">
        <f>trans2019!H6</f>
        <v>IDEMAT 2017</v>
      </c>
      <c r="F5" t="str">
        <f>IF(trans2019!I6&gt;0,trans2019!I6,"")</f>
        <v/>
      </c>
    </row>
    <row r="6" spans="1:26" ht="12.75" customHeight="1">
      <c r="A6" t="str">
        <f>trans2019!A7</f>
        <v>train freight electric</v>
      </c>
      <c r="B6" s="3">
        <f>trans2019!D7*1000</f>
        <v>3.5E-4</v>
      </c>
      <c r="C6" s="3">
        <f>trans2019!E7*1000</f>
        <v>3.2299999999999998E-3</v>
      </c>
      <c r="D6" s="3">
        <f>trans2019!F7*1000*1000</f>
        <v>0.47600000000000003</v>
      </c>
      <c r="E6" t="str">
        <f>trans2019!H7</f>
        <v>NTM for emissions of greenhouse gases, 0,35 gram per tonkm. https://www.transportmeasures.org/en/wiki/evaluation-transport-suppliers/rail-cargo-transport-baselines-2017/. Data on land use and water from IDEMAT 2017</v>
      </c>
      <c r="F6" t="str">
        <f>IF(trans2019!I7&gt;0,trans2019!I7,"")</f>
        <v/>
      </c>
    </row>
    <row r="7" spans="1:26" ht="12.75" customHeight="1">
      <c r="A7" t="str">
        <f>trans2019!A8</f>
        <v>tractor</v>
      </c>
      <c r="B7" s="3">
        <f>trans2019!D8*1000</f>
        <v>0.36099999999999999</v>
      </c>
      <c r="C7" s="3">
        <f>trans2019!E8*1000</f>
        <v>5.3999999999999999E-2</v>
      </c>
      <c r="D7" s="3">
        <f>trans2019!F8*1000*1000</f>
        <v>1.6800000000000002</v>
      </c>
      <c r="E7" t="str">
        <f>trans2019!H8</f>
        <v>IDEMAT 2017</v>
      </c>
      <c r="F7" t="str">
        <f>IF(trans2019!I8&gt;0,trans2019!I8,"")</f>
        <v/>
      </c>
    </row>
    <row r="8" spans="1:26" ht="12.75" customHeight="1">
      <c r="A8" t="str">
        <f>trans2019!A9</f>
        <v>barge</v>
      </c>
      <c r="B8" s="3">
        <f>trans2019!D9*1000</f>
        <v>3.6499999999999998E-2</v>
      </c>
      <c r="C8" s="3">
        <f>trans2019!E9*1000</f>
        <v>3.4600000000000001E-4</v>
      </c>
      <c r="D8" s="3">
        <f>trans2019!F9*1000*1000</f>
        <v>0.13899999999999998</v>
      </c>
      <c r="E8" t="str">
        <f>trans2019!H9</f>
        <v>IDEMAT 2017</v>
      </c>
      <c r="F8" t="str">
        <f>IF(trans2019!I9&gt;0,trans2019!I9,"")</f>
        <v>flat bottomed ship, mainly for rivers and canals</v>
      </c>
    </row>
    <row r="9" spans="1:26" ht="12.75" customHeight="1">
      <c r="A9" t="str">
        <f>trans2019!A10</f>
        <v>bulk carrier</v>
      </c>
      <c r="B9" s="3">
        <f>trans2019!D10*1000</f>
        <v>7.6800000000000011E-3</v>
      </c>
      <c r="C9" s="3">
        <f>trans2019!E10*1000</f>
        <v>5.8900000000000002E-5</v>
      </c>
      <c r="D9" s="3">
        <f>trans2019!F10*1000*1000</f>
        <v>2.3300000000000001E-2</v>
      </c>
      <c r="E9" t="str">
        <f>trans2019!H10</f>
        <v>IDEMAT 2017</v>
      </c>
      <c r="F9" t="str">
        <f>IF(trans2019!I10&gt;0,trans2019!I10,"")</f>
        <v>no standardised cargo leading to much higher operation time, ship essentially the same as container ship</v>
      </c>
    </row>
    <row r="10" spans="1:26" ht="12.75" customHeight="1">
      <c r="A10" t="str">
        <f>trans2019!A11</f>
        <v>container ship</v>
      </c>
      <c r="B10" s="3">
        <f>trans2019!D11*1000</f>
        <v>7.6800000000000011E-3</v>
      </c>
      <c r="C10" s="3">
        <f>trans2019!E11*1000</f>
        <v>5.8900000000000002E-5</v>
      </c>
      <c r="D10" s="3">
        <f>trans2019!F11*1000*1000</f>
        <v>2.3300000000000001E-2</v>
      </c>
      <c r="E10" t="str">
        <f>trans2019!H11</f>
        <v>IDEMAT 2017</v>
      </c>
      <c r="F10" t="str">
        <f>IF(trans2019!I11&gt;0,trans2019!I11,"")</f>
        <v>(min W/V ratio 0,41 ton/m3)</v>
      </c>
    </row>
    <row r="11" spans="1:26" ht="12.75" customHeight="1">
      <c r="A11" t="str">
        <f>trans2019!A12</f>
        <v>tanker</v>
      </c>
      <c r="B11" s="3">
        <f>trans2019!D12*1000</f>
        <v>4.0600000000000002E-3</v>
      </c>
      <c r="C11" s="3">
        <f>trans2019!E12*1000</f>
        <v>3.3000000000000003E-5</v>
      </c>
      <c r="D11" s="3">
        <f>trans2019!F12*1000*1000</f>
        <v>1.29E-2</v>
      </c>
      <c r="E11" t="str">
        <f>trans2019!H12</f>
        <v>IDEMAT 2017</v>
      </c>
      <c r="F11" t="str">
        <f>IF(trans2019!I12&gt;0,trans2019!I12,"")</f>
        <v>liquids or gases in bulk (LNG, for instance)</v>
      </c>
    </row>
    <row r="12" spans="1:26" ht="12.75" customHeight="1">
      <c r="A12" t="str">
        <f>trans2019!A13</f>
        <v>barge, inland waterways, cooling</v>
      </c>
      <c r="B12" s="3">
        <f>trans2019!D13*1000</f>
        <v>6.2899999999999998E-2</v>
      </c>
      <c r="C12" s="3">
        <f>trans2019!E13*1000</f>
        <v>7.3099999999999999E-4</v>
      </c>
      <c r="D12" s="3">
        <f>trans2019!F13*1000*1000</f>
        <v>0.22800000000000004</v>
      </c>
      <c r="E12" t="str">
        <f>trans2019!H13</f>
        <v>Ecoinvent</v>
      </c>
      <c r="F12" t="str">
        <f>IF(trans2019!I13&gt;0,trans2019!I13,"")</f>
        <v/>
      </c>
    </row>
    <row r="13" spans="1:26" ht="12.75" customHeight="1">
      <c r="A13" t="str">
        <f>trans2019!A14</f>
        <v>barge, inland waterways, freezing</v>
      </c>
      <c r="B13" s="3">
        <f>trans2019!D14*1000</f>
        <v>5.9499999999999997E-2</v>
      </c>
      <c r="C13" s="3">
        <f>trans2019!E14*1000</f>
        <v>7.1900000000000002E-4</v>
      </c>
      <c r="D13" s="3">
        <f>trans2019!F14*1000*1000</f>
        <v>0.221</v>
      </c>
      <c r="E13" t="str">
        <f>trans2019!H14</f>
        <v>Ecoinvent</v>
      </c>
      <c r="F13" t="str">
        <f>IF(trans2019!I14&gt;0,trans2019!I14,"")</f>
        <v/>
      </c>
    </row>
    <row r="14" spans="1:26" ht="12.75" customHeight="1">
      <c r="A14" t="str">
        <f>trans2019!A15</f>
        <v>transoceanic ship, cooling</v>
      </c>
      <c r="B14" s="3">
        <f>trans2019!D15*1000</f>
        <v>2.2600000000000002E-2</v>
      </c>
      <c r="C14" s="3">
        <f>trans2019!E15*1000</f>
        <v>2.1300000000000003E-4</v>
      </c>
      <c r="D14" s="3">
        <f>trans2019!F15*1000*1000</f>
        <v>6.5199999999999994E-2</v>
      </c>
      <c r="E14" t="str">
        <f>trans2019!H15</f>
        <v>Ecoinvent</v>
      </c>
      <c r="F14" t="str">
        <f>IF(trans2019!I15&gt;0,trans2019!I15,"")</f>
        <v/>
      </c>
    </row>
    <row r="15" spans="1:26" ht="12.75" customHeight="1">
      <c r="A15" t="str">
        <f>trans2019!A16</f>
        <v>transoceanic ship, freezing</v>
      </c>
      <c r="B15" s="3">
        <f>trans2019!D16*1000</f>
        <v>0.02</v>
      </c>
      <c r="C15" s="3">
        <f>trans2019!E16*1000</f>
        <v>2.04E-4</v>
      </c>
      <c r="D15" s="3">
        <f>trans2019!F16*1000*1000</f>
        <v>5.96E-2</v>
      </c>
      <c r="E15" t="str">
        <f>trans2019!H16</f>
        <v>Ecoinvent</v>
      </c>
      <c r="F15" t="str">
        <f>IF(trans2019!I16&gt;0,trans2019!I16,"")</f>
        <v/>
      </c>
    </row>
    <row r="16" spans="1:26" ht="12.75" customHeight="1">
      <c r="A16" t="str">
        <f>trans2019!A17</f>
        <v>lorry, &gt;32 T Euro6</v>
      </c>
      <c r="B16" s="3">
        <f>trans2019!D17*1000</f>
        <v>8.7400000000000005E-2</v>
      </c>
      <c r="C16" s="3">
        <f>trans2019!E17*1000</f>
        <v>1.33E-3</v>
      </c>
      <c r="D16" s="3">
        <f>trans2019!F17*1000*1000</f>
        <v>0.317</v>
      </c>
      <c r="E16" t="str">
        <f>trans2019!H17</f>
        <v>Ecoinvent</v>
      </c>
      <c r="F16" t="str">
        <f>IF(trans2019!I17&gt;0,trans2019!I17,"")</f>
        <v/>
      </c>
    </row>
    <row r="17" spans="1:6" ht="12.75" customHeight="1">
      <c r="A17" t="str">
        <f>trans2019!A18</f>
        <v>lorry, 16-32 T Euro6</v>
      </c>
      <c r="B17" s="3">
        <f>trans2019!D18*1000</f>
        <v>0.16500000000000001</v>
      </c>
      <c r="C17" s="3">
        <f>trans2019!E18*1000</f>
        <v>2.0500000000000002E-3</v>
      </c>
      <c r="D17" s="3">
        <f>trans2019!F18*1000*1000</f>
        <v>0.50900000000000001</v>
      </c>
      <c r="E17" t="str">
        <f>trans2019!H18</f>
        <v>Ecoinvent</v>
      </c>
      <c r="F17" t="str">
        <f>IF(trans2019!I18&gt;0,trans2019!I18,"")</f>
        <v/>
      </c>
    </row>
    <row r="18" spans="1:6" ht="12.75" customHeight="1">
      <c r="A18" t="str">
        <f>trans2019!A19</f>
        <v>lorry, 3,5-7,5 T Euro6</v>
      </c>
      <c r="B18" s="3">
        <f>trans2019!D19*1000</f>
        <v>0.52200000000000002</v>
      </c>
      <c r="C18" s="3">
        <f>trans2019!E19*1000</f>
        <v>7.43E-3</v>
      </c>
      <c r="D18" s="3">
        <f>trans2019!F19*1000*1000</f>
        <v>1.65</v>
      </c>
      <c r="E18" t="str">
        <f>trans2019!H19</f>
        <v>Ecoinvent</v>
      </c>
      <c r="F18" t="str">
        <f>IF(trans2019!I19&gt;0,trans2019!I19,"")</f>
        <v/>
      </c>
    </row>
    <row r="19" spans="1:6" ht="12.75" customHeight="1">
      <c r="A19" t="str">
        <f>trans2019!A20</f>
        <v>lorry, 7,5-16 T Euro6</v>
      </c>
      <c r="B19" s="3">
        <f>trans2019!D20*1000</f>
        <v>0.21700000000000003</v>
      </c>
      <c r="C19" s="3">
        <f>trans2019!E20*1000</f>
        <v>2.8E-3</v>
      </c>
      <c r="D19" s="3">
        <f>trans2019!F20*1000*1000</f>
        <v>0.66799999999999993</v>
      </c>
      <c r="E19" t="str">
        <f>trans2019!H20</f>
        <v>Ecoinvent</v>
      </c>
      <c r="F19" t="str">
        <f>IF(trans2019!I20&gt;0,trans2019!I20,"")</f>
        <v/>
      </c>
    </row>
    <row r="20" spans="1:6" ht="12.75" customHeight="1">
      <c r="A20" t="str">
        <f>trans2019!A21</f>
        <v>lorry, 3,5-7,5 T Euro6, cooling</v>
      </c>
      <c r="B20" s="3">
        <f>trans2019!D21*1000</f>
        <v>0.61899999999999999</v>
      </c>
      <c r="C20" s="3">
        <f>trans2019!E21*1000</f>
        <v>8.0300000000000007E-3</v>
      </c>
      <c r="D20" s="3">
        <f>trans2019!F21*1000*1000</f>
        <v>1.9200000000000004</v>
      </c>
      <c r="E20" t="str">
        <f>trans2019!H21</f>
        <v>Ecoinvent</v>
      </c>
      <c r="F20" t="str">
        <f>IF(trans2019!I21&gt;0,trans2019!I21,"")</f>
        <v/>
      </c>
    </row>
    <row r="21" spans="1:6" ht="12.75" customHeight="1">
      <c r="A21" t="str">
        <f>trans2019!A22</f>
        <v>lorry, 3,5-7,5 T Euro6, freezing</v>
      </c>
      <c r="B21" s="3">
        <f>trans2019!D22*1000</f>
        <v>0.64200000000000002</v>
      </c>
      <c r="C21" s="3">
        <f>trans2019!E22*1000</f>
        <v>8.0300000000000007E-3</v>
      </c>
      <c r="D21" s="3">
        <f>trans2019!F22*1000*1000</f>
        <v>1.9300000000000002</v>
      </c>
      <c r="E21" t="str">
        <f>trans2019!H22</f>
        <v>Ecoinvent</v>
      </c>
      <c r="F21" t="str">
        <f>IF(trans2019!I22&gt;0,trans2019!I22,"")</f>
        <v/>
      </c>
    </row>
    <row r="22" spans="1:6" ht="12.75" customHeight="1">
      <c r="A22" t="str">
        <f>trans2019!A23</f>
        <v>lorry, 7,5-16 T Euro6, cooling</v>
      </c>
      <c r="B22" s="3">
        <f>trans2019!D23*1000</f>
        <v>0.25800000000000006</v>
      </c>
      <c r="C22" s="3">
        <f>trans2019!E23*1000</f>
        <v>7.0399999999999998E-4</v>
      </c>
      <c r="D22" s="3">
        <f>trans2019!F23*1000*1000</f>
        <v>0.76900000000000002</v>
      </c>
      <c r="E22" t="str">
        <f>trans2019!H23</f>
        <v>Ecoinvent</v>
      </c>
      <c r="F22" t="str">
        <f>IF(trans2019!I23&gt;0,trans2019!I23,"")</f>
        <v/>
      </c>
    </row>
    <row r="23" spans="1:6" ht="12.75" customHeight="1">
      <c r="A23" t="str">
        <f>trans2019!A24</f>
        <v>lorry, 7,5-16 T Euro6, freezing</v>
      </c>
      <c r="B23" s="3">
        <f>trans2019!D24*1000</f>
        <v>0.27600000000000002</v>
      </c>
      <c r="C23" s="3">
        <f>trans2019!E24*1000</f>
        <v>7.0600000000000003E-4</v>
      </c>
      <c r="D23" s="3">
        <f>trans2019!F24*1000*1000</f>
        <v>0.77100000000000002</v>
      </c>
      <c r="E23" t="str">
        <f>trans2019!H24</f>
        <v>Ecoinvent</v>
      </c>
      <c r="F23" t="str">
        <f>IF(trans2019!I24&gt;0,trans2019!I24,"")</f>
        <v/>
      </c>
    </row>
    <row r="24" spans="1:6" ht="12.75" customHeight="1">
      <c r="A24" t="str">
        <f>trans2019!A25</f>
        <v>train freight, cooling</v>
      </c>
      <c r="B24" s="3">
        <f>trans2019!D25*1000</f>
        <v>5.8900000000000001E-2</v>
      </c>
      <c r="C24" s="3">
        <f>trans2019!E25*1000</f>
        <v>2.0699999999999998E-3</v>
      </c>
      <c r="D24" s="3">
        <f>trans2019!F25*1000*1000</f>
        <v>0.308</v>
      </c>
      <c r="E24" t="str">
        <f>trans2019!H25</f>
        <v>Ecoinvent</v>
      </c>
      <c r="F24" t="str">
        <f>IF(trans2019!I25&gt;0,trans2019!I25,"")</f>
        <v/>
      </c>
    </row>
    <row r="25" spans="1:6" ht="12.75" customHeight="1">
      <c r="A25" t="str">
        <f>trans2019!A26</f>
        <v>train freight, freezing</v>
      </c>
      <c r="B25" s="3">
        <f>trans2019!D26*1000</f>
        <v>5.7099999999999998E-2</v>
      </c>
      <c r="C25" s="3">
        <f>trans2019!E26*1000</f>
        <v>2.0600000000000002E-3</v>
      </c>
      <c r="D25" s="3">
        <f>trans2019!F26*1000*1000</f>
        <v>0.30399999999999999</v>
      </c>
      <c r="E25" t="str">
        <f>trans2019!H26</f>
        <v>Ecoinvent</v>
      </c>
      <c r="F25" t="str">
        <f>IF(trans2019!I26&gt;0,trans2019!I26,"")</f>
        <v/>
      </c>
    </row>
    <row r="26" spans="1:6" ht="12.75" customHeight="1">
      <c r="A26" t="str">
        <f>trans2019!A27</f>
        <v>van</v>
      </c>
      <c r="B26" s="3">
        <f>trans2019!D27*1000</f>
        <v>1.9200000000000002</v>
      </c>
      <c r="C26" s="3">
        <f>trans2019!E27*1000</f>
        <v>8.6400000000000001E-3</v>
      </c>
      <c r="D26" s="3">
        <f>trans2019!F27*1000*1000</f>
        <v>1.65</v>
      </c>
      <c r="E26" t="str">
        <f>trans2019!H27</f>
        <v>Ecoinvent</v>
      </c>
      <c r="F26" t="str">
        <f>IF(trans2019!I27&gt;0,trans2019!I27,"")</f>
        <v/>
      </c>
    </row>
    <row r="27" spans="1:6" ht="12.75" customHeight="1">
      <c r="A27" t="str">
        <f>trans2019!A28</f>
        <v>van, cooling</v>
      </c>
      <c r="B27" s="3">
        <f>trans2019!D28*1000</f>
        <v>2.496</v>
      </c>
      <c r="C27" s="3">
        <f>trans2019!E28*1000</f>
        <v>8.6400000000000001E-3</v>
      </c>
      <c r="D27" s="3">
        <f>trans2019!F28*1000*1000</f>
        <v>1.65</v>
      </c>
      <c r="E27" t="str">
        <f>trans2019!H28</f>
        <v>Ecoinvent</v>
      </c>
      <c r="F27" s="16" t="str">
        <f>IF(trans2019!I28&gt;0,trans2019!I28,"")</f>
        <v>https://www.transportmeasures.org/wp-content/uploads/2015/11/Additional-energy-use-in-transport-sector-20080611-rev-20102411.pdf</v>
      </c>
    </row>
    <row r="28" spans="1:6" ht="12.75" customHeight="1">
      <c r="B28" s="3"/>
      <c r="C28" s="3"/>
      <c r="D28" s="3"/>
    </row>
    <row r="29" spans="1:6" ht="12.75" customHeight="1">
      <c r="B29" s="3"/>
      <c r="C29" s="3"/>
      <c r="D29" s="3"/>
    </row>
    <row r="30" spans="1:6" ht="12.75" customHeight="1">
      <c r="B30" s="3"/>
      <c r="C30" s="3"/>
      <c r="D30" s="3"/>
    </row>
    <row r="31" spans="1:6" ht="12.75" customHeight="1">
      <c r="B31" s="3"/>
      <c r="C31" s="3"/>
      <c r="D31" s="3"/>
    </row>
    <row r="32" spans="1:6" ht="12.75" customHeight="1">
      <c r="B32" s="3"/>
      <c r="C32" s="3"/>
      <c r="D32" s="3"/>
    </row>
    <row r="33" spans="2:4" ht="12.75" customHeight="1">
      <c r="B33" s="3"/>
      <c r="C33" s="3"/>
      <c r="D33" s="3"/>
    </row>
    <row r="34" spans="2:4" ht="12.75" customHeight="1">
      <c r="B34" s="3"/>
      <c r="C34" s="3"/>
      <c r="D34" s="3"/>
    </row>
    <row r="35" spans="2:4" ht="12.75" customHeight="1">
      <c r="B35" s="3"/>
      <c r="C35" s="3"/>
      <c r="D35" s="3"/>
    </row>
    <row r="36" spans="2:4" ht="12.75" customHeight="1">
      <c r="B36" s="3"/>
      <c r="C36" s="3"/>
      <c r="D36" s="3"/>
    </row>
    <row r="37" spans="2:4" ht="12.75" customHeight="1">
      <c r="B37" s="3"/>
      <c r="C37" s="3"/>
      <c r="D37" s="3"/>
    </row>
    <row r="38" spans="2:4" ht="12.75" customHeight="1">
      <c r="B38" s="3"/>
      <c r="C38" s="3"/>
      <c r="D38" s="3"/>
    </row>
    <row r="39" spans="2:4" ht="12.75" customHeight="1">
      <c r="B39" s="3"/>
      <c r="C39" s="3"/>
      <c r="D39" s="3"/>
    </row>
    <row r="40" spans="2:4" ht="12.75" customHeight="1">
      <c r="B40" s="3"/>
      <c r="C40" s="3"/>
      <c r="D40" s="3"/>
    </row>
    <row r="41" spans="2:4" ht="12.75" customHeight="1">
      <c r="B41" s="3"/>
      <c r="C41" s="3"/>
      <c r="D41" s="3"/>
    </row>
    <row r="42" spans="2:4" ht="12.75" customHeight="1">
      <c r="B42" s="3"/>
      <c r="C42" s="3"/>
      <c r="D42" s="3"/>
    </row>
    <row r="43" spans="2:4" ht="12.75" customHeight="1">
      <c r="B43" s="3"/>
      <c r="C43" s="3"/>
      <c r="D43" s="3"/>
    </row>
    <row r="44" spans="2:4" ht="12.75" customHeight="1">
      <c r="B44" s="3"/>
      <c r="C44" s="3"/>
      <c r="D44" s="3"/>
    </row>
    <row r="45" spans="2:4" ht="12.75" customHeight="1">
      <c r="B45" s="3"/>
      <c r="C45" s="3"/>
      <c r="D45" s="3"/>
    </row>
    <row r="46" spans="2:4" ht="12.75" customHeight="1">
      <c r="B46" s="3"/>
      <c r="C46" s="3"/>
      <c r="D46" s="3"/>
    </row>
    <row r="47" spans="2:4" ht="12.75" customHeight="1">
      <c r="B47" s="3"/>
      <c r="C47" s="3"/>
      <c r="D47" s="3"/>
    </row>
    <row r="48" spans="2:4" ht="12.75" customHeight="1">
      <c r="B48" s="3"/>
      <c r="C48" s="3"/>
      <c r="D48" s="3"/>
    </row>
    <row r="49" spans="2:4" ht="12.75" customHeight="1">
      <c r="B49" s="3"/>
      <c r="C49" s="3"/>
      <c r="D49" s="3"/>
    </row>
    <row r="50" spans="2:4" ht="12.75" customHeight="1">
      <c r="B50" s="3"/>
      <c r="C50" s="3"/>
      <c r="D50" s="3"/>
    </row>
    <row r="51" spans="2:4" ht="12.75" customHeight="1">
      <c r="B51" s="3"/>
      <c r="C51" s="3"/>
      <c r="D51" s="3"/>
    </row>
    <row r="52" spans="2:4" ht="12.75" customHeight="1">
      <c r="B52" s="3"/>
      <c r="C52" s="3"/>
      <c r="D52" s="3"/>
    </row>
    <row r="53" spans="2:4" ht="12.75" customHeight="1">
      <c r="B53" s="3"/>
      <c r="C53" s="3"/>
      <c r="D53" s="3"/>
    </row>
    <row r="54" spans="2:4" ht="12.75" customHeight="1">
      <c r="B54" s="3"/>
      <c r="C54" s="3"/>
      <c r="D54" s="3"/>
    </row>
    <row r="55" spans="2:4" ht="12.75" customHeight="1">
      <c r="B55" s="3"/>
      <c r="C55" s="3"/>
      <c r="D55" s="3"/>
    </row>
    <row r="56" spans="2:4" ht="12.75" customHeight="1">
      <c r="B56" s="3"/>
      <c r="C56" s="3"/>
      <c r="D56" s="3"/>
    </row>
    <row r="57" spans="2:4" ht="12.75" customHeight="1">
      <c r="B57" s="3"/>
      <c r="C57" s="3"/>
      <c r="D57" s="3"/>
    </row>
    <row r="58" spans="2:4" ht="12.75" customHeight="1">
      <c r="B58" s="3"/>
      <c r="C58" s="3"/>
      <c r="D58" s="3"/>
    </row>
    <row r="59" spans="2:4" ht="12.75" customHeight="1">
      <c r="B59" s="3"/>
      <c r="C59" s="3"/>
      <c r="D59" s="3"/>
    </row>
    <row r="60" spans="2:4" ht="12.75" customHeight="1">
      <c r="B60" s="3"/>
      <c r="C60" s="3"/>
      <c r="D60" s="3"/>
    </row>
    <row r="61" spans="2:4" ht="12.75" customHeight="1">
      <c r="B61" s="3"/>
      <c r="C61" s="3"/>
      <c r="D61" s="3"/>
    </row>
    <row r="62" spans="2:4" ht="12.75" customHeight="1">
      <c r="B62" s="3"/>
      <c r="C62" s="3"/>
      <c r="D62" s="3"/>
    </row>
    <row r="63" spans="2:4" ht="12.75" customHeight="1">
      <c r="B63" s="3"/>
      <c r="C63" s="3"/>
      <c r="D63" s="3"/>
    </row>
    <row r="64" spans="2:4" ht="12.75" customHeight="1">
      <c r="B64" s="3"/>
      <c r="C64" s="3"/>
      <c r="D64" s="3"/>
    </row>
    <row r="65" spans="2:4" ht="12.75" customHeight="1">
      <c r="B65" s="3"/>
      <c r="C65" s="3"/>
      <c r="D65" s="3"/>
    </row>
    <row r="66" spans="2:4" ht="12.75" customHeight="1">
      <c r="B66" s="3"/>
      <c r="C66" s="3"/>
      <c r="D66" s="3"/>
    </row>
    <row r="67" spans="2:4" ht="12.75" customHeight="1">
      <c r="B67" s="3"/>
      <c r="C67" s="3"/>
      <c r="D67" s="3"/>
    </row>
    <row r="68" spans="2:4" ht="12.75" customHeight="1">
      <c r="B68" s="3"/>
      <c r="C68" s="3"/>
      <c r="D68" s="3"/>
    </row>
    <row r="69" spans="2:4" ht="12.75" customHeight="1">
      <c r="B69" s="3"/>
      <c r="C69" s="3"/>
      <c r="D69" s="3"/>
    </row>
    <row r="70" spans="2:4" ht="12.75" customHeight="1">
      <c r="B70" s="3"/>
      <c r="C70" s="3"/>
      <c r="D70" s="3"/>
    </row>
    <row r="71" spans="2:4" ht="12.75" customHeight="1">
      <c r="B71" s="3"/>
      <c r="C71" s="3"/>
      <c r="D71" s="3"/>
    </row>
    <row r="72" spans="2:4" ht="12.75" customHeight="1">
      <c r="B72" s="3"/>
      <c r="C72" s="3"/>
      <c r="D72" s="3"/>
    </row>
    <row r="73" spans="2:4" ht="12.75" customHeight="1">
      <c r="B73" s="3"/>
      <c r="C73" s="3"/>
      <c r="D73" s="3"/>
    </row>
    <row r="74" spans="2:4" ht="12.75" customHeight="1">
      <c r="B74" s="3"/>
      <c r="C74" s="3"/>
      <c r="D74" s="3"/>
    </row>
    <row r="75" spans="2:4" ht="12.75" customHeight="1">
      <c r="B75" s="3"/>
      <c r="C75" s="3"/>
      <c r="D75" s="3"/>
    </row>
    <row r="76" spans="2:4" ht="12.75" customHeight="1">
      <c r="B76" s="3"/>
      <c r="C76" s="3"/>
      <c r="D76" s="3"/>
    </row>
    <row r="77" spans="2:4" ht="12.75" customHeight="1">
      <c r="B77" s="3"/>
      <c r="C77" s="3"/>
      <c r="D77" s="3"/>
    </row>
    <row r="78" spans="2:4" ht="12.75" customHeight="1">
      <c r="B78" s="3"/>
      <c r="C78" s="3"/>
      <c r="D78" s="3"/>
    </row>
    <row r="79" spans="2:4" ht="12.75" customHeight="1">
      <c r="B79" s="3"/>
      <c r="C79" s="3"/>
      <c r="D79" s="3"/>
    </row>
    <row r="80" spans="2:4" ht="12.75" customHeight="1">
      <c r="B80" s="3"/>
      <c r="C80" s="3"/>
      <c r="D80" s="3"/>
    </row>
    <row r="81" spans="2:4" ht="12.75" customHeight="1">
      <c r="B81" s="3"/>
      <c r="C81" s="3"/>
      <c r="D81" s="3"/>
    </row>
    <row r="82" spans="2:4" ht="12.75" customHeight="1">
      <c r="B82" s="3"/>
      <c r="C82" s="3"/>
      <c r="D82" s="3"/>
    </row>
    <row r="83" spans="2:4" ht="12.75" customHeight="1">
      <c r="B83" s="3"/>
      <c r="C83" s="3"/>
      <c r="D83" s="3"/>
    </row>
    <row r="84" spans="2:4" ht="12.75" customHeight="1">
      <c r="B84" s="3"/>
      <c r="C84" s="3"/>
      <c r="D84" s="3"/>
    </row>
    <row r="85" spans="2:4" ht="12.75" customHeight="1">
      <c r="B85" s="3"/>
      <c r="C85" s="3"/>
      <c r="D85" s="3"/>
    </row>
    <row r="86" spans="2:4" ht="12.75" customHeight="1">
      <c r="B86" s="3"/>
      <c r="C86" s="3"/>
      <c r="D86" s="3"/>
    </row>
    <row r="87" spans="2:4" ht="12.75" customHeight="1">
      <c r="B87" s="3"/>
      <c r="C87" s="3"/>
      <c r="D87" s="3"/>
    </row>
    <row r="88" spans="2:4" ht="12.75" customHeight="1">
      <c r="B88" s="3"/>
      <c r="C88" s="3"/>
      <c r="D88" s="3"/>
    </row>
    <row r="89" spans="2:4" ht="12.75" customHeight="1">
      <c r="B89" s="3"/>
      <c r="C89" s="3"/>
      <c r="D89" s="3"/>
    </row>
    <row r="90" spans="2:4" ht="12.75" customHeight="1">
      <c r="B90" s="3"/>
      <c r="C90" s="3"/>
      <c r="D90" s="3"/>
    </row>
    <row r="91" spans="2:4" ht="12.75" customHeight="1">
      <c r="B91" s="3"/>
      <c r="C91" s="3"/>
      <c r="D91" s="3"/>
    </row>
    <row r="92" spans="2:4" ht="12.75" customHeight="1">
      <c r="B92" s="3"/>
      <c r="C92" s="3"/>
      <c r="D92" s="3"/>
    </row>
    <row r="93" spans="2:4" ht="12.75" customHeight="1">
      <c r="B93" s="3"/>
      <c r="C93" s="3"/>
      <c r="D93" s="3"/>
    </row>
    <row r="94" spans="2:4" ht="12.75" customHeight="1">
      <c r="B94" s="3"/>
      <c r="C94" s="3"/>
      <c r="D94" s="3"/>
    </row>
    <row r="95" spans="2:4" ht="12.75" customHeight="1">
      <c r="B95" s="3"/>
      <c r="C95" s="3"/>
      <c r="D95" s="3"/>
    </row>
    <row r="96" spans="2:4" ht="12.75" customHeight="1">
      <c r="B96" s="3"/>
      <c r="C96" s="3"/>
      <c r="D96" s="3"/>
    </row>
    <row r="97" spans="2:4" ht="12.75" customHeight="1">
      <c r="B97" s="3"/>
      <c r="C97" s="3"/>
      <c r="D97" s="3"/>
    </row>
    <row r="98" spans="2:4" ht="12.75" customHeight="1">
      <c r="B98" s="3"/>
      <c r="C98" s="3"/>
      <c r="D98" s="3"/>
    </row>
    <row r="99" spans="2:4" ht="12.75" customHeight="1">
      <c r="B99" s="3"/>
      <c r="C99" s="3"/>
      <c r="D99" s="3"/>
    </row>
    <row r="100" spans="2:4" ht="12.75" customHeight="1">
      <c r="B100" s="3"/>
      <c r="C100" s="3"/>
      <c r="D100" s="3"/>
    </row>
    <row r="101" spans="2:4" ht="12.75" customHeight="1">
      <c r="B101" s="3"/>
      <c r="C101" s="3"/>
      <c r="D101" s="3"/>
    </row>
    <row r="102" spans="2:4" ht="12.75" customHeight="1">
      <c r="B102" s="3"/>
      <c r="C102" s="3"/>
      <c r="D102" s="3"/>
    </row>
    <row r="103" spans="2:4" ht="12.75" customHeight="1">
      <c r="B103" s="3"/>
      <c r="C103" s="3"/>
      <c r="D103" s="3"/>
    </row>
    <row r="104" spans="2:4" ht="12.75" customHeight="1">
      <c r="B104" s="3"/>
      <c r="C104" s="3"/>
      <c r="D104" s="3"/>
    </row>
    <row r="105" spans="2:4" ht="12.75" customHeight="1">
      <c r="B105" s="3"/>
      <c r="C105" s="3"/>
      <c r="D105" s="3"/>
    </row>
    <row r="106" spans="2:4" ht="12.75" customHeight="1">
      <c r="B106" s="3"/>
      <c r="C106" s="3"/>
      <c r="D106" s="3"/>
    </row>
    <row r="107" spans="2:4" ht="12.75" customHeight="1">
      <c r="B107" s="3"/>
      <c r="C107" s="3"/>
      <c r="D107" s="3"/>
    </row>
    <row r="108" spans="2:4" ht="12.75" customHeight="1">
      <c r="B108" s="3"/>
      <c r="C108" s="3"/>
      <c r="D108" s="3"/>
    </row>
    <row r="109" spans="2:4" ht="12.75" customHeight="1">
      <c r="B109" s="3"/>
      <c r="C109" s="3"/>
      <c r="D109" s="3"/>
    </row>
    <row r="110" spans="2:4" ht="12.75" customHeight="1">
      <c r="B110" s="3"/>
      <c r="C110" s="3"/>
      <c r="D110" s="3"/>
    </row>
    <row r="111" spans="2:4" ht="12.75" customHeight="1">
      <c r="B111" s="3"/>
      <c r="C111" s="3"/>
      <c r="D111" s="3"/>
    </row>
    <row r="112" spans="2:4" ht="12.75" customHeight="1">
      <c r="B112" s="3"/>
      <c r="C112" s="3"/>
      <c r="D112" s="3"/>
    </row>
    <row r="113" spans="2:4" ht="12.75" customHeight="1">
      <c r="B113" s="3"/>
      <c r="C113" s="3"/>
      <c r="D113" s="3"/>
    </row>
    <row r="114" spans="2:4" ht="12.75" customHeight="1">
      <c r="B114" s="3"/>
      <c r="C114" s="3"/>
      <c r="D114" s="3"/>
    </row>
    <row r="115" spans="2:4" ht="12.75" customHeight="1">
      <c r="B115" s="3"/>
      <c r="C115" s="3"/>
      <c r="D115" s="3"/>
    </row>
    <row r="116" spans="2:4" ht="12.75" customHeight="1">
      <c r="B116" s="3"/>
      <c r="C116" s="3"/>
      <c r="D116" s="3"/>
    </row>
    <row r="117" spans="2:4" ht="12.75" customHeight="1">
      <c r="B117" s="3"/>
      <c r="C117" s="3"/>
      <c r="D117" s="3"/>
    </row>
    <row r="118" spans="2:4" ht="12.75" customHeight="1">
      <c r="B118" s="3"/>
      <c r="C118" s="3"/>
      <c r="D118" s="3"/>
    </row>
    <row r="119" spans="2:4" ht="12.75" customHeight="1">
      <c r="B119" s="3"/>
      <c r="C119" s="3"/>
      <c r="D119" s="3"/>
    </row>
    <row r="120" spans="2:4" ht="12.75" customHeight="1">
      <c r="B120" s="3"/>
      <c r="C120" s="3"/>
      <c r="D120" s="3"/>
    </row>
    <row r="121" spans="2:4" ht="12.75" customHeight="1">
      <c r="B121" s="3"/>
      <c r="C121" s="3"/>
      <c r="D121" s="3"/>
    </row>
    <row r="122" spans="2:4" ht="12.75" customHeight="1">
      <c r="B122" s="3"/>
      <c r="C122" s="3"/>
      <c r="D122" s="3"/>
    </row>
    <row r="123" spans="2:4" ht="12.75" customHeight="1">
      <c r="B123" s="3"/>
      <c r="C123" s="3"/>
      <c r="D123" s="3"/>
    </row>
    <row r="124" spans="2:4" ht="12.75" customHeight="1">
      <c r="B124" s="3"/>
      <c r="C124" s="3"/>
      <c r="D124" s="3"/>
    </row>
    <row r="125" spans="2:4" ht="12.75" customHeight="1">
      <c r="B125" s="3"/>
      <c r="C125" s="3"/>
      <c r="D125" s="3"/>
    </row>
    <row r="126" spans="2:4" ht="12.75" customHeight="1">
      <c r="B126" s="3"/>
      <c r="C126" s="3"/>
      <c r="D126" s="3"/>
    </row>
    <row r="127" spans="2:4" ht="12.75" customHeight="1">
      <c r="B127" s="3"/>
      <c r="C127" s="3"/>
      <c r="D127" s="3"/>
    </row>
    <row r="128" spans="2:4" ht="12.75" customHeight="1">
      <c r="B128" s="3"/>
      <c r="C128" s="3"/>
      <c r="D128" s="3"/>
    </row>
    <row r="129" spans="2:4" ht="12.75" customHeight="1">
      <c r="B129" s="3"/>
      <c r="C129" s="3"/>
      <c r="D129" s="3"/>
    </row>
    <row r="130" spans="2:4" ht="12.75" customHeight="1">
      <c r="B130" s="3"/>
      <c r="C130" s="3"/>
      <c r="D130" s="3"/>
    </row>
    <row r="131" spans="2:4" ht="12.75" customHeight="1">
      <c r="B131" s="3"/>
      <c r="C131" s="3"/>
      <c r="D131" s="3"/>
    </row>
    <row r="132" spans="2:4" ht="12.75" customHeight="1">
      <c r="B132" s="3"/>
      <c r="C132" s="3"/>
      <c r="D132" s="3"/>
    </row>
    <row r="133" spans="2:4" ht="12.75" customHeight="1">
      <c r="B133" s="3"/>
      <c r="C133" s="3"/>
      <c r="D133" s="3"/>
    </row>
    <row r="134" spans="2:4" ht="12.75" customHeight="1">
      <c r="B134" s="3"/>
      <c r="C134" s="3"/>
      <c r="D134" s="3"/>
    </row>
    <row r="135" spans="2:4" ht="12.75" customHeight="1">
      <c r="B135" s="3"/>
      <c r="C135" s="3"/>
      <c r="D135" s="3"/>
    </row>
    <row r="136" spans="2:4" ht="12.75" customHeight="1">
      <c r="B136" s="3"/>
      <c r="C136" s="3"/>
      <c r="D136" s="3"/>
    </row>
    <row r="137" spans="2:4" ht="12.75" customHeight="1">
      <c r="B137" s="3"/>
      <c r="C137" s="3"/>
      <c r="D137" s="3"/>
    </row>
    <row r="138" spans="2:4" ht="12.75" customHeight="1">
      <c r="B138" s="3"/>
      <c r="C138" s="3"/>
      <c r="D138" s="3"/>
    </row>
    <row r="139" spans="2:4" ht="12.75" customHeight="1">
      <c r="B139" s="3"/>
      <c r="C139" s="3"/>
      <c r="D139" s="3"/>
    </row>
    <row r="140" spans="2:4" ht="12.75" customHeight="1">
      <c r="B140" s="3"/>
      <c r="C140" s="3"/>
      <c r="D140" s="3"/>
    </row>
    <row r="141" spans="2:4" ht="12.75" customHeight="1">
      <c r="B141" s="3"/>
      <c r="C141" s="3"/>
      <c r="D141" s="3"/>
    </row>
    <row r="142" spans="2:4" ht="12.75" customHeight="1">
      <c r="B142" s="3"/>
      <c r="C142" s="3"/>
      <c r="D142" s="3"/>
    </row>
    <row r="143" spans="2:4" ht="12.75" customHeight="1">
      <c r="B143" s="3"/>
      <c r="C143" s="3"/>
      <c r="D143" s="3"/>
    </row>
    <row r="144" spans="2:4" ht="12.75" customHeight="1">
      <c r="B144" s="3"/>
      <c r="C144" s="3"/>
      <c r="D144" s="3"/>
    </row>
    <row r="145" spans="2:4" ht="12.75" customHeight="1">
      <c r="B145" s="3"/>
      <c r="C145" s="3"/>
      <c r="D145" s="3"/>
    </row>
    <row r="146" spans="2:4" ht="12.75" customHeight="1">
      <c r="B146" s="3"/>
      <c r="C146" s="3"/>
      <c r="D146" s="3"/>
    </row>
    <row r="147" spans="2:4" ht="12.75" customHeight="1">
      <c r="B147" s="3"/>
      <c r="C147" s="3"/>
      <c r="D147" s="3"/>
    </row>
    <row r="148" spans="2:4" ht="12.75" customHeight="1">
      <c r="B148" s="3"/>
      <c r="C148" s="3"/>
      <c r="D148" s="3"/>
    </row>
    <row r="149" spans="2:4" ht="12.75" customHeight="1">
      <c r="B149" s="3"/>
      <c r="C149" s="3"/>
      <c r="D149" s="3"/>
    </row>
    <row r="150" spans="2:4" ht="12.75" customHeight="1">
      <c r="B150" s="3"/>
      <c r="C150" s="3"/>
      <c r="D150" s="3"/>
    </row>
    <row r="151" spans="2:4" ht="12.75" customHeight="1">
      <c r="B151" s="3"/>
      <c r="C151" s="3"/>
      <c r="D151" s="3"/>
    </row>
    <row r="152" spans="2:4" ht="12.75" customHeight="1">
      <c r="B152" s="3"/>
      <c r="C152" s="3"/>
      <c r="D152" s="3"/>
    </row>
    <row r="153" spans="2:4" ht="12.75" customHeight="1">
      <c r="B153" s="3"/>
      <c r="C153" s="3"/>
      <c r="D153" s="3"/>
    </row>
    <row r="154" spans="2:4" ht="12.75" customHeight="1">
      <c r="B154" s="3"/>
      <c r="C154" s="3"/>
      <c r="D154" s="3"/>
    </row>
    <row r="155" spans="2:4" ht="12.75" customHeight="1">
      <c r="B155" s="3"/>
      <c r="C155" s="3"/>
      <c r="D155" s="3"/>
    </row>
    <row r="156" spans="2:4" ht="12.75" customHeight="1">
      <c r="B156" s="3"/>
      <c r="C156" s="3"/>
      <c r="D156" s="3"/>
    </row>
    <row r="157" spans="2:4" ht="12.75" customHeight="1">
      <c r="B157" s="3"/>
      <c r="C157" s="3"/>
      <c r="D157" s="3"/>
    </row>
    <row r="158" spans="2:4" ht="12.75" customHeight="1">
      <c r="B158" s="3"/>
      <c r="C158" s="3"/>
      <c r="D158" s="3"/>
    </row>
    <row r="159" spans="2:4" ht="12.75" customHeight="1">
      <c r="B159" s="3"/>
      <c r="C159" s="3"/>
      <c r="D159" s="3"/>
    </row>
    <row r="160" spans="2:4" ht="12.75" customHeight="1">
      <c r="B160" s="3"/>
      <c r="C160" s="3"/>
      <c r="D160" s="3"/>
    </row>
    <row r="161" spans="2:4" ht="12.75" customHeight="1">
      <c r="B161" s="3"/>
      <c r="C161" s="3"/>
      <c r="D161" s="3"/>
    </row>
    <row r="162" spans="2:4" ht="12.75" customHeight="1">
      <c r="B162" s="3"/>
      <c r="C162" s="3"/>
      <c r="D162" s="3"/>
    </row>
    <row r="163" spans="2:4" ht="12.75" customHeight="1">
      <c r="B163" s="3"/>
      <c r="C163" s="3"/>
      <c r="D163" s="3"/>
    </row>
    <row r="164" spans="2:4" ht="12.75" customHeight="1">
      <c r="B164" s="3"/>
      <c r="C164" s="3"/>
      <c r="D164" s="3"/>
    </row>
    <row r="165" spans="2:4" ht="12.75" customHeight="1">
      <c r="B165" s="3"/>
      <c r="C165" s="3"/>
      <c r="D165" s="3"/>
    </row>
    <row r="166" spans="2:4" ht="12.75" customHeight="1">
      <c r="B166" s="3"/>
      <c r="C166" s="3"/>
      <c r="D166" s="3"/>
    </row>
    <row r="167" spans="2:4" ht="12.75" customHeight="1">
      <c r="B167" s="3"/>
      <c r="C167" s="3"/>
      <c r="D167" s="3"/>
    </row>
    <row r="168" spans="2:4" ht="12.75" customHeight="1">
      <c r="B168" s="3"/>
      <c r="C168" s="3"/>
      <c r="D168" s="3"/>
    </row>
    <row r="169" spans="2:4" ht="12.75" customHeight="1">
      <c r="B169" s="3"/>
      <c r="C169" s="3"/>
      <c r="D169" s="3"/>
    </row>
    <row r="170" spans="2:4" ht="12.75" customHeight="1">
      <c r="B170" s="3"/>
      <c r="C170" s="3"/>
      <c r="D170" s="3"/>
    </row>
    <row r="171" spans="2:4" ht="12.75" customHeight="1">
      <c r="B171" s="3"/>
      <c r="C171" s="3"/>
      <c r="D171" s="3"/>
    </row>
    <row r="172" spans="2:4" ht="12.75" customHeight="1">
      <c r="B172" s="3"/>
      <c r="C172" s="3"/>
      <c r="D172" s="3"/>
    </row>
    <row r="173" spans="2:4" ht="12.75" customHeight="1">
      <c r="B173" s="3"/>
      <c r="C173" s="3"/>
      <c r="D173" s="3"/>
    </row>
    <row r="174" spans="2:4" ht="12.75" customHeight="1">
      <c r="B174" s="3"/>
      <c r="C174" s="3"/>
      <c r="D174" s="3"/>
    </row>
    <row r="175" spans="2:4" ht="12.75" customHeight="1">
      <c r="B175" s="3"/>
      <c r="C175" s="3"/>
      <c r="D175" s="3"/>
    </row>
    <row r="176" spans="2:4" ht="12.75" customHeight="1">
      <c r="B176" s="3"/>
      <c r="C176" s="3"/>
      <c r="D176" s="3"/>
    </row>
    <row r="177" spans="2:4" ht="12.75" customHeight="1">
      <c r="B177" s="3"/>
      <c r="C177" s="3"/>
      <c r="D177" s="3"/>
    </row>
    <row r="178" spans="2:4" ht="12.75" customHeight="1">
      <c r="B178" s="3"/>
      <c r="C178" s="3"/>
      <c r="D178" s="3"/>
    </row>
    <row r="179" spans="2:4" ht="12.75" customHeight="1">
      <c r="B179" s="3"/>
      <c r="C179" s="3"/>
      <c r="D179" s="3"/>
    </row>
    <row r="180" spans="2:4" ht="12.75" customHeight="1">
      <c r="B180" s="3"/>
      <c r="C180" s="3"/>
      <c r="D180" s="3"/>
    </row>
    <row r="181" spans="2:4" ht="12.75" customHeight="1">
      <c r="B181" s="3"/>
      <c r="C181" s="3"/>
      <c r="D181" s="3"/>
    </row>
    <row r="182" spans="2:4" ht="12.75" customHeight="1">
      <c r="B182" s="3"/>
      <c r="C182" s="3"/>
      <c r="D182" s="3"/>
    </row>
    <row r="183" spans="2:4" ht="12.75" customHeight="1">
      <c r="B183" s="3"/>
      <c r="C183" s="3"/>
      <c r="D183" s="3"/>
    </row>
    <row r="184" spans="2:4" ht="12.75" customHeight="1">
      <c r="B184" s="3"/>
      <c r="C184" s="3"/>
      <c r="D184" s="3"/>
    </row>
    <row r="185" spans="2:4" ht="12.75" customHeight="1">
      <c r="B185" s="3"/>
      <c r="C185" s="3"/>
      <c r="D185" s="3"/>
    </row>
    <row r="186" spans="2:4" ht="12.75" customHeight="1">
      <c r="B186" s="3"/>
      <c r="C186" s="3"/>
      <c r="D186" s="3"/>
    </row>
    <row r="187" spans="2:4" ht="12.75" customHeight="1">
      <c r="B187" s="3"/>
      <c r="C187" s="3"/>
      <c r="D187" s="3"/>
    </row>
    <row r="188" spans="2:4" ht="12.75" customHeight="1">
      <c r="B188" s="3"/>
      <c r="C188" s="3"/>
      <c r="D188" s="3"/>
    </row>
    <row r="189" spans="2:4" ht="12.75" customHeight="1">
      <c r="B189" s="3"/>
      <c r="C189" s="3"/>
      <c r="D189" s="3"/>
    </row>
    <row r="190" spans="2:4" ht="12.75" customHeight="1">
      <c r="B190" s="3"/>
      <c r="C190" s="3"/>
      <c r="D190" s="3"/>
    </row>
    <row r="191" spans="2:4" ht="12.75" customHeight="1">
      <c r="B191" s="3"/>
      <c r="C191" s="3"/>
      <c r="D191" s="3"/>
    </row>
    <row r="192" spans="2:4" ht="12.75" customHeight="1">
      <c r="B192" s="3"/>
      <c r="C192" s="3"/>
      <c r="D192" s="3"/>
    </row>
    <row r="193" spans="2:4" ht="12.75" customHeight="1">
      <c r="B193" s="3"/>
      <c r="C193" s="3"/>
      <c r="D193" s="3"/>
    </row>
    <row r="194" spans="2:4" ht="12.75" customHeight="1">
      <c r="B194" s="3"/>
      <c r="C194" s="3"/>
      <c r="D194" s="3"/>
    </row>
    <row r="195" spans="2:4" ht="12.75" customHeight="1">
      <c r="B195" s="3"/>
      <c r="C195" s="3"/>
      <c r="D195" s="3"/>
    </row>
    <row r="196" spans="2:4" ht="12.75" customHeight="1">
      <c r="B196" s="3"/>
      <c r="C196" s="3"/>
      <c r="D196" s="3"/>
    </row>
    <row r="197" spans="2:4" ht="12.75" customHeight="1">
      <c r="B197" s="3"/>
      <c r="C197" s="3"/>
      <c r="D197" s="3"/>
    </row>
    <row r="198" spans="2:4" ht="12.75" customHeight="1">
      <c r="B198" s="3"/>
      <c r="C198" s="3"/>
      <c r="D198" s="3"/>
    </row>
    <row r="199" spans="2:4" ht="12.75" customHeight="1">
      <c r="B199" s="3"/>
      <c r="C199" s="3"/>
      <c r="D199" s="3"/>
    </row>
    <row r="200" spans="2:4" ht="12.75" customHeight="1">
      <c r="B200" s="3"/>
      <c r="C200" s="3"/>
      <c r="D200" s="3"/>
    </row>
    <row r="201" spans="2:4" ht="12.75" customHeight="1">
      <c r="B201" s="3"/>
      <c r="C201" s="3"/>
      <c r="D201" s="3"/>
    </row>
    <row r="202" spans="2:4" ht="12.75" customHeight="1">
      <c r="B202" s="3"/>
      <c r="C202" s="3"/>
      <c r="D202" s="3"/>
    </row>
    <row r="203" spans="2:4" ht="12.75" customHeight="1">
      <c r="B203" s="3"/>
      <c r="C203" s="3"/>
      <c r="D203" s="3"/>
    </row>
    <row r="204" spans="2:4" ht="12.75" customHeight="1">
      <c r="B204" s="3"/>
      <c r="C204" s="3"/>
      <c r="D204" s="3"/>
    </row>
    <row r="205" spans="2:4" ht="12.75" customHeight="1">
      <c r="B205" s="3"/>
      <c r="C205" s="3"/>
      <c r="D205" s="3"/>
    </row>
    <row r="206" spans="2:4" ht="12.75" customHeight="1">
      <c r="B206" s="3"/>
      <c r="C206" s="3"/>
      <c r="D206" s="3"/>
    </row>
    <row r="207" spans="2:4" ht="12.75" customHeight="1">
      <c r="B207" s="3"/>
      <c r="C207" s="3"/>
      <c r="D207" s="3"/>
    </row>
    <row r="208" spans="2:4" ht="12.75" customHeight="1">
      <c r="B208" s="3"/>
      <c r="C208" s="3"/>
      <c r="D208" s="3"/>
    </row>
    <row r="209" spans="2:4" ht="12.75" customHeight="1">
      <c r="B209" s="3"/>
      <c r="C209" s="3"/>
      <c r="D209" s="3"/>
    </row>
    <row r="210" spans="2:4" ht="12.75" customHeight="1">
      <c r="B210" s="3"/>
      <c r="C210" s="3"/>
      <c r="D210" s="3"/>
    </row>
    <row r="211" spans="2:4" ht="12.75" customHeight="1">
      <c r="B211" s="3"/>
      <c r="C211" s="3"/>
      <c r="D211" s="3"/>
    </row>
    <row r="212" spans="2:4" ht="12.75" customHeight="1">
      <c r="B212" s="3"/>
      <c r="C212" s="3"/>
      <c r="D212" s="3"/>
    </row>
    <row r="213" spans="2:4" ht="12.75" customHeight="1">
      <c r="B213" s="3"/>
      <c r="C213" s="3"/>
      <c r="D213" s="3"/>
    </row>
    <row r="214" spans="2:4" ht="12.75" customHeight="1">
      <c r="B214" s="3"/>
      <c r="C214" s="3"/>
      <c r="D214" s="3"/>
    </row>
    <row r="215" spans="2:4" ht="12.75" customHeight="1">
      <c r="B215" s="3"/>
      <c r="C215" s="3"/>
      <c r="D215" s="3"/>
    </row>
    <row r="216" spans="2:4" ht="12.75" customHeight="1">
      <c r="B216" s="3"/>
      <c r="C216" s="3"/>
      <c r="D216" s="3"/>
    </row>
    <row r="217" spans="2:4" ht="12.75" customHeight="1">
      <c r="B217" s="3"/>
      <c r="C217" s="3"/>
      <c r="D217" s="3"/>
    </row>
    <row r="218" spans="2:4" ht="12.75" customHeight="1">
      <c r="B218" s="3"/>
      <c r="C218" s="3"/>
      <c r="D218" s="3"/>
    </row>
    <row r="219" spans="2:4" ht="12.75" customHeight="1">
      <c r="B219" s="3"/>
      <c r="C219" s="3"/>
      <c r="D219" s="3"/>
    </row>
    <row r="220" spans="2:4" ht="12.75" customHeight="1">
      <c r="B220" s="3"/>
      <c r="C220" s="3"/>
      <c r="D220" s="3"/>
    </row>
    <row r="221" spans="2:4" ht="12.75" customHeight="1">
      <c r="B221" s="3"/>
      <c r="C221" s="3"/>
      <c r="D221" s="3"/>
    </row>
    <row r="222" spans="2:4" ht="12.75" customHeight="1">
      <c r="B222" s="3"/>
      <c r="C222" s="3"/>
      <c r="D222" s="3"/>
    </row>
    <row r="223" spans="2:4" ht="12.75" customHeight="1">
      <c r="B223" s="3"/>
      <c r="C223" s="3"/>
      <c r="D223" s="3"/>
    </row>
    <row r="224" spans="2:4" ht="12.75" customHeight="1">
      <c r="B224" s="3"/>
      <c r="C224" s="3"/>
      <c r="D224" s="3"/>
    </row>
    <row r="225" spans="2:4" ht="12.75" customHeight="1">
      <c r="B225" s="3"/>
      <c r="C225" s="3"/>
      <c r="D225" s="3"/>
    </row>
    <row r="226" spans="2:4" ht="12.75" customHeight="1">
      <c r="B226" s="3"/>
      <c r="C226" s="3"/>
      <c r="D226" s="3"/>
    </row>
    <row r="227" spans="2:4" ht="12.75" customHeight="1">
      <c r="B227" s="3"/>
      <c r="C227" s="3"/>
      <c r="D227" s="3"/>
    </row>
    <row r="228" spans="2:4" ht="12.75" customHeight="1">
      <c r="B228" s="3"/>
      <c r="C228" s="3"/>
      <c r="D228" s="3"/>
    </row>
    <row r="229" spans="2:4" ht="12.75" customHeight="1">
      <c r="B229" s="3"/>
      <c r="C229" s="3"/>
      <c r="D229" s="3"/>
    </row>
    <row r="230" spans="2:4" ht="12.75" customHeight="1">
      <c r="B230" s="3"/>
      <c r="C230" s="3"/>
      <c r="D230" s="3"/>
    </row>
    <row r="231" spans="2:4" ht="12.75" customHeight="1">
      <c r="B231" s="3"/>
      <c r="C231" s="3"/>
      <c r="D231" s="3"/>
    </row>
    <row r="232" spans="2:4" ht="12.75" customHeight="1">
      <c r="B232" s="3"/>
      <c r="C232" s="3"/>
      <c r="D232" s="3"/>
    </row>
    <row r="233" spans="2:4" ht="12.75" customHeight="1">
      <c r="B233" s="3"/>
      <c r="C233" s="3"/>
      <c r="D233" s="3"/>
    </row>
    <row r="234" spans="2:4" ht="12.75" customHeight="1">
      <c r="B234" s="3"/>
      <c r="C234" s="3"/>
      <c r="D234" s="3"/>
    </row>
    <row r="235" spans="2:4" ht="12.75" customHeight="1">
      <c r="B235" s="3"/>
      <c r="C235" s="3"/>
      <c r="D235" s="3"/>
    </row>
    <row r="236" spans="2:4" ht="12.75" customHeight="1">
      <c r="B236" s="3"/>
      <c r="C236" s="3"/>
      <c r="D236" s="3"/>
    </row>
    <row r="237" spans="2:4" ht="12.75" customHeight="1">
      <c r="B237" s="3"/>
      <c r="C237" s="3"/>
      <c r="D237" s="3"/>
    </row>
    <row r="238" spans="2:4" ht="12.75" customHeight="1">
      <c r="B238" s="3"/>
      <c r="C238" s="3"/>
      <c r="D238" s="3"/>
    </row>
    <row r="239" spans="2:4" ht="12.75" customHeight="1">
      <c r="B239" s="3"/>
      <c r="C239" s="3"/>
      <c r="D239" s="3"/>
    </row>
    <row r="240" spans="2:4" ht="12.75" customHeight="1">
      <c r="B240" s="3"/>
      <c r="C240" s="3"/>
      <c r="D240" s="3"/>
    </row>
    <row r="241" spans="2:4" ht="12.75" customHeight="1">
      <c r="B241" s="3"/>
      <c r="C241" s="3"/>
      <c r="D241" s="3"/>
    </row>
    <row r="242" spans="2:4" ht="12.75" customHeight="1">
      <c r="B242" s="3"/>
      <c r="C242" s="3"/>
      <c r="D242" s="3"/>
    </row>
    <row r="243" spans="2:4" ht="12.75" customHeight="1">
      <c r="B243" s="3"/>
      <c r="C243" s="3"/>
      <c r="D243" s="3"/>
    </row>
    <row r="244" spans="2:4" ht="12.75" customHeight="1">
      <c r="B244" s="3"/>
      <c r="C244" s="3"/>
      <c r="D244" s="3"/>
    </row>
    <row r="245" spans="2:4" ht="12.75" customHeight="1">
      <c r="B245" s="3"/>
      <c r="C245" s="3"/>
      <c r="D245" s="3"/>
    </row>
    <row r="246" spans="2:4" ht="12.75" customHeight="1">
      <c r="B246" s="3"/>
      <c r="C246" s="3"/>
      <c r="D246" s="3"/>
    </row>
    <row r="247" spans="2:4" ht="12.75" customHeight="1">
      <c r="B247" s="3"/>
      <c r="C247" s="3"/>
      <c r="D247" s="3"/>
    </row>
    <row r="248" spans="2:4" ht="12.75" customHeight="1">
      <c r="B248" s="3"/>
      <c r="C248" s="3"/>
      <c r="D248" s="3"/>
    </row>
    <row r="249" spans="2:4" ht="12.75" customHeight="1">
      <c r="B249" s="3"/>
      <c r="C249" s="3"/>
      <c r="D249" s="3"/>
    </row>
    <row r="250" spans="2:4" ht="12.75" customHeight="1">
      <c r="B250" s="3"/>
      <c r="C250" s="3"/>
      <c r="D250" s="3"/>
    </row>
    <row r="251" spans="2:4" ht="12.75" customHeight="1">
      <c r="B251" s="3"/>
      <c r="C251" s="3"/>
      <c r="D251" s="3"/>
    </row>
    <row r="252" spans="2:4" ht="12.75" customHeight="1">
      <c r="B252" s="3"/>
      <c r="C252" s="3"/>
      <c r="D252" s="3"/>
    </row>
    <row r="253" spans="2:4" ht="12.75" customHeight="1">
      <c r="B253" s="3"/>
      <c r="C253" s="3"/>
      <c r="D253" s="3"/>
    </row>
    <row r="254" spans="2:4" ht="12.75" customHeight="1">
      <c r="B254" s="3"/>
      <c r="C254" s="3"/>
      <c r="D254" s="3"/>
    </row>
    <row r="255" spans="2:4" ht="12.75" customHeight="1">
      <c r="B255" s="3"/>
      <c r="C255" s="3"/>
      <c r="D255" s="3"/>
    </row>
    <row r="256" spans="2:4" ht="12.75" customHeight="1">
      <c r="B256" s="3"/>
      <c r="C256" s="3"/>
      <c r="D256" s="3"/>
    </row>
    <row r="257" spans="2:4" ht="12.75" customHeight="1">
      <c r="B257" s="3"/>
      <c r="C257" s="3"/>
      <c r="D257" s="3"/>
    </row>
    <row r="258" spans="2:4" ht="12.75" customHeight="1">
      <c r="B258" s="3"/>
      <c r="C258" s="3"/>
      <c r="D258" s="3"/>
    </row>
    <row r="259" spans="2:4" ht="12.75" customHeight="1">
      <c r="B259" s="3"/>
      <c r="C259" s="3"/>
      <c r="D259" s="3"/>
    </row>
    <row r="260" spans="2:4" ht="12.75" customHeight="1">
      <c r="B260" s="3"/>
      <c r="C260" s="3"/>
      <c r="D260" s="3"/>
    </row>
    <row r="261" spans="2:4" ht="12.75" customHeight="1">
      <c r="B261" s="3"/>
      <c r="C261" s="3"/>
      <c r="D261" s="3"/>
    </row>
    <row r="262" spans="2:4" ht="12.75" customHeight="1">
      <c r="B262" s="3"/>
      <c r="C262" s="3"/>
      <c r="D262" s="3"/>
    </row>
    <row r="263" spans="2:4" ht="12.75" customHeight="1">
      <c r="B263" s="3"/>
      <c r="C263" s="3"/>
      <c r="D263" s="3"/>
    </row>
    <row r="264" spans="2:4" ht="12.75" customHeight="1">
      <c r="B264" s="3"/>
      <c r="C264" s="3"/>
      <c r="D264" s="3"/>
    </row>
    <row r="265" spans="2:4" ht="12.75" customHeight="1">
      <c r="B265" s="3"/>
      <c r="C265" s="3"/>
      <c r="D265" s="3"/>
    </row>
    <row r="266" spans="2:4" ht="12.75" customHeight="1">
      <c r="B266" s="3"/>
      <c r="C266" s="3"/>
      <c r="D266" s="3"/>
    </row>
    <row r="267" spans="2:4" ht="12.75" customHeight="1">
      <c r="B267" s="3"/>
      <c r="C267" s="3"/>
      <c r="D267" s="3"/>
    </row>
    <row r="268" spans="2:4" ht="12.75" customHeight="1">
      <c r="B268" s="3"/>
      <c r="C268" s="3"/>
      <c r="D268" s="3"/>
    </row>
    <row r="269" spans="2:4" ht="12.75" customHeight="1">
      <c r="B269" s="3"/>
      <c r="C269" s="3"/>
      <c r="D269" s="3"/>
    </row>
    <row r="270" spans="2:4" ht="12.75" customHeight="1">
      <c r="B270" s="3"/>
      <c r="C270" s="3"/>
      <c r="D270" s="3"/>
    </row>
    <row r="271" spans="2:4" ht="12.75" customHeight="1">
      <c r="B271" s="3"/>
      <c r="C271" s="3"/>
      <c r="D271" s="3"/>
    </row>
    <row r="272" spans="2:4" ht="12.75" customHeight="1">
      <c r="B272" s="3"/>
      <c r="C272" s="3"/>
      <c r="D272" s="3"/>
    </row>
    <row r="273" spans="2:4" ht="12.75" customHeight="1">
      <c r="B273" s="3"/>
      <c r="C273" s="3"/>
      <c r="D273" s="3"/>
    </row>
    <row r="274" spans="2:4" ht="12.75" customHeight="1">
      <c r="B274" s="3"/>
      <c r="C274" s="3"/>
      <c r="D274" s="3"/>
    </row>
    <row r="275" spans="2:4" ht="12.75" customHeight="1">
      <c r="B275" s="3"/>
      <c r="C275" s="3"/>
      <c r="D275" s="3"/>
    </row>
    <row r="276" spans="2:4" ht="12.75" customHeight="1">
      <c r="B276" s="3"/>
      <c r="C276" s="3"/>
      <c r="D276" s="3"/>
    </row>
    <row r="277" spans="2:4" ht="12.75" customHeight="1">
      <c r="B277" s="3"/>
      <c r="C277" s="3"/>
      <c r="D277" s="3"/>
    </row>
    <row r="278" spans="2:4" ht="12.75" customHeight="1">
      <c r="B278" s="3"/>
      <c r="C278" s="3"/>
      <c r="D278" s="3"/>
    </row>
    <row r="279" spans="2:4" ht="12.75" customHeight="1">
      <c r="B279" s="3"/>
      <c r="C279" s="3"/>
      <c r="D279" s="3"/>
    </row>
    <row r="280" spans="2:4" ht="12.75" customHeight="1">
      <c r="B280" s="3"/>
      <c r="C280" s="3"/>
      <c r="D280" s="3"/>
    </row>
    <row r="281" spans="2:4" ht="12.75" customHeight="1">
      <c r="B281" s="3"/>
      <c r="C281" s="3"/>
      <c r="D281" s="3"/>
    </row>
    <row r="282" spans="2:4" ht="12.75" customHeight="1">
      <c r="B282" s="3"/>
      <c r="C282" s="3"/>
      <c r="D282" s="3"/>
    </row>
    <row r="283" spans="2:4" ht="12.75" customHeight="1">
      <c r="B283" s="3"/>
      <c r="C283" s="3"/>
      <c r="D283" s="3"/>
    </row>
    <row r="284" spans="2:4" ht="12.75" customHeight="1">
      <c r="B284" s="3"/>
      <c r="C284" s="3"/>
      <c r="D284" s="3"/>
    </row>
    <row r="285" spans="2:4" ht="12.75" customHeight="1">
      <c r="B285" s="3"/>
      <c r="C285" s="3"/>
      <c r="D285" s="3"/>
    </row>
    <row r="286" spans="2:4" ht="12.75" customHeight="1">
      <c r="B286" s="3"/>
      <c r="C286" s="3"/>
      <c r="D286" s="3"/>
    </row>
    <row r="287" spans="2:4" ht="12.75" customHeight="1">
      <c r="B287" s="3"/>
      <c r="C287" s="3"/>
      <c r="D287" s="3"/>
    </row>
    <row r="288" spans="2:4" ht="12.75" customHeight="1">
      <c r="B288" s="3"/>
      <c r="C288" s="3"/>
      <c r="D288" s="3"/>
    </row>
    <row r="289" spans="2:4" ht="12.75" customHeight="1">
      <c r="B289" s="3"/>
      <c r="C289" s="3"/>
      <c r="D289" s="3"/>
    </row>
    <row r="290" spans="2:4" ht="12.75" customHeight="1">
      <c r="B290" s="3"/>
      <c r="C290" s="3"/>
      <c r="D290" s="3"/>
    </row>
    <row r="291" spans="2:4" ht="12.75" customHeight="1">
      <c r="B291" s="3"/>
      <c r="C291" s="3"/>
      <c r="D291" s="3"/>
    </row>
    <row r="292" spans="2:4" ht="12.75" customHeight="1">
      <c r="B292" s="3"/>
      <c r="C292" s="3"/>
      <c r="D292" s="3"/>
    </row>
    <row r="293" spans="2:4" ht="12.75" customHeight="1">
      <c r="B293" s="3"/>
      <c r="C293" s="3"/>
      <c r="D293" s="3"/>
    </row>
    <row r="294" spans="2:4" ht="12.75" customHeight="1">
      <c r="B294" s="3"/>
      <c r="C294" s="3"/>
      <c r="D294" s="3"/>
    </row>
    <row r="295" spans="2:4" ht="12.75" customHeight="1">
      <c r="B295" s="3"/>
      <c r="C295" s="3"/>
      <c r="D295" s="3"/>
    </row>
    <row r="296" spans="2:4" ht="12.75" customHeight="1">
      <c r="B296" s="3"/>
      <c r="C296" s="3"/>
      <c r="D296" s="3"/>
    </row>
    <row r="297" spans="2:4" ht="12.75" customHeight="1">
      <c r="B297" s="3"/>
      <c r="C297" s="3"/>
      <c r="D297" s="3"/>
    </row>
    <row r="298" spans="2:4" ht="12.75" customHeight="1">
      <c r="B298" s="3"/>
      <c r="C298" s="3"/>
      <c r="D298" s="3"/>
    </row>
    <row r="299" spans="2:4" ht="12.75" customHeight="1">
      <c r="B299" s="3"/>
      <c r="C299" s="3"/>
      <c r="D299" s="3"/>
    </row>
    <row r="300" spans="2:4" ht="12.75" customHeight="1">
      <c r="B300" s="3"/>
      <c r="C300" s="3"/>
      <c r="D300" s="3"/>
    </row>
    <row r="301" spans="2:4" ht="12.75" customHeight="1">
      <c r="B301" s="3"/>
      <c r="C301" s="3"/>
      <c r="D301" s="3"/>
    </row>
    <row r="302" spans="2:4" ht="12.75" customHeight="1">
      <c r="B302" s="3"/>
      <c r="C302" s="3"/>
      <c r="D302" s="3"/>
    </row>
    <row r="303" spans="2:4" ht="12.75" customHeight="1">
      <c r="B303" s="3"/>
      <c r="C303" s="3"/>
      <c r="D303" s="3"/>
    </row>
    <row r="304" spans="2:4" ht="12.75" customHeight="1">
      <c r="B304" s="3"/>
      <c r="C304" s="3"/>
      <c r="D304" s="3"/>
    </row>
    <row r="305" spans="2:4" ht="12.75" customHeight="1">
      <c r="B305" s="3"/>
      <c r="C305" s="3"/>
      <c r="D305" s="3"/>
    </row>
    <row r="306" spans="2:4" ht="12.75" customHeight="1">
      <c r="B306" s="3"/>
      <c r="C306" s="3"/>
      <c r="D306" s="3"/>
    </row>
    <row r="307" spans="2:4" ht="12.75" customHeight="1">
      <c r="B307" s="3"/>
      <c r="C307" s="3"/>
      <c r="D307" s="3"/>
    </row>
    <row r="308" spans="2:4" ht="12.75" customHeight="1">
      <c r="B308" s="3"/>
      <c r="C308" s="3"/>
      <c r="D308" s="3"/>
    </row>
    <row r="309" spans="2:4" ht="12.75" customHeight="1">
      <c r="B309" s="3"/>
      <c r="C309" s="3"/>
      <c r="D309" s="3"/>
    </row>
    <row r="310" spans="2:4" ht="12.75" customHeight="1">
      <c r="B310" s="3"/>
      <c r="C310" s="3"/>
      <c r="D310" s="3"/>
    </row>
    <row r="311" spans="2:4" ht="12.75" customHeight="1">
      <c r="B311" s="3"/>
      <c r="C311" s="3"/>
      <c r="D311" s="3"/>
    </row>
    <row r="312" spans="2:4" ht="12.75" customHeight="1">
      <c r="B312" s="3"/>
      <c r="C312" s="3"/>
      <c r="D312" s="3"/>
    </row>
    <row r="313" spans="2:4" ht="12.75" customHeight="1">
      <c r="B313" s="3"/>
      <c r="C313" s="3"/>
      <c r="D313" s="3"/>
    </row>
    <row r="314" spans="2:4" ht="12.75" customHeight="1">
      <c r="B314" s="3"/>
      <c r="C314" s="3"/>
      <c r="D314" s="3"/>
    </row>
    <row r="315" spans="2:4" ht="12.75" customHeight="1">
      <c r="B315" s="3"/>
      <c r="C315" s="3"/>
      <c r="D315" s="3"/>
    </row>
    <row r="316" spans="2:4" ht="12.75" customHeight="1">
      <c r="B316" s="3"/>
      <c r="C316" s="3"/>
      <c r="D316" s="3"/>
    </row>
    <row r="317" spans="2:4" ht="12.75" customHeight="1">
      <c r="B317" s="3"/>
      <c r="C317" s="3"/>
      <c r="D317" s="3"/>
    </row>
    <row r="318" spans="2:4" ht="12.75" customHeight="1">
      <c r="B318" s="3"/>
      <c r="C318" s="3"/>
      <c r="D318" s="3"/>
    </row>
    <row r="319" spans="2:4" ht="12.75" customHeight="1">
      <c r="B319" s="3"/>
      <c r="C319" s="3"/>
      <c r="D319" s="3"/>
    </row>
    <row r="320" spans="2:4" ht="12.75" customHeight="1">
      <c r="B320" s="3"/>
      <c r="C320" s="3"/>
      <c r="D320" s="3"/>
    </row>
    <row r="321" spans="2:4" ht="12.75" customHeight="1">
      <c r="B321" s="3"/>
      <c r="C321" s="3"/>
      <c r="D321" s="3"/>
    </row>
    <row r="322" spans="2:4" ht="12.75" customHeight="1">
      <c r="B322" s="3"/>
      <c r="C322" s="3"/>
      <c r="D322" s="3"/>
    </row>
    <row r="323" spans="2:4" ht="12.75" customHeight="1">
      <c r="B323" s="3"/>
      <c r="C323" s="3"/>
      <c r="D323" s="3"/>
    </row>
    <row r="324" spans="2:4" ht="12.75" customHeight="1">
      <c r="B324" s="3"/>
      <c r="C324" s="3"/>
      <c r="D324" s="3"/>
    </row>
    <row r="325" spans="2:4" ht="12.75" customHeight="1">
      <c r="B325" s="3"/>
      <c r="C325" s="3"/>
      <c r="D325" s="3"/>
    </row>
    <row r="326" spans="2:4" ht="12.75" customHeight="1">
      <c r="B326" s="3"/>
      <c r="C326" s="3"/>
      <c r="D326" s="3"/>
    </row>
    <row r="327" spans="2:4" ht="12.75" customHeight="1">
      <c r="B327" s="3"/>
      <c r="C327" s="3"/>
      <c r="D327" s="3"/>
    </row>
    <row r="328" spans="2:4" ht="12.75" customHeight="1">
      <c r="B328" s="3"/>
      <c r="C328" s="3"/>
      <c r="D328" s="3"/>
    </row>
    <row r="329" spans="2:4" ht="12.75" customHeight="1">
      <c r="B329" s="3"/>
      <c r="C329" s="3"/>
      <c r="D329" s="3"/>
    </row>
    <row r="330" spans="2:4" ht="12.75" customHeight="1">
      <c r="B330" s="3"/>
      <c r="C330" s="3"/>
      <c r="D330" s="3"/>
    </row>
    <row r="331" spans="2:4" ht="12.75" customHeight="1">
      <c r="B331" s="3"/>
      <c r="C331" s="3"/>
      <c r="D331" s="3"/>
    </row>
    <row r="332" spans="2:4" ht="12.75" customHeight="1">
      <c r="B332" s="3"/>
      <c r="C332" s="3"/>
      <c r="D332" s="3"/>
    </row>
    <row r="333" spans="2:4" ht="12.75" customHeight="1">
      <c r="B333" s="3"/>
      <c r="C333" s="3"/>
      <c r="D333" s="3"/>
    </row>
    <row r="334" spans="2:4" ht="12.75" customHeight="1">
      <c r="B334" s="3"/>
      <c r="C334" s="3"/>
      <c r="D334" s="3"/>
    </row>
    <row r="335" spans="2:4" ht="12.75" customHeight="1">
      <c r="B335" s="3"/>
      <c r="C335" s="3"/>
      <c r="D335" s="3"/>
    </row>
    <row r="336" spans="2:4" ht="12.75" customHeight="1">
      <c r="B336" s="3"/>
      <c r="C336" s="3"/>
      <c r="D336" s="3"/>
    </row>
    <row r="337" spans="2:4" ht="12.75" customHeight="1">
      <c r="B337" s="3"/>
      <c r="C337" s="3"/>
      <c r="D337" s="3"/>
    </row>
    <row r="338" spans="2:4" ht="12.75" customHeight="1">
      <c r="B338" s="3"/>
      <c r="C338" s="3"/>
      <c r="D338" s="3"/>
    </row>
    <row r="339" spans="2:4" ht="12.75" customHeight="1">
      <c r="B339" s="3"/>
      <c r="C339" s="3"/>
      <c r="D339" s="3"/>
    </row>
    <row r="340" spans="2:4" ht="12.75" customHeight="1">
      <c r="B340" s="3"/>
      <c r="C340" s="3"/>
      <c r="D340" s="3"/>
    </row>
    <row r="341" spans="2:4" ht="12.75" customHeight="1">
      <c r="B341" s="3"/>
      <c r="C341" s="3"/>
      <c r="D341" s="3"/>
    </row>
    <row r="342" spans="2:4" ht="12.75" customHeight="1">
      <c r="B342" s="3"/>
      <c r="C342" s="3"/>
      <c r="D342" s="3"/>
    </row>
    <row r="343" spans="2:4" ht="12.75" customHeight="1">
      <c r="B343" s="3"/>
      <c r="C343" s="3"/>
      <c r="D343" s="3"/>
    </row>
    <row r="344" spans="2:4" ht="12.75" customHeight="1">
      <c r="B344" s="3"/>
      <c r="C344" s="3"/>
      <c r="D344" s="3"/>
    </row>
    <row r="345" spans="2:4" ht="12.75" customHeight="1">
      <c r="B345" s="3"/>
      <c r="C345" s="3"/>
      <c r="D345" s="3"/>
    </row>
    <row r="346" spans="2:4" ht="12.75" customHeight="1">
      <c r="B346" s="3"/>
      <c r="C346" s="3"/>
      <c r="D346" s="3"/>
    </row>
    <row r="347" spans="2:4" ht="12.75" customHeight="1">
      <c r="B347" s="3"/>
      <c r="C347" s="3"/>
      <c r="D347" s="3"/>
    </row>
    <row r="348" spans="2:4" ht="12.75" customHeight="1">
      <c r="B348" s="3"/>
      <c r="C348" s="3"/>
      <c r="D348" s="3"/>
    </row>
    <row r="349" spans="2:4" ht="12.75" customHeight="1">
      <c r="B349" s="3"/>
      <c r="C349" s="3"/>
      <c r="D349" s="3"/>
    </row>
    <row r="350" spans="2:4" ht="12.75" customHeight="1">
      <c r="B350" s="3"/>
      <c r="C350" s="3"/>
      <c r="D350" s="3"/>
    </row>
    <row r="351" spans="2:4" ht="12.75" customHeight="1">
      <c r="B351" s="3"/>
      <c r="C351" s="3"/>
      <c r="D351" s="3"/>
    </row>
    <row r="352" spans="2:4" ht="12.75" customHeight="1">
      <c r="B352" s="3"/>
      <c r="C352" s="3"/>
      <c r="D352" s="3"/>
    </row>
    <row r="353" spans="2:4" ht="12.75" customHeight="1">
      <c r="B353" s="3"/>
      <c r="C353" s="3"/>
      <c r="D353" s="3"/>
    </row>
    <row r="354" spans="2:4" ht="12.75" customHeight="1">
      <c r="B354" s="3"/>
      <c r="C354" s="3"/>
      <c r="D354" s="3"/>
    </row>
    <row r="355" spans="2:4" ht="12.75" customHeight="1">
      <c r="B355" s="3"/>
      <c r="C355" s="3"/>
      <c r="D355" s="3"/>
    </row>
    <row r="356" spans="2:4" ht="12.75" customHeight="1">
      <c r="B356" s="3"/>
      <c r="C356" s="3"/>
      <c r="D356" s="3"/>
    </row>
    <row r="357" spans="2:4" ht="12.75" customHeight="1">
      <c r="B357" s="3"/>
      <c r="C357" s="3"/>
      <c r="D357" s="3"/>
    </row>
    <row r="358" spans="2:4" ht="12.75" customHeight="1">
      <c r="B358" s="3"/>
      <c r="C358" s="3"/>
      <c r="D358" s="3"/>
    </row>
    <row r="359" spans="2:4" ht="12.75" customHeight="1">
      <c r="B359" s="3"/>
      <c r="C359" s="3"/>
      <c r="D359" s="3"/>
    </row>
    <row r="360" spans="2:4" ht="12.75" customHeight="1">
      <c r="B360" s="3"/>
      <c r="C360" s="3"/>
      <c r="D360" s="3"/>
    </row>
    <row r="361" spans="2:4" ht="12.75" customHeight="1">
      <c r="B361" s="3"/>
      <c r="C361" s="3"/>
      <c r="D361" s="3"/>
    </row>
    <row r="362" spans="2:4" ht="12.75" customHeight="1">
      <c r="B362" s="3"/>
      <c r="C362" s="3"/>
      <c r="D362" s="3"/>
    </row>
    <row r="363" spans="2:4" ht="12.75" customHeight="1">
      <c r="B363" s="3"/>
      <c r="C363" s="3"/>
      <c r="D363" s="3"/>
    </row>
    <row r="364" spans="2:4" ht="12.75" customHeight="1">
      <c r="B364" s="3"/>
      <c r="C364" s="3"/>
      <c r="D364" s="3"/>
    </row>
    <row r="365" spans="2:4" ht="12.75" customHeight="1">
      <c r="B365" s="3"/>
      <c r="C365" s="3"/>
      <c r="D365" s="3"/>
    </row>
    <row r="366" spans="2:4" ht="12.75" customHeight="1">
      <c r="B366" s="3"/>
      <c r="C366" s="3"/>
      <c r="D366" s="3"/>
    </row>
    <row r="367" spans="2:4" ht="12.75" customHeight="1">
      <c r="B367" s="3"/>
      <c r="C367" s="3"/>
      <c r="D367" s="3"/>
    </row>
    <row r="368" spans="2:4" ht="12.75" customHeight="1">
      <c r="B368" s="3"/>
      <c r="C368" s="3"/>
      <c r="D368" s="3"/>
    </row>
    <row r="369" spans="2:4" ht="12.75" customHeight="1">
      <c r="B369" s="3"/>
      <c r="C369" s="3"/>
      <c r="D369" s="3"/>
    </row>
    <row r="370" spans="2:4" ht="12.75" customHeight="1">
      <c r="B370" s="3"/>
      <c r="C370" s="3"/>
      <c r="D370" s="3"/>
    </row>
    <row r="371" spans="2:4" ht="12.75" customHeight="1">
      <c r="B371" s="3"/>
      <c r="C371" s="3"/>
      <c r="D371" s="3"/>
    </row>
    <row r="372" spans="2:4" ht="12.75" customHeight="1">
      <c r="B372" s="3"/>
      <c r="C372" s="3"/>
      <c r="D372" s="3"/>
    </row>
    <row r="373" spans="2:4" ht="12.75" customHeight="1">
      <c r="B373" s="3"/>
      <c r="C373" s="3"/>
      <c r="D373" s="3"/>
    </row>
    <row r="374" spans="2:4" ht="12.75" customHeight="1">
      <c r="B374" s="3"/>
      <c r="C374" s="3"/>
      <c r="D374" s="3"/>
    </row>
    <row r="375" spans="2:4" ht="12.75" customHeight="1">
      <c r="B375" s="3"/>
      <c r="C375" s="3"/>
      <c r="D375" s="3"/>
    </row>
    <row r="376" spans="2:4" ht="12.75" customHeight="1">
      <c r="B376" s="3"/>
      <c r="C376" s="3"/>
      <c r="D376" s="3"/>
    </row>
    <row r="377" spans="2:4" ht="12.75" customHeight="1">
      <c r="B377" s="3"/>
      <c r="C377" s="3"/>
      <c r="D377" s="3"/>
    </row>
    <row r="378" spans="2:4" ht="12.75" customHeight="1">
      <c r="B378" s="3"/>
      <c r="C378" s="3"/>
      <c r="D378" s="3"/>
    </row>
    <row r="379" spans="2:4" ht="12.75" customHeight="1">
      <c r="B379" s="3"/>
      <c r="C379" s="3"/>
      <c r="D379" s="3"/>
    </row>
    <row r="380" spans="2:4" ht="12.75" customHeight="1">
      <c r="B380" s="3"/>
      <c r="C380" s="3"/>
      <c r="D380" s="3"/>
    </row>
    <row r="381" spans="2:4" ht="12.75" customHeight="1">
      <c r="B381" s="3"/>
      <c r="C381" s="3"/>
      <c r="D381" s="3"/>
    </row>
    <row r="382" spans="2:4" ht="12.75" customHeight="1">
      <c r="B382" s="3"/>
      <c r="C382" s="3"/>
      <c r="D382" s="3"/>
    </row>
    <row r="383" spans="2:4" ht="12.75" customHeight="1">
      <c r="B383" s="3"/>
      <c r="C383" s="3"/>
      <c r="D383" s="3"/>
    </row>
    <row r="384" spans="2:4" ht="12.75" customHeight="1">
      <c r="B384" s="3"/>
      <c r="C384" s="3"/>
      <c r="D384" s="3"/>
    </row>
    <row r="385" spans="2:4" ht="12.75" customHeight="1">
      <c r="B385" s="3"/>
      <c r="C385" s="3"/>
      <c r="D385" s="3"/>
    </row>
    <row r="386" spans="2:4" ht="12.75" customHeight="1">
      <c r="B386" s="3"/>
      <c r="C386" s="3"/>
      <c r="D386" s="3"/>
    </row>
    <row r="387" spans="2:4" ht="12.75" customHeight="1">
      <c r="B387" s="3"/>
      <c r="C387" s="3"/>
      <c r="D387" s="3"/>
    </row>
    <row r="388" spans="2:4" ht="12.75" customHeight="1">
      <c r="B388" s="3"/>
      <c r="C388" s="3"/>
      <c r="D388" s="3"/>
    </row>
    <row r="389" spans="2:4" ht="12.75" customHeight="1">
      <c r="B389" s="3"/>
      <c r="C389" s="3"/>
      <c r="D389" s="3"/>
    </row>
    <row r="390" spans="2:4" ht="12.75" customHeight="1">
      <c r="B390" s="3"/>
      <c r="C390" s="3"/>
      <c r="D390" s="3"/>
    </row>
    <row r="391" spans="2:4" ht="12.75" customHeight="1">
      <c r="B391" s="3"/>
      <c r="C391" s="3"/>
      <c r="D391" s="3"/>
    </row>
    <row r="392" spans="2:4" ht="12.75" customHeight="1">
      <c r="B392" s="3"/>
      <c r="C392" s="3"/>
      <c r="D392" s="3"/>
    </row>
    <row r="393" spans="2:4" ht="12.75" customHeight="1">
      <c r="B393" s="3"/>
      <c r="C393" s="3"/>
      <c r="D393" s="3"/>
    </row>
    <row r="394" spans="2:4" ht="12.75" customHeight="1">
      <c r="B394" s="3"/>
      <c r="C394" s="3"/>
      <c r="D394" s="3"/>
    </row>
    <row r="395" spans="2:4" ht="12.75" customHeight="1">
      <c r="B395" s="3"/>
      <c r="C395" s="3"/>
      <c r="D395" s="3"/>
    </row>
    <row r="396" spans="2:4" ht="12.75" customHeight="1">
      <c r="B396" s="3"/>
      <c r="C396" s="3"/>
      <c r="D396" s="3"/>
    </row>
    <row r="397" spans="2:4" ht="12.75" customHeight="1">
      <c r="B397" s="3"/>
      <c r="C397" s="3"/>
      <c r="D397" s="3"/>
    </row>
    <row r="398" spans="2:4" ht="12.75" customHeight="1">
      <c r="B398" s="3"/>
      <c r="C398" s="3"/>
      <c r="D398" s="3"/>
    </row>
    <row r="399" spans="2:4" ht="12.75" customHeight="1">
      <c r="B399" s="3"/>
      <c r="C399" s="3"/>
      <c r="D399" s="3"/>
    </row>
    <row r="400" spans="2:4" ht="12.75" customHeight="1">
      <c r="B400" s="3"/>
      <c r="C400" s="3"/>
      <c r="D400" s="3"/>
    </row>
    <row r="401" spans="2:4" ht="12.75" customHeight="1">
      <c r="B401" s="3"/>
      <c r="C401" s="3"/>
      <c r="D401" s="3"/>
    </row>
    <row r="402" spans="2:4" ht="12.75" customHeight="1">
      <c r="B402" s="3"/>
      <c r="C402" s="3"/>
      <c r="D402" s="3"/>
    </row>
    <row r="403" spans="2:4" ht="12.75" customHeight="1">
      <c r="B403" s="3"/>
      <c r="C403" s="3"/>
      <c r="D403" s="3"/>
    </row>
    <row r="404" spans="2:4" ht="12.75" customHeight="1">
      <c r="B404" s="3"/>
      <c r="C404" s="3"/>
      <c r="D404" s="3"/>
    </row>
    <row r="405" spans="2:4" ht="12.75" customHeight="1">
      <c r="B405" s="3"/>
      <c r="C405" s="3"/>
      <c r="D405" s="3"/>
    </row>
    <row r="406" spans="2:4" ht="12.75" customHeight="1">
      <c r="B406" s="3"/>
      <c r="C406" s="3"/>
      <c r="D406" s="3"/>
    </row>
    <row r="407" spans="2:4" ht="12.75" customHeight="1">
      <c r="B407" s="3"/>
      <c r="C407" s="3"/>
      <c r="D407" s="3"/>
    </row>
    <row r="408" spans="2:4" ht="12.75" customHeight="1">
      <c r="B408" s="3"/>
      <c r="C408" s="3"/>
      <c r="D408" s="3"/>
    </row>
    <row r="409" spans="2:4" ht="12.75" customHeight="1">
      <c r="B409" s="3"/>
      <c r="C409" s="3"/>
      <c r="D409" s="3"/>
    </row>
    <row r="410" spans="2:4" ht="12.75" customHeight="1">
      <c r="B410" s="3"/>
      <c r="C410" s="3"/>
      <c r="D410" s="3"/>
    </row>
    <row r="411" spans="2:4" ht="12.75" customHeight="1">
      <c r="B411" s="3"/>
      <c r="C411" s="3"/>
      <c r="D411" s="3"/>
    </row>
    <row r="412" spans="2:4" ht="12.75" customHeight="1">
      <c r="B412" s="3"/>
      <c r="C412" s="3"/>
      <c r="D412" s="3"/>
    </row>
    <row r="413" spans="2:4" ht="12.75" customHeight="1">
      <c r="B413" s="3"/>
      <c r="C413" s="3"/>
      <c r="D413" s="3"/>
    </row>
    <row r="414" spans="2:4" ht="12.75" customHeight="1">
      <c r="B414" s="3"/>
      <c r="C414" s="3"/>
      <c r="D414" s="3"/>
    </row>
    <row r="415" spans="2:4" ht="12.75" customHeight="1">
      <c r="B415" s="3"/>
      <c r="C415" s="3"/>
      <c r="D415" s="3"/>
    </row>
    <row r="416" spans="2:4" ht="12.75" customHeight="1">
      <c r="B416" s="3"/>
      <c r="C416" s="3"/>
      <c r="D416" s="3"/>
    </row>
    <row r="417" spans="2:4" ht="12.75" customHeight="1">
      <c r="B417" s="3"/>
      <c r="C417" s="3"/>
      <c r="D417" s="3"/>
    </row>
    <row r="418" spans="2:4" ht="12.75" customHeight="1">
      <c r="B418" s="3"/>
      <c r="C418" s="3"/>
      <c r="D418" s="3"/>
    </row>
    <row r="419" spans="2:4" ht="12.75" customHeight="1">
      <c r="B419" s="3"/>
      <c r="C419" s="3"/>
      <c r="D419" s="3"/>
    </row>
    <row r="420" spans="2:4" ht="12.75" customHeight="1">
      <c r="B420" s="3"/>
      <c r="C420" s="3"/>
      <c r="D420" s="3"/>
    </row>
    <row r="421" spans="2:4" ht="12.75" customHeight="1">
      <c r="B421" s="3"/>
      <c r="C421" s="3"/>
      <c r="D421" s="3"/>
    </row>
    <row r="422" spans="2:4" ht="12.75" customHeight="1">
      <c r="B422" s="3"/>
      <c r="C422" s="3"/>
      <c r="D422" s="3"/>
    </row>
    <row r="423" spans="2:4" ht="12.75" customHeight="1">
      <c r="B423" s="3"/>
      <c r="C423" s="3"/>
      <c r="D423" s="3"/>
    </row>
    <row r="424" spans="2:4" ht="12.75" customHeight="1">
      <c r="B424" s="3"/>
      <c r="C424" s="3"/>
      <c r="D424" s="3"/>
    </row>
    <row r="425" spans="2:4" ht="12.75" customHeight="1">
      <c r="B425" s="3"/>
      <c r="C425" s="3"/>
      <c r="D425" s="3"/>
    </row>
    <row r="426" spans="2:4" ht="12.75" customHeight="1">
      <c r="B426" s="3"/>
      <c r="C426" s="3"/>
      <c r="D426" s="3"/>
    </row>
    <row r="427" spans="2:4" ht="12.75" customHeight="1">
      <c r="B427" s="3"/>
      <c r="C427" s="3"/>
      <c r="D427" s="3"/>
    </row>
    <row r="428" spans="2:4" ht="12.75" customHeight="1">
      <c r="B428" s="3"/>
      <c r="C428" s="3"/>
      <c r="D428" s="3"/>
    </row>
    <row r="429" spans="2:4" ht="12.75" customHeight="1">
      <c r="B429" s="3"/>
      <c r="C429" s="3"/>
      <c r="D429" s="3"/>
    </row>
    <row r="430" spans="2:4" ht="12.75" customHeight="1">
      <c r="B430" s="3"/>
      <c r="C430" s="3"/>
      <c r="D430" s="3"/>
    </row>
    <row r="431" spans="2:4" ht="12.75" customHeight="1">
      <c r="B431" s="3"/>
      <c r="C431" s="3"/>
      <c r="D431" s="3"/>
    </row>
    <row r="432" spans="2:4" ht="12.75" customHeight="1">
      <c r="B432" s="3"/>
      <c r="C432" s="3"/>
      <c r="D432" s="3"/>
    </row>
    <row r="433" spans="2:4" ht="12.75" customHeight="1">
      <c r="B433" s="3"/>
      <c r="C433" s="3"/>
      <c r="D433" s="3"/>
    </row>
    <row r="434" spans="2:4" ht="12.75" customHeight="1">
      <c r="B434" s="3"/>
      <c r="C434" s="3"/>
      <c r="D434" s="3"/>
    </row>
    <row r="435" spans="2:4" ht="12.75" customHeight="1">
      <c r="B435" s="3"/>
      <c r="C435" s="3"/>
      <c r="D435" s="3"/>
    </row>
    <row r="436" spans="2:4" ht="12.75" customHeight="1">
      <c r="B436" s="3"/>
      <c r="C436" s="3"/>
      <c r="D436" s="3"/>
    </row>
    <row r="437" spans="2:4" ht="12.75" customHeight="1">
      <c r="B437" s="3"/>
      <c r="C437" s="3"/>
      <c r="D437" s="3"/>
    </row>
    <row r="438" spans="2:4" ht="12.75" customHeight="1">
      <c r="B438" s="3"/>
      <c r="C438" s="3"/>
      <c r="D438" s="3"/>
    </row>
    <row r="439" spans="2:4" ht="12.75" customHeight="1">
      <c r="B439" s="3"/>
      <c r="C439" s="3"/>
      <c r="D439" s="3"/>
    </row>
    <row r="440" spans="2:4" ht="12.75" customHeight="1">
      <c r="B440" s="3"/>
      <c r="C440" s="3"/>
      <c r="D440" s="3"/>
    </row>
    <row r="441" spans="2:4" ht="12.75" customHeight="1">
      <c r="B441" s="3"/>
      <c r="C441" s="3"/>
      <c r="D441" s="3"/>
    </row>
    <row r="442" spans="2:4" ht="12.75" customHeight="1">
      <c r="B442" s="3"/>
      <c r="C442" s="3"/>
      <c r="D442" s="3"/>
    </row>
    <row r="443" spans="2:4" ht="12.75" customHeight="1">
      <c r="B443" s="3"/>
      <c r="C443" s="3"/>
      <c r="D443" s="3"/>
    </row>
    <row r="444" spans="2:4" ht="12.75" customHeight="1">
      <c r="B444" s="3"/>
      <c r="C444" s="3"/>
      <c r="D444" s="3"/>
    </row>
    <row r="445" spans="2:4" ht="12.75" customHeight="1">
      <c r="B445" s="3"/>
      <c r="C445" s="3"/>
      <c r="D445" s="3"/>
    </row>
    <row r="446" spans="2:4" ht="12.75" customHeight="1">
      <c r="B446" s="3"/>
      <c r="C446" s="3"/>
      <c r="D446" s="3"/>
    </row>
    <row r="447" spans="2:4" ht="12.75" customHeight="1">
      <c r="B447" s="3"/>
      <c r="C447" s="3"/>
      <c r="D447" s="3"/>
    </row>
    <row r="448" spans="2:4" ht="12.75" customHeight="1">
      <c r="B448" s="3"/>
      <c r="C448" s="3"/>
      <c r="D448" s="3"/>
    </row>
    <row r="449" spans="2:4" ht="12.75" customHeight="1">
      <c r="B449" s="3"/>
      <c r="C449" s="3"/>
      <c r="D449" s="3"/>
    </row>
    <row r="450" spans="2:4" ht="12.75" customHeight="1">
      <c r="B450" s="3"/>
      <c r="C450" s="3"/>
      <c r="D450" s="3"/>
    </row>
    <row r="451" spans="2:4" ht="12.75" customHeight="1">
      <c r="B451" s="3"/>
      <c r="C451" s="3"/>
      <c r="D451" s="3"/>
    </row>
    <row r="452" spans="2:4" ht="12.75" customHeight="1">
      <c r="B452" s="3"/>
      <c r="C452" s="3"/>
      <c r="D452" s="3"/>
    </row>
    <row r="453" spans="2:4" ht="12.75" customHeight="1">
      <c r="B453" s="3"/>
      <c r="C453" s="3"/>
      <c r="D453" s="3"/>
    </row>
    <row r="454" spans="2:4" ht="12.75" customHeight="1">
      <c r="B454" s="3"/>
      <c r="C454" s="3"/>
      <c r="D454" s="3"/>
    </row>
    <row r="455" spans="2:4" ht="12.75" customHeight="1">
      <c r="B455" s="3"/>
      <c r="C455" s="3"/>
      <c r="D455" s="3"/>
    </row>
    <row r="456" spans="2:4" ht="12.75" customHeight="1">
      <c r="B456" s="3"/>
      <c r="C456" s="3"/>
      <c r="D456" s="3"/>
    </row>
    <row r="457" spans="2:4" ht="12.75" customHeight="1">
      <c r="B457" s="3"/>
      <c r="C457" s="3"/>
      <c r="D457" s="3"/>
    </row>
    <row r="458" spans="2:4" ht="12.75" customHeight="1">
      <c r="B458" s="3"/>
      <c r="C458" s="3"/>
      <c r="D458" s="3"/>
    </row>
    <row r="459" spans="2:4" ht="12.75" customHeight="1">
      <c r="B459" s="3"/>
      <c r="C459" s="3"/>
      <c r="D459" s="3"/>
    </row>
    <row r="460" spans="2:4" ht="12.75" customHeight="1">
      <c r="B460" s="3"/>
      <c r="C460" s="3"/>
      <c r="D460" s="3"/>
    </row>
    <row r="461" spans="2:4" ht="12.75" customHeight="1">
      <c r="B461" s="3"/>
      <c r="C461" s="3"/>
      <c r="D461" s="3"/>
    </row>
    <row r="462" spans="2:4" ht="12.75" customHeight="1">
      <c r="B462" s="3"/>
      <c r="C462" s="3"/>
      <c r="D462" s="3"/>
    </row>
    <row r="463" spans="2:4" ht="12.75" customHeight="1">
      <c r="B463" s="3"/>
      <c r="C463" s="3"/>
      <c r="D463" s="3"/>
    </row>
    <row r="464" spans="2:4" ht="12.75" customHeight="1">
      <c r="B464" s="3"/>
      <c r="C464" s="3"/>
      <c r="D464" s="3"/>
    </row>
    <row r="465" spans="2:4" ht="12.75" customHeight="1">
      <c r="B465" s="3"/>
      <c r="C465" s="3"/>
      <c r="D465" s="3"/>
    </row>
    <row r="466" spans="2:4" ht="12.75" customHeight="1">
      <c r="B466" s="3"/>
      <c r="C466" s="3"/>
      <c r="D466" s="3"/>
    </row>
    <row r="467" spans="2:4" ht="12.75" customHeight="1">
      <c r="B467" s="3"/>
      <c r="C467" s="3"/>
      <c r="D467" s="3"/>
    </row>
    <row r="468" spans="2:4" ht="12.75" customHeight="1">
      <c r="B468" s="3"/>
      <c r="C468" s="3"/>
      <c r="D468" s="3"/>
    </row>
    <row r="469" spans="2:4" ht="12.75" customHeight="1">
      <c r="B469" s="3"/>
      <c r="C469" s="3"/>
      <c r="D469" s="3"/>
    </row>
    <row r="470" spans="2:4" ht="12.75" customHeight="1">
      <c r="B470" s="3"/>
      <c r="C470" s="3"/>
      <c r="D470" s="3"/>
    </row>
    <row r="471" spans="2:4" ht="12.75" customHeight="1">
      <c r="B471" s="3"/>
      <c r="C471" s="3"/>
      <c r="D471" s="3"/>
    </row>
    <row r="472" spans="2:4" ht="12.75" customHeight="1">
      <c r="B472" s="3"/>
      <c r="C472" s="3"/>
      <c r="D472" s="3"/>
    </row>
    <row r="473" spans="2:4" ht="12.75" customHeight="1">
      <c r="B473" s="3"/>
      <c r="C473" s="3"/>
      <c r="D473" s="3"/>
    </row>
    <row r="474" spans="2:4" ht="12.75" customHeight="1">
      <c r="B474" s="3"/>
      <c r="C474" s="3"/>
      <c r="D474" s="3"/>
    </row>
    <row r="475" spans="2:4" ht="12.75" customHeight="1">
      <c r="B475" s="3"/>
      <c r="C475" s="3"/>
      <c r="D475" s="3"/>
    </row>
    <row r="476" spans="2:4" ht="12.75" customHeight="1">
      <c r="B476" s="3"/>
      <c r="C476" s="3"/>
      <c r="D476" s="3"/>
    </row>
    <row r="477" spans="2:4" ht="12.75" customHeight="1">
      <c r="B477" s="3"/>
      <c r="C477" s="3"/>
      <c r="D477" s="3"/>
    </row>
    <row r="478" spans="2:4" ht="12.75" customHeight="1">
      <c r="B478" s="3"/>
      <c r="C478" s="3"/>
      <c r="D478" s="3"/>
    </row>
    <row r="479" spans="2:4" ht="12.75" customHeight="1">
      <c r="B479" s="3"/>
      <c r="C479" s="3"/>
      <c r="D479" s="3"/>
    </row>
    <row r="480" spans="2:4" ht="12.75" customHeight="1">
      <c r="B480" s="3"/>
      <c r="C480" s="3"/>
      <c r="D480" s="3"/>
    </row>
    <row r="481" spans="2:4" ht="12.75" customHeight="1">
      <c r="B481" s="3"/>
      <c r="C481" s="3"/>
      <c r="D481" s="3"/>
    </row>
    <row r="482" spans="2:4" ht="12.75" customHeight="1">
      <c r="B482" s="3"/>
      <c r="C482" s="3"/>
      <c r="D482" s="3"/>
    </row>
    <row r="483" spans="2:4" ht="12.75" customHeight="1">
      <c r="B483" s="3"/>
      <c r="C483" s="3"/>
      <c r="D483" s="3"/>
    </row>
    <row r="484" spans="2:4" ht="12.75" customHeight="1">
      <c r="B484" s="3"/>
      <c r="C484" s="3"/>
      <c r="D484" s="3"/>
    </row>
    <row r="485" spans="2:4" ht="12.75" customHeight="1">
      <c r="B485" s="3"/>
      <c r="C485" s="3"/>
      <c r="D485" s="3"/>
    </row>
    <row r="486" spans="2:4" ht="12.75" customHeight="1">
      <c r="B486" s="3"/>
      <c r="C486" s="3"/>
      <c r="D486" s="3"/>
    </row>
    <row r="487" spans="2:4" ht="12.75" customHeight="1">
      <c r="B487" s="3"/>
      <c r="C487" s="3"/>
      <c r="D487" s="3"/>
    </row>
    <row r="488" spans="2:4" ht="12.75" customHeight="1">
      <c r="B488" s="3"/>
      <c r="C488" s="3"/>
      <c r="D488" s="3"/>
    </row>
    <row r="489" spans="2:4" ht="12.75" customHeight="1">
      <c r="B489" s="3"/>
      <c r="C489" s="3"/>
      <c r="D489" s="3"/>
    </row>
    <row r="490" spans="2:4" ht="12.75" customHeight="1">
      <c r="B490" s="3"/>
      <c r="C490" s="3"/>
      <c r="D490" s="3"/>
    </row>
    <row r="491" spans="2:4" ht="12.75" customHeight="1">
      <c r="B491" s="3"/>
      <c r="C491" s="3"/>
      <c r="D491" s="3"/>
    </row>
    <row r="492" spans="2:4" ht="12.75" customHeight="1">
      <c r="B492" s="3"/>
      <c r="C492" s="3"/>
      <c r="D492" s="3"/>
    </row>
    <row r="493" spans="2:4" ht="12.75" customHeight="1">
      <c r="B493" s="3"/>
      <c r="C493" s="3"/>
      <c r="D493" s="3"/>
    </row>
    <row r="494" spans="2:4" ht="12.75" customHeight="1">
      <c r="B494" s="3"/>
      <c r="C494" s="3"/>
      <c r="D494" s="3"/>
    </row>
    <row r="495" spans="2:4" ht="12.75" customHeight="1">
      <c r="B495" s="3"/>
      <c r="C495" s="3"/>
      <c r="D495" s="3"/>
    </row>
    <row r="496" spans="2:4" ht="12.75" customHeight="1">
      <c r="B496" s="3"/>
      <c r="C496" s="3"/>
      <c r="D496" s="3"/>
    </row>
    <row r="497" spans="2:4" ht="12.75" customHeight="1">
      <c r="B497" s="3"/>
      <c r="C497" s="3"/>
      <c r="D497" s="3"/>
    </row>
    <row r="498" spans="2:4" ht="12.75" customHeight="1">
      <c r="B498" s="3"/>
      <c r="C498" s="3"/>
      <c r="D498" s="3"/>
    </row>
    <row r="499" spans="2:4" ht="12.75" customHeight="1">
      <c r="B499" s="3"/>
      <c r="C499" s="3"/>
      <c r="D499" s="3"/>
    </row>
    <row r="500" spans="2:4" ht="12.75" customHeight="1">
      <c r="B500" s="3"/>
      <c r="C500" s="3"/>
      <c r="D500" s="3"/>
    </row>
    <row r="501" spans="2:4" ht="12.75" customHeight="1">
      <c r="B501" s="3"/>
      <c r="C501" s="3"/>
      <c r="D501" s="3"/>
    </row>
    <row r="502" spans="2:4" ht="12.75" customHeight="1">
      <c r="B502" s="3"/>
      <c r="C502" s="3"/>
      <c r="D502" s="3"/>
    </row>
    <row r="503" spans="2:4" ht="12.75" customHeight="1">
      <c r="B503" s="3"/>
      <c r="C503" s="3"/>
      <c r="D503" s="3"/>
    </row>
    <row r="504" spans="2:4" ht="12.75" customHeight="1">
      <c r="B504" s="3"/>
      <c r="C504" s="3"/>
      <c r="D504" s="3"/>
    </row>
    <row r="505" spans="2:4" ht="12.75" customHeight="1">
      <c r="B505" s="3"/>
      <c r="C505" s="3"/>
      <c r="D505" s="3"/>
    </row>
    <row r="506" spans="2:4" ht="12.75" customHeight="1">
      <c r="B506" s="3"/>
      <c r="C506" s="3"/>
      <c r="D506" s="3"/>
    </row>
    <row r="507" spans="2:4" ht="12.75" customHeight="1">
      <c r="B507" s="3"/>
      <c r="C507" s="3"/>
      <c r="D507" s="3"/>
    </row>
    <row r="508" spans="2:4" ht="12.75" customHeight="1">
      <c r="B508" s="3"/>
      <c r="C508" s="3"/>
      <c r="D508" s="3"/>
    </row>
    <row r="509" spans="2:4" ht="12.75" customHeight="1">
      <c r="B509" s="3"/>
      <c r="C509" s="3"/>
      <c r="D509" s="3"/>
    </row>
    <row r="510" spans="2:4" ht="12.75" customHeight="1">
      <c r="B510" s="3"/>
      <c r="C510" s="3"/>
      <c r="D510" s="3"/>
    </row>
    <row r="511" spans="2:4" ht="12.75" customHeight="1">
      <c r="B511" s="3"/>
      <c r="C511" s="3"/>
      <c r="D511" s="3"/>
    </row>
    <row r="512" spans="2:4" ht="12.75" customHeight="1">
      <c r="B512" s="3"/>
      <c r="C512" s="3"/>
      <c r="D512" s="3"/>
    </row>
    <row r="513" spans="2:4" ht="12.75" customHeight="1">
      <c r="B513" s="3"/>
      <c r="C513" s="3"/>
      <c r="D513" s="3"/>
    </row>
    <row r="514" spans="2:4" ht="12.75" customHeight="1">
      <c r="B514" s="3"/>
      <c r="C514" s="3"/>
      <c r="D514" s="3"/>
    </row>
    <row r="515" spans="2:4" ht="12.75" customHeight="1">
      <c r="B515" s="3"/>
      <c r="C515" s="3"/>
      <c r="D515" s="3"/>
    </row>
    <row r="516" spans="2:4" ht="12.75" customHeight="1">
      <c r="B516" s="3"/>
      <c r="C516" s="3"/>
      <c r="D516" s="3"/>
    </row>
    <row r="517" spans="2:4" ht="12.75" customHeight="1">
      <c r="B517" s="3"/>
      <c r="C517" s="3"/>
      <c r="D517" s="3"/>
    </row>
    <row r="518" spans="2:4" ht="12.75" customHeight="1">
      <c r="B518" s="3"/>
      <c r="C518" s="3"/>
      <c r="D518" s="3"/>
    </row>
    <row r="519" spans="2:4" ht="12.75" customHeight="1">
      <c r="B519" s="3"/>
      <c r="C519" s="3"/>
      <c r="D519" s="3"/>
    </row>
    <row r="520" spans="2:4" ht="12.75" customHeight="1">
      <c r="B520" s="3"/>
      <c r="C520" s="3"/>
      <c r="D520" s="3"/>
    </row>
    <row r="521" spans="2:4" ht="12.75" customHeight="1">
      <c r="B521" s="3"/>
      <c r="C521" s="3"/>
      <c r="D521" s="3"/>
    </row>
    <row r="522" spans="2:4" ht="12.75" customHeight="1">
      <c r="B522" s="3"/>
      <c r="C522" s="3"/>
      <c r="D522" s="3"/>
    </row>
    <row r="523" spans="2:4" ht="12.75" customHeight="1">
      <c r="B523" s="3"/>
      <c r="C523" s="3"/>
      <c r="D523" s="3"/>
    </row>
    <row r="524" spans="2:4" ht="12.75" customHeight="1">
      <c r="B524" s="3"/>
      <c r="C524" s="3"/>
      <c r="D524" s="3"/>
    </row>
    <row r="525" spans="2:4" ht="12.75" customHeight="1">
      <c r="B525" s="3"/>
      <c r="C525" s="3"/>
      <c r="D525" s="3"/>
    </row>
    <row r="526" spans="2:4" ht="12.75" customHeight="1">
      <c r="B526" s="3"/>
      <c r="C526" s="3"/>
      <c r="D526" s="3"/>
    </row>
    <row r="527" spans="2:4" ht="12.75" customHeight="1">
      <c r="B527" s="3"/>
      <c r="C527" s="3"/>
      <c r="D527" s="3"/>
    </row>
    <row r="528" spans="2:4" ht="12.75" customHeight="1">
      <c r="B528" s="3"/>
      <c r="C528" s="3"/>
      <c r="D528" s="3"/>
    </row>
    <row r="529" spans="2:4" ht="12.75" customHeight="1">
      <c r="B529" s="3"/>
      <c r="C529" s="3"/>
      <c r="D529" s="3"/>
    </row>
    <row r="530" spans="2:4" ht="12.75" customHeight="1">
      <c r="B530" s="3"/>
      <c r="C530" s="3"/>
      <c r="D530" s="3"/>
    </row>
    <row r="531" spans="2:4" ht="12.75" customHeight="1">
      <c r="B531" s="3"/>
      <c r="C531" s="3"/>
      <c r="D531" s="3"/>
    </row>
    <row r="532" spans="2:4" ht="12.75" customHeight="1">
      <c r="B532" s="3"/>
      <c r="C532" s="3"/>
      <c r="D532" s="3"/>
    </row>
    <row r="533" spans="2:4" ht="12.75" customHeight="1">
      <c r="B533" s="3"/>
      <c r="C533" s="3"/>
      <c r="D533" s="3"/>
    </row>
    <row r="534" spans="2:4" ht="12.75" customHeight="1">
      <c r="B534" s="3"/>
      <c r="C534" s="3"/>
      <c r="D534" s="3"/>
    </row>
    <row r="535" spans="2:4" ht="12.75" customHeight="1">
      <c r="B535" s="3"/>
      <c r="C535" s="3"/>
      <c r="D535" s="3"/>
    </row>
    <row r="536" spans="2:4" ht="12.75" customHeight="1">
      <c r="B536" s="3"/>
      <c r="C536" s="3"/>
      <c r="D536" s="3"/>
    </row>
    <row r="537" spans="2:4" ht="12.75" customHeight="1">
      <c r="B537" s="3"/>
      <c r="C537" s="3"/>
      <c r="D537" s="3"/>
    </row>
    <row r="538" spans="2:4" ht="12.75" customHeight="1">
      <c r="B538" s="3"/>
      <c r="C538" s="3"/>
      <c r="D538" s="3"/>
    </row>
    <row r="539" spans="2:4" ht="12.75" customHeight="1">
      <c r="B539" s="3"/>
      <c r="C539" s="3"/>
      <c r="D539" s="3"/>
    </row>
    <row r="540" spans="2:4" ht="12.75" customHeight="1">
      <c r="B540" s="3"/>
      <c r="C540" s="3"/>
      <c r="D540" s="3"/>
    </row>
    <row r="541" spans="2:4" ht="12.75" customHeight="1">
      <c r="B541" s="3"/>
      <c r="C541" s="3"/>
      <c r="D541" s="3"/>
    </row>
    <row r="542" spans="2:4" ht="12.75" customHeight="1">
      <c r="B542" s="3"/>
      <c r="C542" s="3"/>
      <c r="D542" s="3"/>
    </row>
    <row r="543" spans="2:4" ht="12.75" customHeight="1">
      <c r="B543" s="3"/>
      <c r="C543" s="3"/>
      <c r="D543" s="3"/>
    </row>
    <row r="544" spans="2:4" ht="12.75" customHeight="1">
      <c r="B544" s="3"/>
      <c r="C544" s="3"/>
      <c r="D544" s="3"/>
    </row>
    <row r="545" spans="2:4" ht="12.75" customHeight="1">
      <c r="B545" s="3"/>
      <c r="C545" s="3"/>
      <c r="D545" s="3"/>
    </row>
    <row r="546" spans="2:4" ht="12.75" customHeight="1">
      <c r="B546" s="3"/>
      <c r="C546" s="3"/>
      <c r="D546" s="3"/>
    </row>
    <row r="547" spans="2:4" ht="12.75" customHeight="1">
      <c r="B547" s="3"/>
      <c r="C547" s="3"/>
      <c r="D547" s="3"/>
    </row>
    <row r="548" spans="2:4" ht="12.75" customHeight="1">
      <c r="B548" s="3"/>
      <c r="C548" s="3"/>
      <c r="D548" s="3"/>
    </row>
    <row r="549" spans="2:4" ht="12.75" customHeight="1">
      <c r="B549" s="3"/>
      <c r="C549" s="3"/>
      <c r="D549" s="3"/>
    </row>
    <row r="550" spans="2:4" ht="12.75" customHeight="1">
      <c r="B550" s="3"/>
      <c r="C550" s="3"/>
      <c r="D550" s="3"/>
    </row>
    <row r="551" spans="2:4" ht="12.75" customHeight="1">
      <c r="B551" s="3"/>
      <c r="C551" s="3"/>
      <c r="D551" s="3"/>
    </row>
    <row r="552" spans="2:4" ht="12.75" customHeight="1">
      <c r="B552" s="3"/>
      <c r="C552" s="3"/>
      <c r="D552" s="3"/>
    </row>
    <row r="553" spans="2:4" ht="12.75" customHeight="1">
      <c r="B553" s="3"/>
      <c r="C553" s="3"/>
      <c r="D553" s="3"/>
    </row>
    <row r="554" spans="2:4" ht="12.75" customHeight="1">
      <c r="B554" s="3"/>
      <c r="C554" s="3"/>
      <c r="D554" s="3"/>
    </row>
    <row r="555" spans="2:4" ht="12.75" customHeight="1">
      <c r="B555" s="3"/>
      <c r="C555" s="3"/>
      <c r="D555" s="3"/>
    </row>
    <row r="556" spans="2:4" ht="12.75" customHeight="1">
      <c r="B556" s="3"/>
      <c r="C556" s="3"/>
      <c r="D556" s="3"/>
    </row>
    <row r="557" spans="2:4" ht="12.75" customHeight="1">
      <c r="B557" s="3"/>
      <c r="C557" s="3"/>
      <c r="D557" s="3"/>
    </row>
    <row r="558" spans="2:4" ht="12.75" customHeight="1">
      <c r="B558" s="3"/>
      <c r="C558" s="3"/>
      <c r="D558" s="3"/>
    </row>
    <row r="559" spans="2:4" ht="12.75" customHeight="1">
      <c r="B559" s="3"/>
      <c r="C559" s="3"/>
      <c r="D559" s="3"/>
    </row>
    <row r="560" spans="2:4" ht="12.75" customHeight="1">
      <c r="B560" s="3"/>
      <c r="C560" s="3"/>
      <c r="D560" s="3"/>
    </row>
    <row r="561" spans="2:4" ht="12.75" customHeight="1">
      <c r="B561" s="3"/>
      <c r="C561" s="3"/>
      <c r="D561" s="3"/>
    </row>
    <row r="562" spans="2:4" ht="12.75" customHeight="1">
      <c r="B562" s="3"/>
      <c r="C562" s="3"/>
      <c r="D562" s="3"/>
    </row>
    <row r="563" spans="2:4" ht="12.75" customHeight="1">
      <c r="B563" s="3"/>
      <c r="C563" s="3"/>
      <c r="D563" s="3"/>
    </row>
    <row r="564" spans="2:4" ht="12.75" customHeight="1">
      <c r="B564" s="3"/>
      <c r="C564" s="3"/>
      <c r="D564" s="3"/>
    </row>
    <row r="565" spans="2:4" ht="12.75" customHeight="1">
      <c r="B565" s="3"/>
      <c r="C565" s="3"/>
      <c r="D565" s="3"/>
    </row>
    <row r="566" spans="2:4" ht="12.75" customHeight="1">
      <c r="B566" s="3"/>
      <c r="C566" s="3"/>
      <c r="D566" s="3"/>
    </row>
    <row r="567" spans="2:4" ht="12.75" customHeight="1">
      <c r="B567" s="3"/>
      <c r="C567" s="3"/>
      <c r="D567" s="3"/>
    </row>
    <row r="568" spans="2:4" ht="12.75" customHeight="1">
      <c r="B568" s="3"/>
      <c r="C568" s="3"/>
      <c r="D568" s="3"/>
    </row>
    <row r="569" spans="2:4" ht="12.75" customHeight="1">
      <c r="B569" s="3"/>
      <c r="C569" s="3"/>
      <c r="D569" s="3"/>
    </row>
    <row r="570" spans="2:4" ht="12.75" customHeight="1">
      <c r="B570" s="3"/>
      <c r="C570" s="3"/>
      <c r="D570" s="3"/>
    </row>
    <row r="571" spans="2:4" ht="12.75" customHeight="1">
      <c r="B571" s="3"/>
      <c r="C571" s="3"/>
      <c r="D571" s="3"/>
    </row>
    <row r="572" spans="2:4" ht="12.75" customHeight="1">
      <c r="B572" s="3"/>
      <c r="C572" s="3"/>
      <c r="D572" s="3"/>
    </row>
    <row r="573" spans="2:4" ht="12.75" customHeight="1">
      <c r="B573" s="3"/>
      <c r="C573" s="3"/>
      <c r="D573" s="3"/>
    </row>
    <row r="574" spans="2:4" ht="12.75" customHeight="1">
      <c r="B574" s="3"/>
      <c r="C574" s="3"/>
      <c r="D574" s="3"/>
    </row>
    <row r="575" spans="2:4" ht="12.75" customHeight="1">
      <c r="B575" s="3"/>
      <c r="C575" s="3"/>
      <c r="D575" s="3"/>
    </row>
    <row r="576" spans="2:4" ht="12.75" customHeight="1">
      <c r="B576" s="3"/>
      <c r="C576" s="3"/>
      <c r="D576" s="3"/>
    </row>
    <row r="577" spans="2:4" ht="12.75" customHeight="1">
      <c r="B577" s="3"/>
      <c r="C577" s="3"/>
      <c r="D577" s="3"/>
    </row>
    <row r="578" spans="2:4" ht="12.75" customHeight="1">
      <c r="B578" s="3"/>
      <c r="C578" s="3"/>
      <c r="D578" s="3"/>
    </row>
    <row r="579" spans="2:4" ht="12.75" customHeight="1">
      <c r="B579" s="3"/>
      <c r="C579" s="3"/>
      <c r="D579" s="3"/>
    </row>
    <row r="580" spans="2:4" ht="12.75" customHeight="1">
      <c r="B580" s="3"/>
      <c r="C580" s="3"/>
      <c r="D580" s="3"/>
    </row>
    <row r="581" spans="2:4" ht="12.75" customHeight="1">
      <c r="B581" s="3"/>
      <c r="C581" s="3"/>
      <c r="D581" s="3"/>
    </row>
    <row r="582" spans="2:4" ht="12.75" customHeight="1">
      <c r="B582" s="3"/>
      <c r="C582" s="3"/>
      <c r="D582" s="3"/>
    </row>
    <row r="583" spans="2:4" ht="12.75" customHeight="1">
      <c r="B583" s="3"/>
      <c r="C583" s="3"/>
      <c r="D583" s="3"/>
    </row>
    <row r="584" spans="2:4" ht="12.75" customHeight="1">
      <c r="B584" s="3"/>
      <c r="C584" s="3"/>
      <c r="D584" s="3"/>
    </row>
    <row r="585" spans="2:4" ht="12.75" customHeight="1">
      <c r="B585" s="3"/>
      <c r="C585" s="3"/>
      <c r="D585" s="3"/>
    </row>
    <row r="586" spans="2:4" ht="12.75" customHeight="1">
      <c r="B586" s="3"/>
      <c r="C586" s="3"/>
      <c r="D586" s="3"/>
    </row>
    <row r="587" spans="2:4" ht="12.75" customHeight="1">
      <c r="B587" s="3"/>
      <c r="C587" s="3"/>
      <c r="D587" s="3"/>
    </row>
    <row r="588" spans="2:4" ht="12.75" customHeight="1">
      <c r="B588" s="3"/>
      <c r="C588" s="3"/>
      <c r="D588" s="3"/>
    </row>
    <row r="589" spans="2:4" ht="12.75" customHeight="1">
      <c r="B589" s="3"/>
      <c r="C589" s="3"/>
      <c r="D589" s="3"/>
    </row>
    <row r="590" spans="2:4" ht="12.75" customHeight="1">
      <c r="B590" s="3"/>
      <c r="C590" s="3"/>
      <c r="D590" s="3"/>
    </row>
    <row r="591" spans="2:4" ht="12.75" customHeight="1">
      <c r="B591" s="3"/>
      <c r="C591" s="3"/>
      <c r="D591" s="3"/>
    </row>
    <row r="592" spans="2:4" ht="12.75" customHeight="1">
      <c r="B592" s="3"/>
      <c r="C592" s="3"/>
      <c r="D592" s="3"/>
    </row>
    <row r="593" spans="2:4" ht="12.75" customHeight="1">
      <c r="B593" s="3"/>
      <c r="C593" s="3"/>
      <c r="D593" s="3"/>
    </row>
    <row r="594" spans="2:4" ht="12.75" customHeight="1">
      <c r="B594" s="3"/>
      <c r="C594" s="3"/>
      <c r="D594" s="3"/>
    </row>
    <row r="595" spans="2:4" ht="12.75" customHeight="1">
      <c r="B595" s="3"/>
      <c r="C595" s="3"/>
      <c r="D595" s="3"/>
    </row>
    <row r="596" spans="2:4" ht="12.75" customHeight="1">
      <c r="B596" s="3"/>
      <c r="C596" s="3"/>
      <c r="D596" s="3"/>
    </row>
    <row r="597" spans="2:4" ht="12.75" customHeight="1">
      <c r="B597" s="3"/>
      <c r="C597" s="3"/>
      <c r="D597" s="3"/>
    </row>
    <row r="598" spans="2:4" ht="12.75" customHeight="1">
      <c r="B598" s="3"/>
      <c r="C598" s="3"/>
      <c r="D598" s="3"/>
    </row>
    <row r="599" spans="2:4" ht="12.75" customHeight="1">
      <c r="B599" s="3"/>
      <c r="C599" s="3"/>
      <c r="D599" s="3"/>
    </row>
    <row r="600" spans="2:4" ht="12.75" customHeight="1">
      <c r="B600" s="3"/>
      <c r="C600" s="3"/>
      <c r="D600" s="3"/>
    </row>
    <row r="601" spans="2:4" ht="12.75" customHeight="1">
      <c r="B601" s="3"/>
      <c r="C601" s="3"/>
      <c r="D601" s="3"/>
    </row>
    <row r="602" spans="2:4" ht="12.75" customHeight="1">
      <c r="B602" s="3"/>
      <c r="C602" s="3"/>
      <c r="D602" s="3"/>
    </row>
    <row r="603" spans="2:4" ht="12.75" customHeight="1">
      <c r="B603" s="3"/>
      <c r="C603" s="3"/>
      <c r="D603" s="3"/>
    </row>
    <row r="604" spans="2:4" ht="12.75" customHeight="1">
      <c r="B604" s="3"/>
      <c r="C604" s="3"/>
      <c r="D604" s="3"/>
    </row>
    <row r="605" spans="2:4" ht="12.75" customHeight="1">
      <c r="B605" s="3"/>
      <c r="C605" s="3"/>
      <c r="D605" s="3"/>
    </row>
    <row r="606" spans="2:4" ht="12.75" customHeight="1">
      <c r="B606" s="3"/>
      <c r="C606" s="3"/>
      <c r="D606" s="3"/>
    </row>
    <row r="607" spans="2:4" ht="12.75" customHeight="1">
      <c r="B607" s="3"/>
      <c r="C607" s="3"/>
      <c r="D607" s="3"/>
    </row>
    <row r="608" spans="2:4" ht="12.75" customHeight="1">
      <c r="B608" s="3"/>
      <c r="C608" s="3"/>
      <c r="D608" s="3"/>
    </row>
    <row r="609" spans="2:4" ht="12.75" customHeight="1">
      <c r="B609" s="3"/>
      <c r="C609" s="3"/>
      <c r="D609" s="3"/>
    </row>
    <row r="610" spans="2:4" ht="12.75" customHeight="1">
      <c r="B610" s="3"/>
      <c r="C610" s="3"/>
      <c r="D610" s="3"/>
    </row>
    <row r="611" spans="2:4" ht="12.75" customHeight="1">
      <c r="B611" s="3"/>
      <c r="C611" s="3"/>
      <c r="D611" s="3"/>
    </row>
    <row r="612" spans="2:4" ht="12.75" customHeight="1">
      <c r="B612" s="3"/>
      <c r="C612" s="3"/>
      <c r="D612" s="3"/>
    </row>
    <row r="613" spans="2:4" ht="12.75" customHeight="1">
      <c r="B613" s="3"/>
      <c r="C613" s="3"/>
      <c r="D613" s="3"/>
    </row>
    <row r="614" spans="2:4" ht="12.75" customHeight="1">
      <c r="B614" s="3"/>
      <c r="C614" s="3"/>
      <c r="D614" s="3"/>
    </row>
    <row r="615" spans="2:4" ht="12.75" customHeight="1">
      <c r="B615" s="3"/>
      <c r="C615" s="3"/>
      <c r="D615" s="3"/>
    </row>
    <row r="616" spans="2:4" ht="12.75" customHeight="1">
      <c r="B616" s="3"/>
      <c r="C616" s="3"/>
      <c r="D616" s="3"/>
    </row>
    <row r="617" spans="2:4" ht="12.75" customHeight="1">
      <c r="B617" s="3"/>
      <c r="C617" s="3"/>
      <c r="D617" s="3"/>
    </row>
    <row r="618" spans="2:4" ht="12.75" customHeight="1">
      <c r="B618" s="3"/>
      <c r="C618" s="3"/>
      <c r="D618" s="3"/>
    </row>
    <row r="619" spans="2:4" ht="12.75" customHeight="1">
      <c r="B619" s="3"/>
      <c r="C619" s="3"/>
      <c r="D619" s="3"/>
    </row>
    <row r="620" spans="2:4" ht="12.75" customHeight="1">
      <c r="B620" s="3"/>
      <c r="C620" s="3"/>
      <c r="D620" s="3"/>
    </row>
    <row r="621" spans="2:4" ht="12.75" customHeight="1">
      <c r="B621" s="3"/>
      <c r="C621" s="3"/>
      <c r="D621" s="3"/>
    </row>
    <row r="622" spans="2:4" ht="12.75" customHeight="1">
      <c r="B622" s="3"/>
      <c r="C622" s="3"/>
      <c r="D622" s="3"/>
    </row>
    <row r="623" spans="2:4" ht="12.75" customHeight="1">
      <c r="B623" s="3"/>
      <c r="C623" s="3"/>
      <c r="D623" s="3"/>
    </row>
    <row r="624" spans="2:4" ht="12.75" customHeight="1">
      <c r="B624" s="3"/>
      <c r="C624" s="3"/>
      <c r="D624" s="3"/>
    </row>
    <row r="625" spans="2:4" ht="12.75" customHeight="1">
      <c r="B625" s="3"/>
      <c r="C625" s="3"/>
      <c r="D625" s="3"/>
    </row>
    <row r="626" spans="2:4" ht="12.75" customHeight="1">
      <c r="B626" s="3"/>
      <c r="C626" s="3"/>
      <c r="D626" s="3"/>
    </row>
    <row r="627" spans="2:4" ht="12.75" customHeight="1">
      <c r="B627" s="3"/>
      <c r="C627" s="3"/>
      <c r="D627" s="3"/>
    </row>
    <row r="628" spans="2:4" ht="12.75" customHeight="1">
      <c r="B628" s="3"/>
      <c r="C628" s="3"/>
      <c r="D628" s="3"/>
    </row>
    <row r="629" spans="2:4" ht="12.75" customHeight="1">
      <c r="B629" s="3"/>
      <c r="C629" s="3"/>
      <c r="D629" s="3"/>
    </row>
    <row r="630" spans="2:4" ht="12.75" customHeight="1">
      <c r="B630" s="3"/>
      <c r="C630" s="3"/>
      <c r="D630" s="3"/>
    </row>
    <row r="631" spans="2:4" ht="12.75" customHeight="1">
      <c r="B631" s="3"/>
      <c r="C631" s="3"/>
      <c r="D631" s="3"/>
    </row>
    <row r="632" spans="2:4" ht="12.75" customHeight="1">
      <c r="B632" s="3"/>
      <c r="C632" s="3"/>
      <c r="D632" s="3"/>
    </row>
    <row r="633" spans="2:4" ht="12.75" customHeight="1">
      <c r="B633" s="3"/>
      <c r="C633" s="3"/>
      <c r="D633" s="3"/>
    </row>
    <row r="634" spans="2:4" ht="12.75" customHeight="1">
      <c r="B634" s="3"/>
      <c r="C634" s="3"/>
      <c r="D634" s="3"/>
    </row>
    <row r="635" spans="2:4" ht="12.75" customHeight="1">
      <c r="B635" s="3"/>
      <c r="C635" s="3"/>
      <c r="D635" s="3"/>
    </row>
    <row r="636" spans="2:4" ht="12.75" customHeight="1">
      <c r="B636" s="3"/>
      <c r="C636" s="3"/>
      <c r="D636" s="3"/>
    </row>
    <row r="637" spans="2:4" ht="12.75" customHeight="1">
      <c r="B637" s="3"/>
      <c r="C637" s="3"/>
      <c r="D637" s="3"/>
    </row>
    <row r="638" spans="2:4" ht="12.75" customHeight="1">
      <c r="B638" s="3"/>
      <c r="C638" s="3"/>
      <c r="D638" s="3"/>
    </row>
    <row r="639" spans="2:4" ht="12.75" customHeight="1">
      <c r="B639" s="3"/>
      <c r="C639" s="3"/>
      <c r="D639" s="3"/>
    </row>
    <row r="640" spans="2:4" ht="12.75" customHeight="1">
      <c r="B640" s="3"/>
      <c r="C640" s="3"/>
      <c r="D640" s="3"/>
    </row>
    <row r="641" spans="2:4" ht="12.75" customHeight="1">
      <c r="B641" s="3"/>
      <c r="C641" s="3"/>
      <c r="D641" s="3"/>
    </row>
    <row r="642" spans="2:4" ht="12.75" customHeight="1">
      <c r="B642" s="3"/>
      <c r="C642" s="3"/>
      <c r="D642" s="3"/>
    </row>
    <row r="643" spans="2:4" ht="12.75" customHeight="1">
      <c r="B643" s="3"/>
      <c r="C643" s="3"/>
      <c r="D643" s="3"/>
    </row>
    <row r="644" spans="2:4" ht="12.75" customHeight="1">
      <c r="B644" s="3"/>
      <c r="C644" s="3"/>
      <c r="D644" s="3"/>
    </row>
    <row r="645" spans="2:4" ht="12.75" customHeight="1">
      <c r="B645" s="3"/>
      <c r="C645" s="3"/>
      <c r="D645" s="3"/>
    </row>
    <row r="646" spans="2:4" ht="12.75" customHeight="1">
      <c r="B646" s="3"/>
      <c r="C646" s="3"/>
      <c r="D646" s="3"/>
    </row>
    <row r="647" spans="2:4" ht="12.75" customHeight="1">
      <c r="B647" s="3"/>
      <c r="C647" s="3"/>
      <c r="D647" s="3"/>
    </row>
    <row r="648" spans="2:4" ht="12.75" customHeight="1">
      <c r="B648" s="3"/>
      <c r="C648" s="3"/>
      <c r="D648" s="3"/>
    </row>
    <row r="649" spans="2:4" ht="12.75" customHeight="1">
      <c r="B649" s="3"/>
      <c r="C649" s="3"/>
      <c r="D649" s="3"/>
    </row>
    <row r="650" spans="2:4" ht="12.75" customHeight="1">
      <c r="B650" s="3"/>
      <c r="C650" s="3"/>
      <c r="D650" s="3"/>
    </row>
    <row r="651" spans="2:4" ht="12.75" customHeight="1">
      <c r="B651" s="3"/>
      <c r="C651" s="3"/>
      <c r="D651" s="3"/>
    </row>
    <row r="652" spans="2:4" ht="12.75" customHeight="1">
      <c r="B652" s="3"/>
      <c r="C652" s="3"/>
      <c r="D652" s="3"/>
    </row>
    <row r="653" spans="2:4" ht="12.75" customHeight="1">
      <c r="B653" s="3"/>
      <c r="C653" s="3"/>
      <c r="D653" s="3"/>
    </row>
    <row r="654" spans="2:4" ht="12.75" customHeight="1">
      <c r="B654" s="3"/>
      <c r="C654" s="3"/>
      <c r="D654" s="3"/>
    </row>
    <row r="655" spans="2:4" ht="12.75" customHeight="1">
      <c r="B655" s="3"/>
      <c r="C655" s="3"/>
      <c r="D655" s="3"/>
    </row>
    <row r="656" spans="2:4" ht="12.75" customHeight="1">
      <c r="B656" s="3"/>
      <c r="C656" s="3"/>
      <c r="D656" s="3"/>
    </row>
    <row r="657" spans="2:4" ht="12.75" customHeight="1">
      <c r="B657" s="3"/>
      <c r="C657" s="3"/>
      <c r="D657" s="3"/>
    </row>
    <row r="658" spans="2:4" ht="12.75" customHeight="1">
      <c r="B658" s="3"/>
      <c r="C658" s="3"/>
      <c r="D658" s="3"/>
    </row>
    <row r="659" spans="2:4" ht="12.75" customHeight="1">
      <c r="B659" s="3"/>
      <c r="C659" s="3"/>
      <c r="D659" s="3"/>
    </row>
    <row r="660" spans="2:4" ht="12.75" customHeight="1">
      <c r="B660" s="3"/>
      <c r="C660" s="3"/>
      <c r="D660" s="3"/>
    </row>
    <row r="661" spans="2:4" ht="12.75" customHeight="1">
      <c r="B661" s="3"/>
      <c r="C661" s="3"/>
      <c r="D661" s="3"/>
    </row>
    <row r="662" spans="2:4" ht="12.75" customHeight="1">
      <c r="B662" s="3"/>
      <c r="C662" s="3"/>
      <c r="D662" s="3"/>
    </row>
    <row r="663" spans="2:4" ht="12.75" customHeight="1">
      <c r="B663" s="3"/>
      <c r="C663" s="3"/>
      <c r="D663" s="3"/>
    </row>
    <row r="664" spans="2:4" ht="12.75" customHeight="1">
      <c r="B664" s="3"/>
      <c r="C664" s="3"/>
      <c r="D664" s="3"/>
    </row>
    <row r="665" spans="2:4" ht="12.75" customHeight="1">
      <c r="B665" s="3"/>
      <c r="C665" s="3"/>
      <c r="D665" s="3"/>
    </row>
    <row r="666" spans="2:4" ht="12.75" customHeight="1">
      <c r="B666" s="3"/>
      <c r="C666" s="3"/>
      <c r="D666" s="3"/>
    </row>
    <row r="667" spans="2:4" ht="12.75" customHeight="1">
      <c r="B667" s="3"/>
      <c r="C667" s="3"/>
      <c r="D667" s="3"/>
    </row>
    <row r="668" spans="2:4" ht="12.75" customHeight="1">
      <c r="B668" s="3"/>
      <c r="C668" s="3"/>
      <c r="D668" s="3"/>
    </row>
    <row r="669" spans="2:4" ht="12.75" customHeight="1">
      <c r="B669" s="3"/>
      <c r="C669" s="3"/>
      <c r="D669" s="3"/>
    </row>
    <row r="670" spans="2:4" ht="12.75" customHeight="1">
      <c r="B670" s="3"/>
      <c r="C670" s="3"/>
      <c r="D670" s="3"/>
    </row>
    <row r="671" spans="2:4" ht="12.75" customHeight="1">
      <c r="B671" s="3"/>
      <c r="C671" s="3"/>
      <c r="D671" s="3"/>
    </row>
    <row r="672" spans="2:4" ht="12.75" customHeight="1">
      <c r="B672" s="3"/>
      <c r="C672" s="3"/>
      <c r="D672" s="3"/>
    </row>
    <row r="673" spans="2:4" ht="12.75" customHeight="1">
      <c r="B673" s="3"/>
      <c r="C673" s="3"/>
      <c r="D673" s="3"/>
    </row>
    <row r="674" spans="2:4" ht="12.75" customHeight="1">
      <c r="B674" s="3"/>
      <c r="C674" s="3"/>
      <c r="D674" s="3"/>
    </row>
    <row r="675" spans="2:4" ht="12.75" customHeight="1">
      <c r="B675" s="3"/>
      <c r="C675" s="3"/>
      <c r="D675" s="3"/>
    </row>
    <row r="676" spans="2:4" ht="12.75" customHeight="1">
      <c r="B676" s="3"/>
      <c r="C676" s="3"/>
      <c r="D676" s="3"/>
    </row>
    <row r="677" spans="2:4" ht="12.75" customHeight="1">
      <c r="B677" s="3"/>
      <c r="C677" s="3"/>
      <c r="D677" s="3"/>
    </row>
    <row r="678" spans="2:4" ht="12.75" customHeight="1">
      <c r="B678" s="3"/>
      <c r="C678" s="3"/>
      <c r="D678" s="3"/>
    </row>
    <row r="679" spans="2:4" ht="12.75" customHeight="1">
      <c r="B679" s="3"/>
      <c r="C679" s="3"/>
      <c r="D679" s="3"/>
    </row>
    <row r="680" spans="2:4" ht="12.75" customHeight="1">
      <c r="B680" s="3"/>
      <c r="C680" s="3"/>
      <c r="D680" s="3"/>
    </row>
    <row r="681" spans="2:4" ht="12.75" customHeight="1">
      <c r="B681" s="3"/>
      <c r="C681" s="3"/>
      <c r="D681" s="3"/>
    </row>
    <row r="682" spans="2:4" ht="12.75" customHeight="1">
      <c r="B682" s="3"/>
      <c r="C682" s="3"/>
      <c r="D682" s="3"/>
    </row>
    <row r="683" spans="2:4" ht="12.75" customHeight="1">
      <c r="B683" s="3"/>
      <c r="C683" s="3"/>
      <c r="D683" s="3"/>
    </row>
    <row r="684" spans="2:4" ht="12.75" customHeight="1">
      <c r="B684" s="3"/>
      <c r="C684" s="3"/>
      <c r="D684" s="3"/>
    </row>
    <row r="685" spans="2:4" ht="12.75" customHeight="1">
      <c r="B685" s="3"/>
      <c r="C685" s="3"/>
      <c r="D685" s="3"/>
    </row>
    <row r="686" spans="2:4" ht="12.75" customHeight="1">
      <c r="B686" s="3"/>
      <c r="C686" s="3"/>
      <c r="D686" s="3"/>
    </row>
    <row r="687" spans="2:4" ht="12.75" customHeight="1">
      <c r="B687" s="3"/>
      <c r="C687" s="3"/>
      <c r="D687" s="3"/>
    </row>
    <row r="688" spans="2:4" ht="12.75" customHeight="1">
      <c r="B688" s="3"/>
      <c r="C688" s="3"/>
      <c r="D688" s="3"/>
    </row>
    <row r="689" spans="2:4" ht="12.75" customHeight="1">
      <c r="B689" s="3"/>
      <c r="C689" s="3"/>
      <c r="D689" s="3"/>
    </row>
    <row r="690" spans="2:4" ht="12.75" customHeight="1">
      <c r="B690" s="3"/>
      <c r="C690" s="3"/>
      <c r="D690" s="3"/>
    </row>
    <row r="691" spans="2:4" ht="12.75" customHeight="1">
      <c r="B691" s="3"/>
      <c r="C691" s="3"/>
      <c r="D691" s="3"/>
    </row>
    <row r="692" spans="2:4" ht="12.75" customHeight="1">
      <c r="B692" s="3"/>
      <c r="C692" s="3"/>
      <c r="D692" s="3"/>
    </row>
    <row r="693" spans="2:4" ht="12.75" customHeight="1">
      <c r="B693" s="3"/>
      <c r="C693" s="3"/>
      <c r="D693" s="3"/>
    </row>
    <row r="694" spans="2:4" ht="12.75" customHeight="1">
      <c r="B694" s="3"/>
      <c r="C694" s="3"/>
      <c r="D694" s="3"/>
    </row>
    <row r="695" spans="2:4" ht="12.75" customHeight="1">
      <c r="B695" s="3"/>
      <c r="C695" s="3"/>
      <c r="D695" s="3"/>
    </row>
    <row r="696" spans="2:4" ht="12.75" customHeight="1">
      <c r="B696" s="3"/>
      <c r="C696" s="3"/>
      <c r="D696" s="3"/>
    </row>
    <row r="697" spans="2:4" ht="12.75" customHeight="1">
      <c r="B697" s="3"/>
      <c r="C697" s="3"/>
      <c r="D697" s="3"/>
    </row>
    <row r="698" spans="2:4" ht="12.75" customHeight="1">
      <c r="B698" s="3"/>
      <c r="C698" s="3"/>
      <c r="D698" s="3"/>
    </row>
    <row r="699" spans="2:4" ht="12.75" customHeight="1">
      <c r="B699" s="3"/>
      <c r="C699" s="3"/>
      <c r="D699" s="3"/>
    </row>
    <row r="700" spans="2:4" ht="12.75" customHeight="1">
      <c r="B700" s="3"/>
      <c r="C700" s="3"/>
      <c r="D700" s="3"/>
    </row>
    <row r="701" spans="2:4" ht="12.75" customHeight="1">
      <c r="B701" s="3"/>
      <c r="C701" s="3"/>
      <c r="D701" s="3"/>
    </row>
    <row r="702" spans="2:4" ht="12.75" customHeight="1">
      <c r="B702" s="3"/>
      <c r="C702" s="3"/>
      <c r="D702" s="3"/>
    </row>
    <row r="703" spans="2:4" ht="12.75" customHeight="1">
      <c r="B703" s="3"/>
      <c r="C703" s="3"/>
      <c r="D703" s="3"/>
    </row>
    <row r="704" spans="2:4" ht="12.75" customHeight="1">
      <c r="B704" s="3"/>
      <c r="C704" s="3"/>
      <c r="D704" s="3"/>
    </row>
    <row r="705" spans="2:4" ht="12.75" customHeight="1">
      <c r="B705" s="3"/>
      <c r="C705" s="3"/>
      <c r="D705" s="3"/>
    </row>
    <row r="706" spans="2:4" ht="12.75" customHeight="1">
      <c r="B706" s="3"/>
      <c r="C706" s="3"/>
      <c r="D706" s="3"/>
    </row>
    <row r="707" spans="2:4" ht="12.75" customHeight="1">
      <c r="B707" s="3"/>
      <c r="C707" s="3"/>
      <c r="D707" s="3"/>
    </row>
    <row r="708" spans="2:4" ht="12.75" customHeight="1">
      <c r="B708" s="3"/>
      <c r="C708" s="3"/>
      <c r="D708" s="3"/>
    </row>
    <row r="709" spans="2:4" ht="12.75" customHeight="1">
      <c r="B709" s="3"/>
      <c r="C709" s="3"/>
      <c r="D709" s="3"/>
    </row>
    <row r="710" spans="2:4" ht="12.75" customHeight="1">
      <c r="B710" s="3"/>
      <c r="C710" s="3"/>
      <c r="D710" s="3"/>
    </row>
    <row r="711" spans="2:4" ht="12.75" customHeight="1">
      <c r="B711" s="3"/>
      <c r="C711" s="3"/>
      <c r="D711" s="3"/>
    </row>
    <row r="712" spans="2:4" ht="12.75" customHeight="1">
      <c r="B712" s="3"/>
      <c r="C712" s="3"/>
      <c r="D712" s="3"/>
    </row>
    <row r="713" spans="2:4" ht="12.75" customHeight="1">
      <c r="B713" s="3"/>
      <c r="C713" s="3"/>
      <c r="D713" s="3"/>
    </row>
    <row r="714" spans="2:4" ht="12.75" customHeight="1">
      <c r="B714" s="3"/>
      <c r="C714" s="3"/>
      <c r="D714" s="3"/>
    </row>
    <row r="715" spans="2:4" ht="12.75" customHeight="1">
      <c r="B715" s="3"/>
      <c r="C715" s="3"/>
      <c r="D715" s="3"/>
    </row>
    <row r="716" spans="2:4" ht="12.75" customHeight="1">
      <c r="B716" s="3"/>
      <c r="C716" s="3"/>
      <c r="D716" s="3"/>
    </row>
    <row r="717" spans="2:4" ht="12.75" customHeight="1">
      <c r="B717" s="3"/>
      <c r="C717" s="3"/>
      <c r="D717" s="3"/>
    </row>
    <row r="718" spans="2:4" ht="12.75" customHeight="1">
      <c r="B718" s="3"/>
      <c r="C718" s="3"/>
      <c r="D718" s="3"/>
    </row>
    <row r="719" spans="2:4" ht="12.75" customHeight="1">
      <c r="B719" s="3"/>
      <c r="C719" s="3"/>
      <c r="D719" s="3"/>
    </row>
    <row r="720" spans="2:4" ht="12.75" customHeight="1">
      <c r="B720" s="3"/>
      <c r="C720" s="3"/>
      <c r="D720" s="3"/>
    </row>
    <row r="721" spans="2:4" ht="12.75" customHeight="1">
      <c r="B721" s="3"/>
      <c r="C721" s="3"/>
      <c r="D721" s="3"/>
    </row>
    <row r="722" spans="2:4" ht="12.75" customHeight="1">
      <c r="B722" s="3"/>
      <c r="C722" s="3"/>
      <c r="D722" s="3"/>
    </row>
    <row r="723" spans="2:4" ht="12.75" customHeight="1">
      <c r="B723" s="3"/>
      <c r="C723" s="3"/>
      <c r="D723" s="3"/>
    </row>
    <row r="724" spans="2:4" ht="12.75" customHeight="1">
      <c r="B724" s="3"/>
      <c r="C724" s="3"/>
      <c r="D724" s="3"/>
    </row>
    <row r="725" spans="2:4" ht="12.75" customHeight="1">
      <c r="B725" s="3"/>
      <c r="C725" s="3"/>
      <c r="D725" s="3"/>
    </row>
    <row r="726" spans="2:4" ht="12.75" customHeight="1">
      <c r="B726" s="3"/>
      <c r="C726" s="3"/>
      <c r="D726" s="3"/>
    </row>
    <row r="727" spans="2:4" ht="12.75" customHeight="1">
      <c r="B727" s="3"/>
      <c r="C727" s="3"/>
      <c r="D727" s="3"/>
    </row>
    <row r="728" spans="2:4" ht="12.75" customHeight="1">
      <c r="B728" s="3"/>
      <c r="C728" s="3"/>
      <c r="D728" s="3"/>
    </row>
    <row r="729" spans="2:4" ht="12.75" customHeight="1">
      <c r="B729" s="3"/>
      <c r="C729" s="3"/>
      <c r="D729" s="3"/>
    </row>
    <row r="730" spans="2:4" ht="12.75" customHeight="1">
      <c r="B730" s="3"/>
      <c r="C730" s="3"/>
      <c r="D730" s="3"/>
    </row>
    <row r="731" spans="2:4" ht="12.75" customHeight="1">
      <c r="B731" s="3"/>
      <c r="C731" s="3"/>
      <c r="D731" s="3"/>
    </row>
    <row r="732" spans="2:4" ht="12.75" customHeight="1">
      <c r="B732" s="3"/>
      <c r="C732" s="3"/>
      <c r="D732" s="3"/>
    </row>
    <row r="733" spans="2:4" ht="12.75" customHeight="1">
      <c r="B733" s="3"/>
      <c r="C733" s="3"/>
      <c r="D733" s="3"/>
    </row>
    <row r="734" spans="2:4" ht="12.75" customHeight="1">
      <c r="B734" s="3"/>
      <c r="C734" s="3"/>
      <c r="D734" s="3"/>
    </row>
    <row r="735" spans="2:4" ht="12.75" customHeight="1">
      <c r="B735" s="3"/>
      <c r="C735" s="3"/>
      <c r="D735" s="3"/>
    </row>
    <row r="736" spans="2:4" ht="12.75" customHeight="1">
      <c r="B736" s="3"/>
      <c r="C736" s="3"/>
      <c r="D736" s="3"/>
    </row>
    <row r="737" spans="2:4" ht="12.75" customHeight="1">
      <c r="B737" s="3"/>
      <c r="C737" s="3"/>
      <c r="D737" s="3"/>
    </row>
    <row r="738" spans="2:4" ht="12.75" customHeight="1">
      <c r="B738" s="3"/>
      <c r="C738" s="3"/>
      <c r="D738" s="3"/>
    </row>
    <row r="739" spans="2:4" ht="12.75" customHeight="1">
      <c r="B739" s="3"/>
      <c r="C739" s="3"/>
      <c r="D739" s="3"/>
    </row>
    <row r="740" spans="2:4" ht="12.75" customHeight="1">
      <c r="B740" s="3"/>
      <c r="C740" s="3"/>
      <c r="D740" s="3"/>
    </row>
    <row r="741" spans="2:4" ht="12.75" customHeight="1">
      <c r="B741" s="3"/>
      <c r="C741" s="3"/>
      <c r="D741" s="3"/>
    </row>
    <row r="742" spans="2:4" ht="12.75" customHeight="1">
      <c r="B742" s="3"/>
      <c r="C742" s="3"/>
      <c r="D742" s="3"/>
    </row>
    <row r="743" spans="2:4" ht="12.75" customHeight="1">
      <c r="B743" s="3"/>
      <c r="C743" s="3"/>
      <c r="D743" s="3"/>
    </row>
    <row r="744" spans="2:4" ht="12.75" customHeight="1">
      <c r="B744" s="3"/>
      <c r="C744" s="3"/>
      <c r="D744" s="3"/>
    </row>
    <row r="745" spans="2:4" ht="12.75" customHeight="1">
      <c r="B745" s="3"/>
      <c r="C745" s="3"/>
      <c r="D745" s="3"/>
    </row>
    <row r="746" spans="2:4" ht="12.75" customHeight="1">
      <c r="B746" s="3"/>
      <c r="C746" s="3"/>
      <c r="D746" s="3"/>
    </row>
    <row r="747" spans="2:4" ht="12.75" customHeight="1">
      <c r="B747" s="3"/>
      <c r="C747" s="3"/>
      <c r="D747" s="3"/>
    </row>
    <row r="748" spans="2:4" ht="12.75" customHeight="1">
      <c r="B748" s="3"/>
      <c r="C748" s="3"/>
      <c r="D748" s="3"/>
    </row>
    <row r="749" spans="2:4" ht="12.75" customHeight="1">
      <c r="B749" s="3"/>
      <c r="C749" s="3"/>
      <c r="D749" s="3"/>
    </row>
    <row r="750" spans="2:4" ht="12.75" customHeight="1">
      <c r="B750" s="3"/>
      <c r="C750" s="3"/>
      <c r="D750" s="3"/>
    </row>
    <row r="751" spans="2:4" ht="12.75" customHeight="1">
      <c r="B751" s="3"/>
      <c r="C751" s="3"/>
      <c r="D751" s="3"/>
    </row>
    <row r="752" spans="2:4" ht="12.75" customHeight="1">
      <c r="B752" s="3"/>
      <c r="C752" s="3"/>
      <c r="D752" s="3"/>
    </row>
    <row r="753" spans="2:4" ht="12.75" customHeight="1">
      <c r="B753" s="3"/>
      <c r="C753" s="3"/>
      <c r="D753" s="3"/>
    </row>
    <row r="754" spans="2:4" ht="12.75" customHeight="1">
      <c r="B754" s="3"/>
      <c r="C754" s="3"/>
      <c r="D754" s="3"/>
    </row>
    <row r="755" spans="2:4" ht="12.75" customHeight="1">
      <c r="B755" s="3"/>
      <c r="C755" s="3"/>
      <c r="D755" s="3"/>
    </row>
    <row r="756" spans="2:4" ht="12.75" customHeight="1">
      <c r="B756" s="3"/>
      <c r="C756" s="3"/>
      <c r="D756" s="3"/>
    </row>
    <row r="757" spans="2:4" ht="12.75" customHeight="1">
      <c r="B757" s="3"/>
      <c r="C757" s="3"/>
      <c r="D757" s="3"/>
    </row>
    <row r="758" spans="2:4" ht="12.75" customHeight="1">
      <c r="B758" s="3"/>
      <c r="C758" s="3"/>
      <c r="D758" s="3"/>
    </row>
    <row r="759" spans="2:4" ht="12.75" customHeight="1">
      <c r="B759" s="3"/>
      <c r="C759" s="3"/>
      <c r="D759" s="3"/>
    </row>
    <row r="760" spans="2:4" ht="12.75" customHeight="1">
      <c r="B760" s="3"/>
      <c r="C760" s="3"/>
      <c r="D760" s="3"/>
    </row>
    <row r="761" spans="2:4" ht="12.75" customHeight="1">
      <c r="B761" s="3"/>
      <c r="C761" s="3"/>
      <c r="D761" s="3"/>
    </row>
    <row r="762" spans="2:4" ht="12.75" customHeight="1">
      <c r="B762" s="3"/>
      <c r="C762" s="3"/>
      <c r="D762" s="3"/>
    </row>
    <row r="763" spans="2:4" ht="12.75" customHeight="1">
      <c r="B763" s="3"/>
      <c r="C763" s="3"/>
      <c r="D763" s="3"/>
    </row>
    <row r="764" spans="2:4" ht="12.75" customHeight="1">
      <c r="B764" s="3"/>
      <c r="C764" s="3"/>
      <c r="D764" s="3"/>
    </row>
    <row r="765" spans="2:4" ht="12.75" customHeight="1">
      <c r="B765" s="3"/>
      <c r="C765" s="3"/>
      <c r="D765" s="3"/>
    </row>
    <row r="766" spans="2:4" ht="12.75" customHeight="1">
      <c r="B766" s="3"/>
      <c r="C766" s="3"/>
      <c r="D766" s="3"/>
    </row>
    <row r="767" spans="2:4" ht="12.75" customHeight="1">
      <c r="B767" s="3"/>
      <c r="C767" s="3"/>
      <c r="D767" s="3"/>
    </row>
    <row r="768" spans="2:4" ht="12.75" customHeight="1">
      <c r="B768" s="3"/>
      <c r="C768" s="3"/>
      <c r="D768" s="3"/>
    </row>
    <row r="769" spans="2:4" ht="12.75" customHeight="1">
      <c r="B769" s="3"/>
      <c r="C769" s="3"/>
      <c r="D769" s="3"/>
    </row>
    <row r="770" spans="2:4" ht="12.75" customHeight="1">
      <c r="B770" s="3"/>
      <c r="C770" s="3"/>
      <c r="D770" s="3"/>
    </row>
    <row r="771" spans="2:4" ht="12.75" customHeight="1">
      <c r="B771" s="3"/>
      <c r="C771" s="3"/>
      <c r="D771" s="3"/>
    </row>
    <row r="772" spans="2:4" ht="12.75" customHeight="1">
      <c r="B772" s="3"/>
      <c r="C772" s="3"/>
      <c r="D772" s="3"/>
    </row>
    <row r="773" spans="2:4" ht="12.75" customHeight="1">
      <c r="B773" s="3"/>
      <c r="C773" s="3"/>
      <c r="D773" s="3"/>
    </row>
    <row r="774" spans="2:4" ht="12.75" customHeight="1">
      <c r="B774" s="3"/>
      <c r="C774" s="3"/>
      <c r="D774" s="3"/>
    </row>
    <row r="775" spans="2:4" ht="12.75" customHeight="1">
      <c r="B775" s="3"/>
      <c r="C775" s="3"/>
      <c r="D775" s="3"/>
    </row>
    <row r="776" spans="2:4" ht="12.75" customHeight="1">
      <c r="B776" s="3"/>
      <c r="C776" s="3"/>
      <c r="D776" s="3"/>
    </row>
    <row r="777" spans="2:4" ht="12.75" customHeight="1">
      <c r="B777" s="3"/>
      <c r="C777" s="3"/>
      <c r="D777" s="3"/>
    </row>
    <row r="778" spans="2:4" ht="12.75" customHeight="1">
      <c r="B778" s="3"/>
      <c r="C778" s="3"/>
      <c r="D778" s="3"/>
    </row>
    <row r="779" spans="2:4" ht="12.75" customHeight="1">
      <c r="B779" s="3"/>
      <c r="C779" s="3"/>
      <c r="D779" s="3"/>
    </row>
    <row r="780" spans="2:4" ht="12.75" customHeight="1">
      <c r="B780" s="3"/>
      <c r="C780" s="3"/>
      <c r="D780" s="3"/>
    </row>
    <row r="781" spans="2:4" ht="12.75" customHeight="1">
      <c r="B781" s="3"/>
      <c r="C781" s="3"/>
      <c r="D781" s="3"/>
    </row>
    <row r="782" spans="2:4" ht="12.75" customHeight="1">
      <c r="B782" s="3"/>
      <c r="C782" s="3"/>
      <c r="D782" s="3"/>
    </row>
    <row r="783" spans="2:4" ht="12.75" customHeight="1">
      <c r="B783" s="3"/>
      <c r="C783" s="3"/>
      <c r="D783" s="3"/>
    </row>
    <row r="784" spans="2:4" ht="12.75" customHeight="1">
      <c r="B784" s="3"/>
      <c r="C784" s="3"/>
      <c r="D784" s="3"/>
    </row>
    <row r="785" spans="2:4" ht="12.75" customHeight="1">
      <c r="B785" s="3"/>
      <c r="C785" s="3"/>
      <c r="D785" s="3"/>
    </row>
    <row r="786" spans="2:4" ht="12.75" customHeight="1">
      <c r="B786" s="3"/>
      <c r="C786" s="3"/>
      <c r="D786" s="3"/>
    </row>
    <row r="787" spans="2:4" ht="12.75" customHeight="1">
      <c r="B787" s="3"/>
      <c r="C787" s="3"/>
      <c r="D787" s="3"/>
    </row>
    <row r="788" spans="2:4" ht="12.75" customHeight="1">
      <c r="B788" s="3"/>
      <c r="C788" s="3"/>
      <c r="D788" s="3"/>
    </row>
    <row r="789" spans="2:4" ht="12.75" customHeight="1">
      <c r="B789" s="3"/>
      <c r="C789" s="3"/>
      <c r="D789" s="3"/>
    </row>
    <row r="790" spans="2:4" ht="12.75" customHeight="1">
      <c r="B790" s="3"/>
      <c r="C790" s="3"/>
      <c r="D790" s="3"/>
    </row>
    <row r="791" spans="2:4" ht="12.75" customHeight="1">
      <c r="B791" s="3"/>
      <c r="C791" s="3"/>
      <c r="D791" s="3"/>
    </row>
    <row r="792" spans="2:4" ht="12.75" customHeight="1">
      <c r="B792" s="3"/>
      <c r="C792" s="3"/>
      <c r="D792" s="3"/>
    </row>
    <row r="793" spans="2:4" ht="12.75" customHeight="1">
      <c r="B793" s="3"/>
      <c r="C793" s="3"/>
      <c r="D793" s="3"/>
    </row>
    <row r="794" spans="2:4" ht="12.75" customHeight="1">
      <c r="B794" s="3"/>
      <c r="C794" s="3"/>
      <c r="D794" s="3"/>
    </row>
    <row r="795" spans="2:4" ht="12.75" customHeight="1">
      <c r="B795" s="3"/>
      <c r="C795" s="3"/>
      <c r="D795" s="3"/>
    </row>
    <row r="796" spans="2:4" ht="12.75" customHeight="1">
      <c r="B796" s="3"/>
      <c r="C796" s="3"/>
      <c r="D796" s="3"/>
    </row>
    <row r="797" spans="2:4" ht="12.75" customHeight="1">
      <c r="B797" s="3"/>
      <c r="C797" s="3"/>
      <c r="D797" s="3"/>
    </row>
    <row r="798" spans="2:4" ht="12.75" customHeight="1">
      <c r="B798" s="3"/>
      <c r="C798" s="3"/>
      <c r="D798" s="3"/>
    </row>
    <row r="799" spans="2:4" ht="12.75" customHeight="1">
      <c r="B799" s="3"/>
      <c r="C799" s="3"/>
      <c r="D799" s="3"/>
    </row>
    <row r="800" spans="2:4" ht="12.75" customHeight="1">
      <c r="B800" s="3"/>
      <c r="C800" s="3"/>
      <c r="D800" s="3"/>
    </row>
    <row r="801" spans="2:4" ht="12.75" customHeight="1">
      <c r="B801" s="3"/>
      <c r="C801" s="3"/>
      <c r="D801" s="3"/>
    </row>
    <row r="802" spans="2:4" ht="12.75" customHeight="1">
      <c r="B802" s="3"/>
      <c r="C802" s="3"/>
      <c r="D802" s="3"/>
    </row>
    <row r="803" spans="2:4" ht="12.75" customHeight="1">
      <c r="B803" s="3"/>
      <c r="C803" s="3"/>
      <c r="D803" s="3"/>
    </row>
    <row r="804" spans="2:4" ht="12.75" customHeight="1">
      <c r="B804" s="3"/>
      <c r="C804" s="3"/>
      <c r="D804" s="3"/>
    </row>
    <row r="805" spans="2:4" ht="12.75" customHeight="1">
      <c r="B805" s="3"/>
      <c r="C805" s="3"/>
      <c r="D805" s="3"/>
    </row>
    <row r="806" spans="2:4" ht="12.75" customHeight="1">
      <c r="B806" s="3"/>
      <c r="C806" s="3"/>
      <c r="D806" s="3"/>
    </row>
    <row r="807" spans="2:4" ht="12.75" customHeight="1">
      <c r="B807" s="3"/>
      <c r="C807" s="3"/>
      <c r="D807" s="3"/>
    </row>
    <row r="808" spans="2:4" ht="12.75" customHeight="1">
      <c r="B808" s="3"/>
      <c r="C808" s="3"/>
      <c r="D808" s="3"/>
    </row>
    <row r="809" spans="2:4" ht="12.75" customHeight="1">
      <c r="B809" s="3"/>
      <c r="C809" s="3"/>
      <c r="D809" s="3"/>
    </row>
    <row r="810" spans="2:4" ht="12.75" customHeight="1">
      <c r="B810" s="3"/>
      <c r="C810" s="3"/>
      <c r="D810" s="3"/>
    </row>
    <row r="811" spans="2:4" ht="12.75" customHeight="1">
      <c r="B811" s="3"/>
      <c r="C811" s="3"/>
      <c r="D811" s="3"/>
    </row>
    <row r="812" spans="2:4" ht="12.75" customHeight="1">
      <c r="B812" s="3"/>
      <c r="C812" s="3"/>
      <c r="D812" s="3"/>
    </row>
    <row r="813" spans="2:4" ht="12.75" customHeight="1">
      <c r="B813" s="3"/>
      <c r="C813" s="3"/>
      <c r="D813" s="3"/>
    </row>
    <row r="814" spans="2:4" ht="12.75" customHeight="1">
      <c r="B814" s="3"/>
      <c r="C814" s="3"/>
      <c r="D814" s="3"/>
    </row>
    <row r="815" spans="2:4" ht="12.75" customHeight="1">
      <c r="B815" s="3"/>
      <c r="C815" s="3"/>
      <c r="D815" s="3"/>
    </row>
    <row r="816" spans="2:4" ht="12.75" customHeight="1">
      <c r="B816" s="3"/>
      <c r="C816" s="3"/>
      <c r="D816" s="3"/>
    </row>
    <row r="817" spans="2:4" ht="12.75" customHeight="1">
      <c r="B817" s="3"/>
      <c r="C817" s="3"/>
      <c r="D817" s="3"/>
    </row>
    <row r="818" spans="2:4" ht="12.75" customHeight="1">
      <c r="B818" s="3"/>
      <c r="C818" s="3"/>
      <c r="D818" s="3"/>
    </row>
    <row r="819" spans="2:4" ht="12.75" customHeight="1">
      <c r="B819" s="3"/>
      <c r="C819" s="3"/>
      <c r="D819" s="3"/>
    </row>
    <row r="820" spans="2:4" ht="12.75" customHeight="1">
      <c r="B820" s="3"/>
      <c r="C820" s="3"/>
      <c r="D820" s="3"/>
    </row>
    <row r="821" spans="2:4" ht="12.75" customHeight="1">
      <c r="B821" s="3"/>
      <c r="C821" s="3"/>
      <c r="D821" s="3"/>
    </row>
    <row r="822" spans="2:4" ht="12.75" customHeight="1">
      <c r="B822" s="3"/>
      <c r="C822" s="3"/>
      <c r="D822" s="3"/>
    </row>
    <row r="823" spans="2:4" ht="12.75" customHeight="1">
      <c r="B823" s="3"/>
      <c r="C823" s="3"/>
      <c r="D823" s="3"/>
    </row>
    <row r="824" spans="2:4" ht="12.75" customHeight="1">
      <c r="B824" s="3"/>
      <c r="C824" s="3"/>
      <c r="D824" s="3"/>
    </row>
    <row r="825" spans="2:4" ht="12.75" customHeight="1">
      <c r="B825" s="3"/>
      <c r="C825" s="3"/>
      <c r="D825" s="3"/>
    </row>
    <row r="826" spans="2:4" ht="12.75" customHeight="1">
      <c r="B826" s="3"/>
      <c r="C826" s="3"/>
      <c r="D826" s="3"/>
    </row>
    <row r="827" spans="2:4" ht="12.75" customHeight="1">
      <c r="B827" s="3"/>
      <c r="C827" s="3"/>
      <c r="D827" s="3"/>
    </row>
    <row r="828" spans="2:4" ht="12.75" customHeight="1">
      <c r="B828" s="3"/>
      <c r="C828" s="3"/>
      <c r="D828" s="3"/>
    </row>
    <row r="829" spans="2:4" ht="12.75" customHeight="1">
      <c r="B829" s="3"/>
      <c r="C829" s="3"/>
      <c r="D829" s="3"/>
    </row>
    <row r="830" spans="2:4" ht="12.75" customHeight="1">
      <c r="B830" s="3"/>
      <c r="C830" s="3"/>
      <c r="D830" s="3"/>
    </row>
    <row r="831" spans="2:4" ht="12.75" customHeight="1">
      <c r="B831" s="3"/>
      <c r="C831" s="3"/>
      <c r="D831" s="3"/>
    </row>
    <row r="832" spans="2:4" ht="12.75" customHeight="1">
      <c r="B832" s="3"/>
      <c r="C832" s="3"/>
      <c r="D832" s="3"/>
    </row>
    <row r="833" spans="2:4" ht="12.75" customHeight="1">
      <c r="B833" s="3"/>
      <c r="C833" s="3"/>
      <c r="D833" s="3"/>
    </row>
    <row r="834" spans="2:4" ht="12.75" customHeight="1">
      <c r="B834" s="3"/>
      <c r="C834" s="3"/>
      <c r="D834" s="3"/>
    </row>
    <row r="835" spans="2:4" ht="12.75" customHeight="1">
      <c r="B835" s="3"/>
      <c r="C835" s="3"/>
      <c r="D835" s="3"/>
    </row>
    <row r="836" spans="2:4" ht="12.75" customHeight="1">
      <c r="B836" s="3"/>
      <c r="C836" s="3"/>
      <c r="D836" s="3"/>
    </row>
    <row r="837" spans="2:4" ht="12.75" customHeight="1">
      <c r="B837" s="3"/>
      <c r="C837" s="3"/>
      <c r="D837" s="3"/>
    </row>
    <row r="838" spans="2:4" ht="12.75" customHeight="1">
      <c r="B838" s="3"/>
      <c r="C838" s="3"/>
      <c r="D838" s="3"/>
    </row>
    <row r="839" spans="2:4" ht="12.75" customHeight="1">
      <c r="B839" s="3"/>
      <c r="C839" s="3"/>
      <c r="D839" s="3"/>
    </row>
    <row r="840" spans="2:4" ht="12.75" customHeight="1">
      <c r="B840" s="3"/>
      <c r="C840" s="3"/>
      <c r="D840" s="3"/>
    </row>
    <row r="841" spans="2:4" ht="12.75" customHeight="1">
      <c r="B841" s="3"/>
      <c r="C841" s="3"/>
      <c r="D841" s="3"/>
    </row>
    <row r="842" spans="2:4" ht="12.75" customHeight="1">
      <c r="B842" s="3"/>
      <c r="C842" s="3"/>
      <c r="D842" s="3"/>
    </row>
    <row r="843" spans="2:4" ht="12.75" customHeight="1">
      <c r="B843" s="3"/>
      <c r="C843" s="3"/>
      <c r="D843" s="3"/>
    </row>
    <row r="844" spans="2:4" ht="12.75" customHeight="1">
      <c r="B844" s="3"/>
      <c r="C844" s="3"/>
      <c r="D844" s="3"/>
    </row>
    <row r="845" spans="2:4" ht="12.75" customHeight="1">
      <c r="B845" s="3"/>
      <c r="C845" s="3"/>
      <c r="D845" s="3"/>
    </row>
    <row r="846" spans="2:4" ht="12.75" customHeight="1">
      <c r="B846" s="3"/>
      <c r="C846" s="3"/>
      <c r="D846" s="3"/>
    </row>
    <row r="847" spans="2:4" ht="12.75" customHeight="1">
      <c r="B847" s="3"/>
      <c r="C847" s="3"/>
      <c r="D847" s="3"/>
    </row>
    <row r="848" spans="2:4" ht="12.75" customHeight="1">
      <c r="B848" s="3"/>
      <c r="C848" s="3"/>
      <c r="D848" s="3"/>
    </row>
    <row r="849" spans="2:4" ht="12.75" customHeight="1">
      <c r="B849" s="3"/>
      <c r="C849" s="3"/>
      <c r="D849" s="3"/>
    </row>
    <row r="850" spans="2:4" ht="12.75" customHeight="1">
      <c r="B850" s="3"/>
      <c r="C850" s="3"/>
      <c r="D850" s="3"/>
    </row>
    <row r="851" spans="2:4" ht="12.75" customHeight="1">
      <c r="B851" s="3"/>
      <c r="C851" s="3"/>
      <c r="D851" s="3"/>
    </row>
    <row r="852" spans="2:4" ht="12.75" customHeight="1">
      <c r="B852" s="3"/>
      <c r="C852" s="3"/>
      <c r="D852" s="3"/>
    </row>
    <row r="853" spans="2:4" ht="12.75" customHeight="1">
      <c r="B853" s="3"/>
      <c r="C853" s="3"/>
      <c r="D853" s="3"/>
    </row>
    <row r="854" spans="2:4" ht="12.75" customHeight="1">
      <c r="B854" s="3"/>
      <c r="C854" s="3"/>
      <c r="D854" s="3"/>
    </row>
    <row r="855" spans="2:4" ht="12.75" customHeight="1">
      <c r="B855" s="3"/>
      <c r="C855" s="3"/>
      <c r="D855" s="3"/>
    </row>
    <row r="856" spans="2:4" ht="12.75" customHeight="1">
      <c r="B856" s="3"/>
      <c r="C856" s="3"/>
      <c r="D856" s="3"/>
    </row>
    <row r="857" spans="2:4" ht="12.75" customHeight="1">
      <c r="B857" s="3"/>
      <c r="C857" s="3"/>
      <c r="D857" s="3"/>
    </row>
    <row r="858" spans="2:4" ht="12.75" customHeight="1">
      <c r="B858" s="3"/>
      <c r="C858" s="3"/>
      <c r="D858" s="3"/>
    </row>
    <row r="859" spans="2:4" ht="12.75" customHeight="1">
      <c r="B859" s="3"/>
      <c r="C859" s="3"/>
      <c r="D859" s="3"/>
    </row>
    <row r="860" spans="2:4" ht="12.75" customHeight="1">
      <c r="B860" s="3"/>
      <c r="C860" s="3"/>
      <c r="D860" s="3"/>
    </row>
    <row r="861" spans="2:4" ht="12.75" customHeight="1">
      <c r="B861" s="3"/>
      <c r="C861" s="3"/>
      <c r="D861" s="3"/>
    </row>
    <row r="862" spans="2:4" ht="12.75" customHeight="1">
      <c r="B862" s="3"/>
      <c r="C862" s="3"/>
      <c r="D862" s="3"/>
    </row>
    <row r="863" spans="2:4" ht="12.75" customHeight="1">
      <c r="B863" s="3"/>
      <c r="C863" s="3"/>
      <c r="D863" s="3"/>
    </row>
    <row r="864" spans="2:4" ht="12.75" customHeight="1">
      <c r="B864" s="3"/>
      <c r="C864" s="3"/>
      <c r="D864" s="3"/>
    </row>
    <row r="865" spans="2:4" ht="12.75" customHeight="1">
      <c r="B865" s="3"/>
      <c r="C865" s="3"/>
      <c r="D865" s="3"/>
    </row>
    <row r="866" spans="2:4" ht="12.75" customHeight="1">
      <c r="B866" s="3"/>
      <c r="C866" s="3"/>
      <c r="D866" s="3"/>
    </row>
    <row r="867" spans="2:4" ht="12.75" customHeight="1">
      <c r="B867" s="3"/>
      <c r="C867" s="3"/>
      <c r="D867" s="3"/>
    </row>
    <row r="868" spans="2:4" ht="12.75" customHeight="1">
      <c r="B868" s="3"/>
      <c r="C868" s="3"/>
      <c r="D868" s="3"/>
    </row>
    <row r="869" spans="2:4" ht="12.75" customHeight="1">
      <c r="B869" s="3"/>
      <c r="C869" s="3"/>
      <c r="D869" s="3"/>
    </row>
    <row r="870" spans="2:4" ht="12.75" customHeight="1">
      <c r="B870" s="3"/>
      <c r="C870" s="3"/>
      <c r="D870" s="3"/>
    </row>
    <row r="871" spans="2:4" ht="12.75" customHeight="1">
      <c r="B871" s="3"/>
      <c r="C871" s="3"/>
      <c r="D871" s="3"/>
    </row>
    <row r="872" spans="2:4" ht="12.75" customHeight="1">
      <c r="B872" s="3"/>
      <c r="C872" s="3"/>
      <c r="D872" s="3"/>
    </row>
    <row r="873" spans="2:4" ht="12.75" customHeight="1">
      <c r="B873" s="3"/>
      <c r="C873" s="3"/>
      <c r="D873" s="3"/>
    </row>
    <row r="874" spans="2:4" ht="12.75" customHeight="1">
      <c r="B874" s="3"/>
      <c r="C874" s="3"/>
      <c r="D874" s="3"/>
    </row>
    <row r="875" spans="2:4" ht="12.75" customHeight="1">
      <c r="B875" s="3"/>
      <c r="C875" s="3"/>
      <c r="D875" s="3"/>
    </row>
    <row r="876" spans="2:4" ht="12.75" customHeight="1">
      <c r="B876" s="3"/>
      <c r="C876" s="3"/>
      <c r="D876" s="3"/>
    </row>
    <row r="877" spans="2:4" ht="12.75" customHeight="1">
      <c r="B877" s="3"/>
      <c r="C877" s="3"/>
      <c r="D877" s="3"/>
    </row>
    <row r="878" spans="2:4" ht="12.75" customHeight="1">
      <c r="B878" s="3"/>
      <c r="C878" s="3"/>
      <c r="D878" s="3"/>
    </row>
    <row r="879" spans="2:4" ht="12.75" customHeight="1">
      <c r="B879" s="3"/>
      <c r="C879" s="3"/>
      <c r="D879" s="3"/>
    </row>
    <row r="880" spans="2:4" ht="12.75" customHeight="1">
      <c r="B880" s="3"/>
      <c r="C880" s="3"/>
      <c r="D880" s="3"/>
    </row>
    <row r="881" spans="2:4" ht="12.75" customHeight="1">
      <c r="B881" s="3"/>
      <c r="C881" s="3"/>
      <c r="D881" s="3"/>
    </row>
    <row r="882" spans="2:4" ht="12.75" customHeight="1">
      <c r="B882" s="3"/>
      <c r="C882" s="3"/>
      <c r="D882" s="3"/>
    </row>
    <row r="883" spans="2:4" ht="12.75" customHeight="1">
      <c r="B883" s="3"/>
      <c r="C883" s="3"/>
      <c r="D883" s="3"/>
    </row>
    <row r="884" spans="2:4" ht="12.75" customHeight="1">
      <c r="B884" s="3"/>
      <c r="C884" s="3"/>
      <c r="D884" s="3"/>
    </row>
    <row r="885" spans="2:4" ht="12.75" customHeight="1">
      <c r="B885" s="3"/>
      <c r="C885" s="3"/>
      <c r="D885" s="3"/>
    </row>
    <row r="886" spans="2:4" ht="12.75" customHeight="1">
      <c r="B886" s="3"/>
      <c r="C886" s="3"/>
      <c r="D886" s="3"/>
    </row>
    <row r="887" spans="2:4" ht="12.75" customHeight="1">
      <c r="B887" s="3"/>
      <c r="C887" s="3"/>
      <c r="D887" s="3"/>
    </row>
    <row r="888" spans="2:4" ht="12.75" customHeight="1">
      <c r="B888" s="3"/>
      <c r="C888" s="3"/>
      <c r="D888" s="3"/>
    </row>
    <row r="889" spans="2:4" ht="12.75" customHeight="1">
      <c r="B889" s="3"/>
      <c r="C889" s="3"/>
      <c r="D889" s="3"/>
    </row>
    <row r="890" spans="2:4" ht="12.75" customHeight="1">
      <c r="B890" s="3"/>
      <c r="C890" s="3"/>
      <c r="D890" s="3"/>
    </row>
    <row r="891" spans="2:4" ht="12.75" customHeight="1">
      <c r="B891" s="3"/>
      <c r="C891" s="3"/>
      <c r="D891" s="3"/>
    </row>
    <row r="892" spans="2:4" ht="12.75" customHeight="1">
      <c r="B892" s="3"/>
      <c r="C892" s="3"/>
      <c r="D892" s="3"/>
    </row>
    <row r="893" spans="2:4" ht="12.75" customHeight="1">
      <c r="B893" s="3"/>
      <c r="C893" s="3"/>
      <c r="D893" s="3"/>
    </row>
    <row r="894" spans="2:4" ht="12.75" customHeight="1">
      <c r="B894" s="3"/>
      <c r="C894" s="3"/>
      <c r="D894" s="3"/>
    </row>
    <row r="895" spans="2:4" ht="12.75" customHeight="1">
      <c r="B895" s="3"/>
      <c r="C895" s="3"/>
      <c r="D895" s="3"/>
    </row>
    <row r="896" spans="2:4" ht="12.75" customHeight="1">
      <c r="B896" s="3"/>
      <c r="C896" s="3"/>
      <c r="D896" s="3"/>
    </row>
    <row r="897" spans="2:4" ht="12.75" customHeight="1">
      <c r="B897" s="3"/>
      <c r="C897" s="3"/>
      <c r="D897" s="3"/>
    </row>
    <row r="898" spans="2:4" ht="12.75" customHeight="1">
      <c r="B898" s="3"/>
      <c r="C898" s="3"/>
      <c r="D898" s="3"/>
    </row>
    <row r="899" spans="2:4" ht="12.75" customHeight="1">
      <c r="B899" s="3"/>
      <c r="C899" s="3"/>
      <c r="D899" s="3"/>
    </row>
    <row r="900" spans="2:4" ht="12.75" customHeight="1">
      <c r="B900" s="3"/>
      <c r="C900" s="3"/>
      <c r="D900" s="3"/>
    </row>
    <row r="901" spans="2:4" ht="12.75" customHeight="1">
      <c r="B901" s="3"/>
      <c r="C901" s="3"/>
      <c r="D901" s="3"/>
    </row>
    <row r="902" spans="2:4" ht="12.75" customHeight="1">
      <c r="B902" s="3"/>
      <c r="C902" s="3"/>
      <c r="D902" s="3"/>
    </row>
    <row r="903" spans="2:4" ht="12.75" customHeight="1">
      <c r="B903" s="3"/>
      <c r="C903" s="3"/>
      <c r="D903" s="3"/>
    </row>
    <row r="904" spans="2:4" ht="12.75" customHeight="1">
      <c r="B904" s="3"/>
      <c r="C904" s="3"/>
      <c r="D904" s="3"/>
    </row>
    <row r="905" spans="2:4" ht="12.75" customHeight="1">
      <c r="B905" s="3"/>
      <c r="C905" s="3"/>
      <c r="D905" s="3"/>
    </row>
    <row r="906" spans="2:4" ht="12.75" customHeight="1">
      <c r="B906" s="3"/>
      <c r="C906" s="3"/>
      <c r="D906" s="3"/>
    </row>
    <row r="907" spans="2:4" ht="12.75" customHeight="1">
      <c r="B907" s="3"/>
      <c r="C907" s="3"/>
      <c r="D907" s="3"/>
    </row>
    <row r="908" spans="2:4" ht="12.75" customHeight="1">
      <c r="B908" s="3"/>
      <c r="C908" s="3"/>
      <c r="D908" s="3"/>
    </row>
    <row r="909" spans="2:4" ht="12.75" customHeight="1">
      <c r="B909" s="3"/>
      <c r="C909" s="3"/>
      <c r="D909" s="3"/>
    </row>
    <row r="910" spans="2:4" ht="12.75" customHeight="1">
      <c r="B910" s="3"/>
      <c r="C910" s="3"/>
      <c r="D910" s="3"/>
    </row>
    <row r="911" spans="2:4" ht="12.75" customHeight="1">
      <c r="B911" s="3"/>
      <c r="C911" s="3"/>
      <c r="D911" s="3"/>
    </row>
    <row r="912" spans="2:4" ht="12.75" customHeight="1">
      <c r="B912" s="3"/>
      <c r="C912" s="3"/>
      <c r="D912" s="3"/>
    </row>
    <row r="913" spans="2:4" ht="12.75" customHeight="1">
      <c r="B913" s="3"/>
      <c r="C913" s="3"/>
      <c r="D913" s="3"/>
    </row>
    <row r="914" spans="2:4" ht="12.75" customHeight="1">
      <c r="B914" s="3"/>
      <c r="C914" s="3"/>
      <c r="D914" s="3"/>
    </row>
    <row r="915" spans="2:4" ht="12.75" customHeight="1">
      <c r="B915" s="3"/>
      <c r="C915" s="3"/>
      <c r="D915" s="3"/>
    </row>
    <row r="916" spans="2:4" ht="12.75" customHeight="1">
      <c r="B916" s="3"/>
      <c r="C916" s="3"/>
      <c r="D916" s="3"/>
    </row>
    <row r="917" spans="2:4" ht="12.75" customHeight="1">
      <c r="B917" s="3"/>
      <c r="C917" s="3"/>
      <c r="D917" s="3"/>
    </row>
    <row r="918" spans="2:4" ht="12.75" customHeight="1">
      <c r="B918" s="3"/>
      <c r="C918" s="3"/>
      <c r="D918" s="3"/>
    </row>
    <row r="919" spans="2:4" ht="12.75" customHeight="1">
      <c r="B919" s="3"/>
      <c r="C919" s="3"/>
      <c r="D919" s="3"/>
    </row>
    <row r="920" spans="2:4" ht="12.75" customHeight="1">
      <c r="B920" s="3"/>
      <c r="C920" s="3"/>
      <c r="D920" s="3"/>
    </row>
    <row r="921" spans="2:4" ht="12.75" customHeight="1">
      <c r="B921" s="3"/>
      <c r="C921" s="3"/>
      <c r="D921" s="3"/>
    </row>
    <row r="922" spans="2:4" ht="12.75" customHeight="1">
      <c r="B922" s="3"/>
      <c r="C922" s="3"/>
      <c r="D922" s="3"/>
    </row>
    <row r="923" spans="2:4" ht="12.75" customHeight="1">
      <c r="B923" s="3"/>
      <c r="C923" s="3"/>
      <c r="D923" s="3"/>
    </row>
    <row r="924" spans="2:4" ht="12.75" customHeight="1">
      <c r="B924" s="3"/>
      <c r="C924" s="3"/>
      <c r="D924" s="3"/>
    </row>
    <row r="925" spans="2:4" ht="12.75" customHeight="1">
      <c r="B925" s="3"/>
      <c r="C925" s="3"/>
      <c r="D925" s="3"/>
    </row>
    <row r="926" spans="2:4" ht="12.75" customHeight="1">
      <c r="B926" s="3"/>
      <c r="C926" s="3"/>
      <c r="D926" s="3"/>
    </row>
    <row r="927" spans="2:4" ht="12.75" customHeight="1">
      <c r="B927" s="3"/>
      <c r="C927" s="3"/>
      <c r="D927" s="3"/>
    </row>
    <row r="928" spans="2:4" ht="12.75" customHeight="1">
      <c r="B928" s="3"/>
      <c r="C928" s="3"/>
      <c r="D928" s="3"/>
    </row>
    <row r="929" spans="2:4" ht="12.75" customHeight="1">
      <c r="B929" s="3"/>
      <c r="C929" s="3"/>
      <c r="D929" s="3"/>
    </row>
    <row r="930" spans="2:4" ht="12.75" customHeight="1">
      <c r="B930" s="3"/>
      <c r="C930" s="3"/>
      <c r="D930" s="3"/>
    </row>
    <row r="931" spans="2:4" ht="12.75" customHeight="1">
      <c r="B931" s="3"/>
      <c r="C931" s="3"/>
      <c r="D931" s="3"/>
    </row>
    <row r="932" spans="2:4" ht="12.75" customHeight="1">
      <c r="B932" s="3"/>
      <c r="C932" s="3"/>
      <c r="D932" s="3"/>
    </row>
    <row r="933" spans="2:4" ht="12.75" customHeight="1">
      <c r="B933" s="3"/>
      <c r="C933" s="3"/>
      <c r="D933" s="3"/>
    </row>
    <row r="934" spans="2:4" ht="12.75" customHeight="1">
      <c r="B934" s="3"/>
      <c r="C934" s="3"/>
      <c r="D934" s="3"/>
    </row>
    <row r="935" spans="2:4" ht="12.75" customHeight="1">
      <c r="B935" s="3"/>
      <c r="C935" s="3"/>
      <c r="D935" s="3"/>
    </row>
    <row r="936" spans="2:4" ht="12.75" customHeight="1">
      <c r="B936" s="3"/>
      <c r="C936" s="3"/>
      <c r="D936" s="3"/>
    </row>
    <row r="937" spans="2:4" ht="12.75" customHeight="1">
      <c r="B937" s="3"/>
      <c r="C937" s="3"/>
      <c r="D937" s="3"/>
    </row>
    <row r="938" spans="2:4" ht="12.75" customHeight="1">
      <c r="B938" s="3"/>
      <c r="C938" s="3"/>
      <c r="D938" s="3"/>
    </row>
    <row r="939" spans="2:4" ht="12.75" customHeight="1">
      <c r="B939" s="3"/>
      <c r="C939" s="3"/>
      <c r="D939" s="3"/>
    </row>
    <row r="940" spans="2:4" ht="12.75" customHeight="1">
      <c r="B940" s="3"/>
      <c r="C940" s="3"/>
      <c r="D940" s="3"/>
    </row>
    <row r="941" spans="2:4" ht="12.75" customHeight="1">
      <c r="B941" s="3"/>
      <c r="C941" s="3"/>
      <c r="D941" s="3"/>
    </row>
    <row r="942" spans="2:4" ht="12.75" customHeight="1">
      <c r="B942" s="3"/>
      <c r="C942" s="3"/>
      <c r="D942" s="3"/>
    </row>
    <row r="943" spans="2:4" ht="12.75" customHeight="1">
      <c r="B943" s="3"/>
      <c r="C943" s="3"/>
      <c r="D943" s="3"/>
    </row>
    <row r="944" spans="2:4" ht="12.75" customHeight="1">
      <c r="B944" s="3"/>
      <c r="C944" s="3"/>
      <c r="D944" s="3"/>
    </row>
    <row r="945" spans="2:4" ht="12.75" customHeight="1">
      <c r="B945" s="3"/>
      <c r="C945" s="3"/>
      <c r="D945" s="3"/>
    </row>
    <row r="946" spans="2:4" ht="12.75" customHeight="1">
      <c r="B946" s="3"/>
      <c r="C946" s="3"/>
      <c r="D946" s="3"/>
    </row>
    <row r="947" spans="2:4" ht="12.75" customHeight="1">
      <c r="B947" s="3"/>
      <c r="C947" s="3"/>
      <c r="D947" s="3"/>
    </row>
    <row r="948" spans="2:4" ht="12.75" customHeight="1">
      <c r="B948" s="3"/>
      <c r="C948" s="3"/>
      <c r="D948" s="3"/>
    </row>
    <row r="949" spans="2:4" ht="12.75" customHeight="1">
      <c r="B949" s="3"/>
      <c r="C949" s="3"/>
      <c r="D949" s="3"/>
    </row>
    <row r="950" spans="2:4" ht="12.75" customHeight="1">
      <c r="B950" s="3"/>
      <c r="C950" s="3"/>
      <c r="D950" s="3"/>
    </row>
    <row r="951" spans="2:4" ht="12.75" customHeight="1">
      <c r="B951" s="3"/>
      <c r="C951" s="3"/>
      <c r="D951" s="3"/>
    </row>
    <row r="952" spans="2:4" ht="12.75" customHeight="1">
      <c r="B952" s="3"/>
      <c r="C952" s="3"/>
      <c r="D952" s="3"/>
    </row>
    <row r="953" spans="2:4" ht="12.75" customHeight="1">
      <c r="B953" s="3"/>
      <c r="C953" s="3"/>
      <c r="D953" s="3"/>
    </row>
    <row r="954" spans="2:4" ht="12.75" customHeight="1">
      <c r="B954" s="3"/>
      <c r="C954" s="3"/>
      <c r="D954" s="3"/>
    </row>
    <row r="955" spans="2:4" ht="12.75" customHeight="1">
      <c r="B955" s="3"/>
      <c r="C955" s="3"/>
      <c r="D955" s="3"/>
    </row>
    <row r="956" spans="2:4" ht="12.75" customHeight="1">
      <c r="B956" s="3"/>
      <c r="C956" s="3"/>
      <c r="D956" s="3"/>
    </row>
    <row r="957" spans="2:4" ht="12.75" customHeight="1">
      <c r="B957" s="3"/>
      <c r="C957" s="3"/>
      <c r="D957" s="3"/>
    </row>
    <row r="958" spans="2:4" ht="12.75" customHeight="1">
      <c r="B958" s="3"/>
      <c r="C958" s="3"/>
      <c r="D958" s="3"/>
    </row>
    <row r="959" spans="2:4" ht="12.75" customHeight="1">
      <c r="B959" s="3"/>
      <c r="C959" s="3"/>
      <c r="D959" s="3"/>
    </row>
    <row r="960" spans="2:4" ht="12.75" customHeight="1">
      <c r="B960" s="3"/>
      <c r="C960" s="3"/>
      <c r="D960" s="3"/>
    </row>
    <row r="961" spans="2:4" ht="12.75" customHeight="1">
      <c r="B961" s="3"/>
      <c r="C961" s="3"/>
      <c r="D961" s="3"/>
    </row>
    <row r="962" spans="2:4" ht="12.75" customHeight="1">
      <c r="B962" s="3"/>
      <c r="C962" s="3"/>
      <c r="D962" s="3"/>
    </row>
    <row r="963" spans="2:4" ht="12.75" customHeight="1">
      <c r="B963" s="3"/>
      <c r="C963" s="3"/>
      <c r="D963" s="3"/>
    </row>
    <row r="964" spans="2:4" ht="12.75" customHeight="1">
      <c r="B964" s="3"/>
      <c r="C964" s="3"/>
      <c r="D964" s="3"/>
    </row>
    <row r="965" spans="2:4" ht="12.75" customHeight="1">
      <c r="B965" s="3"/>
      <c r="C965" s="3"/>
      <c r="D965" s="3"/>
    </row>
    <row r="966" spans="2:4" ht="12.75" customHeight="1">
      <c r="B966" s="3"/>
      <c r="C966" s="3"/>
      <c r="D966" s="3"/>
    </row>
    <row r="967" spans="2:4" ht="12.75" customHeight="1">
      <c r="B967" s="3"/>
      <c r="C967" s="3"/>
      <c r="D967" s="3"/>
    </row>
    <row r="968" spans="2:4" ht="12.75" customHeight="1">
      <c r="B968" s="3"/>
      <c r="C968" s="3"/>
      <c r="D968" s="3"/>
    </row>
    <row r="969" spans="2:4" ht="12.75" customHeight="1">
      <c r="B969" s="3"/>
      <c r="C969" s="3"/>
      <c r="D969" s="3"/>
    </row>
    <row r="970" spans="2:4" ht="12.75" customHeight="1">
      <c r="B970" s="3"/>
      <c r="C970" s="3"/>
      <c r="D970" s="3"/>
    </row>
    <row r="971" spans="2:4" ht="12.75" customHeight="1">
      <c r="B971" s="3"/>
      <c r="C971" s="3"/>
      <c r="D971" s="3"/>
    </row>
    <row r="972" spans="2:4" ht="12.75" customHeight="1">
      <c r="B972" s="3"/>
      <c r="C972" s="3"/>
      <c r="D972" s="3"/>
    </row>
    <row r="973" spans="2:4" ht="12.75" customHeight="1">
      <c r="B973" s="3"/>
      <c r="C973" s="3"/>
      <c r="D973" s="3"/>
    </row>
    <row r="974" spans="2:4" ht="12.75" customHeight="1">
      <c r="B974" s="3"/>
      <c r="C974" s="3"/>
      <c r="D974" s="3"/>
    </row>
    <row r="975" spans="2:4" ht="12.75" customHeight="1">
      <c r="B975" s="3"/>
      <c r="C975" s="3"/>
      <c r="D975" s="3"/>
    </row>
    <row r="976" spans="2:4" ht="12.75" customHeight="1">
      <c r="B976" s="3"/>
      <c r="C976" s="3"/>
      <c r="D976" s="3"/>
    </row>
    <row r="977" spans="2:4" ht="12.75" customHeight="1">
      <c r="B977" s="3"/>
      <c r="C977" s="3"/>
      <c r="D977" s="3"/>
    </row>
    <row r="978" spans="2:4" ht="12.75" customHeight="1">
      <c r="B978" s="3"/>
      <c r="C978" s="3"/>
      <c r="D978" s="3"/>
    </row>
    <row r="979" spans="2:4" ht="12.75" customHeight="1">
      <c r="B979" s="3"/>
      <c r="C979" s="3"/>
      <c r="D979" s="3"/>
    </row>
    <row r="980" spans="2:4" ht="12.75" customHeight="1">
      <c r="B980" s="3"/>
      <c r="C980" s="3"/>
      <c r="D980" s="3"/>
    </row>
    <row r="981" spans="2:4" ht="12.75" customHeight="1">
      <c r="B981" s="3"/>
      <c r="C981" s="3"/>
      <c r="D981" s="3"/>
    </row>
    <row r="982" spans="2:4" ht="12.75" customHeight="1">
      <c r="B982" s="3"/>
      <c r="C982" s="3"/>
      <c r="D982" s="3"/>
    </row>
    <row r="983" spans="2:4" ht="12.75" customHeight="1">
      <c r="B983" s="3"/>
      <c r="C983" s="3"/>
      <c r="D983" s="3"/>
    </row>
    <row r="984" spans="2:4" ht="12.75" customHeight="1">
      <c r="B984" s="3"/>
      <c r="C984" s="3"/>
      <c r="D984" s="3"/>
    </row>
    <row r="985" spans="2:4" ht="12.75" customHeight="1">
      <c r="B985" s="3"/>
      <c r="C985" s="3"/>
      <c r="D985" s="3"/>
    </row>
    <row r="986" spans="2:4" ht="12.75" customHeight="1">
      <c r="B986" s="3"/>
      <c r="C986" s="3"/>
      <c r="D986" s="3"/>
    </row>
    <row r="987" spans="2:4" ht="12.75" customHeight="1">
      <c r="B987" s="3"/>
      <c r="C987" s="3"/>
      <c r="D987" s="3"/>
    </row>
    <row r="988" spans="2:4" ht="12.75" customHeight="1">
      <c r="B988" s="3"/>
      <c r="C988" s="3"/>
      <c r="D988" s="3"/>
    </row>
    <row r="989" spans="2:4" ht="12.75" customHeight="1">
      <c r="B989" s="3"/>
      <c r="C989" s="3"/>
      <c r="D989" s="3"/>
    </row>
    <row r="990" spans="2:4" ht="12.75" customHeight="1">
      <c r="B990" s="3"/>
      <c r="C990" s="3"/>
      <c r="D990" s="3"/>
    </row>
    <row r="991" spans="2:4" ht="12.75" customHeight="1">
      <c r="B991" s="3"/>
      <c r="C991" s="3"/>
      <c r="D991" s="3"/>
    </row>
    <row r="992" spans="2:4" ht="12.75" customHeight="1">
      <c r="B992" s="3"/>
      <c r="C992" s="3"/>
      <c r="D992" s="3"/>
    </row>
    <row r="993" spans="2:4" ht="12.75" customHeight="1">
      <c r="B993" s="3"/>
      <c r="C993" s="3"/>
      <c r="D993" s="3"/>
    </row>
    <row r="994" spans="2:4" ht="12.75" customHeight="1">
      <c r="B994" s="3"/>
      <c r="C994" s="3"/>
      <c r="D994" s="3"/>
    </row>
    <row r="995" spans="2:4" ht="12.75" customHeight="1">
      <c r="B995" s="3"/>
      <c r="C995" s="3"/>
      <c r="D995" s="3"/>
    </row>
    <row r="996" spans="2:4" ht="12.75" customHeight="1">
      <c r="B996" s="3"/>
      <c r="C996" s="3"/>
      <c r="D996" s="3"/>
    </row>
    <row r="997" spans="2:4" ht="12.75" customHeight="1">
      <c r="B997" s="3"/>
      <c r="C997" s="3"/>
      <c r="D997" s="3"/>
    </row>
    <row r="998" spans="2:4" ht="12.75" customHeight="1">
      <c r="B998" s="3"/>
      <c r="C998" s="3"/>
      <c r="D998" s="3"/>
    </row>
    <row r="999" spans="2:4" ht="12.75" customHeight="1">
      <c r="B999" s="3"/>
      <c r="C999" s="3"/>
      <c r="D999" s="3"/>
    </row>
    <row r="1000" spans="2:4" ht="12.75" customHeight="1">
      <c r="B1000" s="3"/>
      <c r="C1000" s="3"/>
      <c r="D1000" s="3"/>
    </row>
  </sheetData>
  <sheetProtection sheet="1" objects="1" scenarios="1"/>
  <pageMargins left="0.75" right="0.75" top="1" bottom="1"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3"/>
  <sheetViews>
    <sheetView topLeftCell="A46" workbookViewId="0"/>
  </sheetViews>
  <sheetFormatPr defaultColWidth="14.42578125" defaultRowHeight="15" customHeight="1"/>
  <cols>
    <col min="1" max="1" width="60.7109375" customWidth="1"/>
    <col min="2" max="2" width="5.7109375" customWidth="1"/>
    <col min="3" max="5" width="6.28515625" customWidth="1"/>
    <col min="6" max="6" width="254.7109375" customWidth="1"/>
    <col min="7" max="26" width="8.7109375" customWidth="1"/>
  </cols>
  <sheetData>
    <row r="1" spans="1:26" ht="12.75" customHeight="1">
      <c r="A1" s="94" t="s">
        <v>1122</v>
      </c>
      <c r="B1" s="159" t="s">
        <v>1123</v>
      </c>
      <c r="C1" s="162" t="s">
        <v>1144</v>
      </c>
      <c r="D1" s="162" t="s">
        <v>1145</v>
      </c>
      <c r="E1" s="162" t="s">
        <v>1124</v>
      </c>
      <c r="F1" s="94" t="s">
        <v>1468</v>
      </c>
      <c r="G1" s="1"/>
      <c r="H1" s="1"/>
      <c r="I1" s="1"/>
      <c r="J1" s="1"/>
      <c r="K1" s="1"/>
      <c r="L1" s="1"/>
      <c r="M1" s="1"/>
      <c r="N1" s="1"/>
      <c r="O1" s="1"/>
      <c r="P1" s="1"/>
      <c r="Q1" s="1"/>
      <c r="R1" s="1"/>
      <c r="S1" s="1"/>
      <c r="T1" s="1"/>
      <c r="U1" s="1"/>
      <c r="V1" s="1"/>
      <c r="W1" s="1"/>
      <c r="X1" s="1"/>
      <c r="Y1" s="1"/>
      <c r="Z1" s="1"/>
    </row>
    <row r="2" spans="1:26" ht="12.75" customHeight="1">
      <c r="A2" t="str">
        <f>+trade2019!J2</f>
        <v>trade - cars and light motor vehicles</v>
      </c>
      <c r="B2" s="6">
        <f>+trade2019!K2</f>
        <v>91.227872748911338</v>
      </c>
      <c r="C2" s="128">
        <f>+indus2019!R$31</f>
        <v>2.6544021355111983E-3</v>
      </c>
      <c r="D2" s="128">
        <f>+indus2019!T$31</f>
        <v>0</v>
      </c>
      <c r="E2" s="128">
        <f>+indus2019!V$31</f>
        <v>0</v>
      </c>
      <c r="F2" t="str">
        <f>+trade2019!L2</f>
        <v>45.110 sales establishments for cars and light motor vehicles</v>
      </c>
    </row>
    <row r="3" spans="1:26" ht="12.75" customHeight="1">
      <c r="A3" t="str">
        <f>+trade2019!J3</f>
        <v>trade - lorries, buses and specialised motor vehicles</v>
      </c>
      <c r="B3" s="6">
        <f>+trade2019!K3</f>
        <v>81.389602688278316</v>
      </c>
      <c r="C3" s="128">
        <f>+indus2019!R$31</f>
        <v>2.6544021355111983E-3</v>
      </c>
      <c r="D3" s="128">
        <f>+indus2019!T$31</f>
        <v>0</v>
      </c>
      <c r="E3" s="128">
        <f>+indus2019!V$31</f>
        <v>0</v>
      </c>
      <c r="F3" t="str">
        <f>+trade2019!L3</f>
        <v>45.191 sales establishments for lorries, buses and specialised motor vehicles</v>
      </c>
    </row>
    <row r="4" spans="1:26" ht="12.75" customHeight="1">
      <c r="A4" t="str">
        <f>+trade2019!J4</f>
        <v>trade - caravans, motor homes, trailers and semi-trailers</v>
      </c>
      <c r="B4" s="6">
        <f>+trade2019!K4</f>
        <v>85.399846212995001</v>
      </c>
      <c r="C4" s="128">
        <f>+indus2019!R$31</f>
        <v>2.6544021355111983E-3</v>
      </c>
      <c r="D4" s="128">
        <f>+indus2019!T$31</f>
        <v>0</v>
      </c>
      <c r="E4" s="128">
        <f>+indus2019!V$31</f>
        <v>0</v>
      </c>
      <c r="F4" t="str">
        <f>+trade2019!L4</f>
        <v>45.192 sales establishments for caravans, motor homes, trailers and semi-trailers</v>
      </c>
    </row>
    <row r="5" spans="1:26" ht="12.75" customHeight="1">
      <c r="A5" t="str">
        <f>+trade2019!J5</f>
        <v>maintenance and repair for motor vehicles</v>
      </c>
      <c r="B5" s="6">
        <f>+trade2019!K5</f>
        <v>82.409145197065342</v>
      </c>
      <c r="C5" s="128">
        <f>+indus2019!R$31</f>
        <v>2.6544021355111983E-3</v>
      </c>
      <c r="D5" s="128">
        <f>+indus2019!T$31</f>
        <v>0</v>
      </c>
      <c r="E5" s="128">
        <f>+indus2019!V$31</f>
        <v>0</v>
      </c>
      <c r="F5" t="str">
        <f>+trade2019!L5</f>
        <v>45.201 non-specialised maintenance and repair garages for motor vehicles</v>
      </c>
    </row>
    <row r="6" spans="1:26" ht="12.75" customHeight="1">
      <c r="A6" t="str">
        <f>+trade2019!J6</f>
        <v>garages repair and painting of motor vehicles</v>
      </c>
      <c r="B6" s="6">
        <f>+trade2019!K6</f>
        <v>73.239436619718319</v>
      </c>
      <c r="C6" s="128">
        <f>+indus2019!R$31</f>
        <v>2.6544021355111983E-3</v>
      </c>
      <c r="D6" s="128">
        <f>+indus2019!T$31</f>
        <v>0</v>
      </c>
      <c r="E6" s="128">
        <f>+indus2019!V$31</f>
        <v>0</v>
      </c>
      <c r="F6" t="str">
        <f>+trade2019!L6</f>
        <v>45.202 garages for bodywork repair and painting of motor vehicles</v>
      </c>
    </row>
    <row r="7" spans="1:26" ht="12.75" customHeight="1">
      <c r="A7" t="str">
        <f>+trade2019!J7</f>
        <v>garages electrical and electronic m.v. equipment</v>
      </c>
      <c r="B7" s="6">
        <f>+trade2019!K7</f>
        <v>85.714285714285722</v>
      </c>
      <c r="C7" s="128">
        <f>+indus2019!R$31</f>
        <v>2.6544021355111983E-3</v>
      </c>
      <c r="D7" s="128">
        <f>+indus2019!T$31</f>
        <v>0</v>
      </c>
      <c r="E7" s="128">
        <f>+indus2019!V$31</f>
        <v>0</v>
      </c>
      <c r="F7" t="str">
        <f>+trade2019!L7</f>
        <v>45.203 garages for the installation and repair of electrical and electronic motor vehicle equipment</v>
      </c>
    </row>
    <row r="8" spans="1:26" ht="12.75" customHeight="1">
      <c r="A8" t="str">
        <f>+trade2019!J8</f>
        <v>garages: tyre service</v>
      </c>
      <c r="B8" s="6">
        <f>+trade2019!K8</f>
        <v>73.327325974318541</v>
      </c>
      <c r="C8" s="128">
        <f>+indus2019!R$31</f>
        <v>2.6544021355111983E-3</v>
      </c>
      <c r="D8" s="128">
        <f>+indus2019!T$31</f>
        <v>0</v>
      </c>
      <c r="E8" s="128">
        <f>+indus2019!V$31</f>
        <v>0</v>
      </c>
      <c r="F8" t="str">
        <f>+trade2019!L8</f>
        <v>45.204 tyre service garages</v>
      </c>
    </row>
    <row r="9" spans="1:26" ht="12.75" customHeight="1">
      <c r="A9" t="str">
        <f>+trade2019!J9</f>
        <v>w.t. for motor vehicle parts and accessories</v>
      </c>
      <c r="B9" s="6">
        <f>+trade2019!K9</f>
        <v>75.020253848231164</v>
      </c>
      <c r="C9" s="128">
        <f>+indus2019!R$31</f>
        <v>2.6544021355111983E-3</v>
      </c>
      <c r="D9" s="128">
        <f>+indus2019!T$31</f>
        <v>0</v>
      </c>
      <c r="E9" s="128">
        <f>+indus2019!V$31</f>
        <v>0</v>
      </c>
      <c r="F9" t="str">
        <f>+trade2019!L9</f>
        <v>45.310 wholesale establishments for motor vehicle parts and accessories</v>
      </c>
    </row>
    <row r="10" spans="1:26" ht="12.75" customHeight="1">
      <c r="A10" t="str">
        <f>+trade2019!J10</f>
        <v>r.t. motor vehicle parts and accessories</v>
      </c>
      <c r="B10" s="6">
        <f>+trade2019!K10</f>
        <v>70.088824623011774</v>
      </c>
      <c r="C10" s="128">
        <f>+indus2019!R$31</f>
        <v>2.6544021355111983E-3</v>
      </c>
      <c r="D10" s="128">
        <f>+indus2019!T$31</f>
        <v>0</v>
      </c>
      <c r="E10" s="128">
        <f>+indus2019!V$31</f>
        <v>0</v>
      </c>
      <c r="F10" t="str">
        <f>+trade2019!L10</f>
        <v>45.320 retail sale establishments for motor vehicle parts and accessories</v>
      </c>
    </row>
    <row r="11" spans="1:26" ht="12.75" customHeight="1">
      <c r="A11" t="str">
        <f>+trade2019!J11</f>
        <v>trade - motorcycles and related parts and accessories</v>
      </c>
      <c r="B11" s="6">
        <f>+trade2019!K11</f>
        <v>83.853126440313417</v>
      </c>
      <c r="C11" s="128">
        <f>+indus2019!R$31</f>
        <v>2.6544021355111983E-3</v>
      </c>
      <c r="D11" s="128">
        <f>+indus2019!T$31</f>
        <v>0</v>
      </c>
      <c r="E11" s="128">
        <f>+indus2019!V$31</f>
        <v>0</v>
      </c>
      <c r="F11" t="str">
        <f>+trade2019!L11</f>
        <v>45.400 sales and repair establishments for motorcycles and related parts and accessories</v>
      </c>
    </row>
    <row r="12" spans="1:26" ht="12.75" customHeight="1">
      <c r="A12" t="str">
        <f>+trade2019!J12</f>
        <v xml:space="preserve">trade - agricultural raw materials, live animals, textiles </v>
      </c>
      <c r="B12" s="6">
        <f>+trade2019!K12</f>
        <v>84.615384615384613</v>
      </c>
      <c r="C12" s="128">
        <f>+indus2019!R$31</f>
        <v>2.6544021355111983E-3</v>
      </c>
      <c r="D12" s="128">
        <f>+indus2019!T$31</f>
        <v>0</v>
      </c>
      <c r="E12" s="128">
        <f>+indus2019!V$31</f>
        <v>0</v>
      </c>
      <c r="F12" t="str">
        <f>+trade2019!L12</f>
        <v>46.110 agents involved in the sale of agricultural raw materials, live animals, textile raw materials and semi-finished goods</v>
      </c>
    </row>
    <row r="13" spans="1:26" ht="12.75" customHeight="1">
      <c r="A13" t="str">
        <f>+trade2019!J13</f>
        <v>trade - fuels, ores, metals and industrial chemicals</v>
      </c>
      <c r="B13" s="6">
        <f>+trade2019!K13</f>
        <v>51.867219917012441</v>
      </c>
      <c r="C13" s="128">
        <f>+indus2019!R$31</f>
        <v>2.6544021355111983E-3</v>
      </c>
      <c r="D13" s="128">
        <f>+indus2019!T$31</f>
        <v>0</v>
      </c>
      <c r="E13" s="128">
        <f>+indus2019!V$31</f>
        <v>0</v>
      </c>
      <c r="F13" t="str">
        <f>+trade2019!L13</f>
        <v>46.120 agents involved in the sale of fuels, ores, metals and industrial chemicals</v>
      </c>
    </row>
    <row r="14" spans="1:26" ht="12.75" customHeight="1">
      <c r="A14" t="str">
        <f>+trade2019!J14</f>
        <v>trade - timber and building materials</v>
      </c>
      <c r="B14" s="6">
        <f>+trade2019!K14</f>
        <v>89.81557377049181</v>
      </c>
      <c r="C14" s="128">
        <f>+indus2019!R$31</f>
        <v>2.6544021355111983E-3</v>
      </c>
      <c r="D14" s="128">
        <f>+indus2019!T$31</f>
        <v>0</v>
      </c>
      <c r="E14" s="128">
        <f>+indus2019!V$31</f>
        <v>0</v>
      </c>
      <c r="F14" t="str">
        <f>+trade2019!L14</f>
        <v>46.130 agents involved in the sale of timber and building materials</v>
      </c>
    </row>
    <row r="15" spans="1:26" ht="12.75" customHeight="1">
      <c r="A15" t="str">
        <f>+trade2019!J15</f>
        <v xml:space="preserve">trade - machinery, industrial equipment, ships and aircraft </v>
      </c>
      <c r="B15" s="6">
        <f>+trade2019!K15</f>
        <v>70.483870967741936</v>
      </c>
      <c r="C15" s="128">
        <f>+indus2019!R$31</f>
        <v>2.6544021355111983E-3</v>
      </c>
      <c r="D15" s="128">
        <f>+indus2019!T$31</f>
        <v>0</v>
      </c>
      <c r="E15" s="128">
        <f>+indus2019!V$31</f>
        <v>0</v>
      </c>
      <c r="F15" t="str">
        <f>+trade2019!L15</f>
        <v>46.141 agents involved in the sale of machinery, industrial equipment, ships and aircraft except office machinery and computer equipment</v>
      </c>
    </row>
    <row r="16" spans="1:26" ht="12.75" customHeight="1">
      <c r="A16" t="str">
        <f>+trade2019!J16</f>
        <v>trade - office machinery and computer equipment</v>
      </c>
      <c r="B16" s="6">
        <f>+trade2019!K16</f>
        <v>47.694334650856383</v>
      </c>
      <c r="C16" s="128">
        <f>+indus2019!R$31</f>
        <v>2.6544021355111983E-3</v>
      </c>
      <c r="D16" s="128">
        <f>+indus2019!T$31</f>
        <v>0</v>
      </c>
      <c r="E16" s="128">
        <f>+indus2019!V$31</f>
        <v>0</v>
      </c>
      <c r="F16" t="str">
        <f>+trade2019!L16</f>
        <v>46.142 agents involved in the sale of office machinery and computer equipment</v>
      </c>
    </row>
    <row r="17" spans="1:6" ht="12.75" customHeight="1">
      <c r="A17" t="str">
        <f>+trade2019!J17</f>
        <v>trade - furniture, household goods, hardware and ironmongery</v>
      </c>
      <c r="B17" s="6">
        <f>+trade2019!K17</f>
        <v>74.872448979591837</v>
      </c>
      <c r="C17" s="128">
        <f>+indus2019!R$31</f>
        <v>2.6544021355111983E-3</v>
      </c>
      <c r="D17" s="128">
        <f>+indus2019!T$31</f>
        <v>0</v>
      </c>
      <c r="E17" s="128">
        <f>+indus2019!V$31</f>
        <v>0</v>
      </c>
      <c r="F17" t="str">
        <f>+trade2019!L17</f>
        <v>46.150 agents involved in the sale of furniture, household goods, hardware and ironmongery</v>
      </c>
    </row>
    <row r="18" spans="1:6" ht="12.75" customHeight="1">
      <c r="A18" t="str">
        <f>+trade2019!J18</f>
        <v>trade - textiles, clothing, fur, footwear and leather goods</v>
      </c>
      <c r="B18" s="6">
        <f>+trade2019!K18</f>
        <v>57.312252964426882</v>
      </c>
      <c r="C18" s="128">
        <f>+indus2019!R$31</f>
        <v>2.6544021355111983E-3</v>
      </c>
      <c r="D18" s="128">
        <f>+indus2019!T$31</f>
        <v>0</v>
      </c>
      <c r="E18" s="128">
        <f>+indus2019!V$31</f>
        <v>0</v>
      </c>
      <c r="F18" t="str">
        <f>+trade2019!L18</f>
        <v>46.160 agents involved in the sale of textiles, clothing, fur, footwear and leather goods</v>
      </c>
    </row>
    <row r="19" spans="1:6" ht="12.75" customHeight="1">
      <c r="A19" t="str">
        <f>+trade2019!J19</f>
        <v>trade - food, beverages and tobacco</v>
      </c>
      <c r="B19" s="6">
        <f>+trade2019!K19</f>
        <v>78.807128992412217</v>
      </c>
      <c r="C19" s="128">
        <f>+indus2019!R$31</f>
        <v>2.6544021355111983E-3</v>
      </c>
      <c r="D19" s="128">
        <f>+indus2019!T$31</f>
        <v>0</v>
      </c>
      <c r="E19" s="128">
        <f>+indus2019!V$31</f>
        <v>0</v>
      </c>
      <c r="F19" t="str">
        <f>+trade2019!L19</f>
        <v>46.170 agents involved in the sale of food, beverages and tobacco</v>
      </c>
    </row>
    <row r="20" spans="1:6" ht="12.75" customHeight="1">
      <c r="A20" t="str">
        <f>+trade2019!J20</f>
        <v>trade - other particular products</v>
      </c>
      <c r="B20" s="6">
        <f>+trade2019!K20</f>
        <v>66.305357695881085</v>
      </c>
      <c r="C20" s="128">
        <f>+indus2019!R$31</f>
        <v>2.6544021355111983E-3</v>
      </c>
      <c r="D20" s="128">
        <f>+indus2019!T$31</f>
        <v>0</v>
      </c>
      <c r="E20" s="128">
        <f>+indus2019!V$31</f>
        <v>0</v>
      </c>
      <c r="F20" t="str">
        <f>+trade2019!L20</f>
        <v>46.180 agents specialised in the sale of other particular products</v>
      </c>
    </row>
    <row r="21" spans="1:6" ht="12.75" customHeight="1">
      <c r="A21" t="str">
        <f>+trade2019!J21</f>
        <v>trade - variety of goods</v>
      </c>
      <c r="B21" s="6">
        <f>+trade2019!K21</f>
        <v>54.920212765957444</v>
      </c>
      <c r="C21" s="128">
        <f>+indus2019!R$31</f>
        <v>2.6544021355111983E-3</v>
      </c>
      <c r="D21" s="128">
        <f>+indus2019!T$31</f>
        <v>0</v>
      </c>
      <c r="E21" s="128">
        <f>+indus2019!V$31</f>
        <v>0</v>
      </c>
      <c r="F21" t="str">
        <f>+trade2019!L21</f>
        <v>46.190 agents involved in the sale of a variety of goods</v>
      </c>
    </row>
    <row r="22" spans="1:6" ht="12.75" customHeight="1">
      <c r="A22" t="str">
        <f>+trade2019!J22</f>
        <v>w.t. grain, tobacco, seeds and animal feeds</v>
      </c>
      <c r="B22" s="6">
        <f>+trade2019!K22</f>
        <v>82.345289909450202</v>
      </c>
      <c r="C22" s="128">
        <f>+indus2019!R$31</f>
        <v>2.6544021355111983E-3</v>
      </c>
      <c r="D22" s="128">
        <f>+indus2019!T$31</f>
        <v>0</v>
      </c>
      <c r="E22" s="128">
        <f>+indus2019!V$31</f>
        <v>0</v>
      </c>
      <c r="F22" t="str">
        <f>+trade2019!L22</f>
        <v>46.210 wholesale of grain, unmanufactured tobacco, seeds and animal feeds</v>
      </c>
    </row>
    <row r="23" spans="1:6" ht="12.75" customHeight="1">
      <c r="A23" t="str">
        <f>+trade2019!J23</f>
        <v>w.t. flowers and plants</v>
      </c>
      <c r="B23" s="6">
        <f>+trade2019!K23</f>
        <v>74.993816472916151</v>
      </c>
      <c r="C23" s="128">
        <f>+indus2019!R$31</f>
        <v>2.6544021355111983E-3</v>
      </c>
      <c r="D23" s="128">
        <f>+indus2019!T$31</f>
        <v>0</v>
      </c>
      <c r="E23" s="128">
        <f>+indus2019!V$31</f>
        <v>0</v>
      </c>
      <c r="F23" t="str">
        <f>+trade2019!L23</f>
        <v>46.220 wholesale of flowers and plants</v>
      </c>
    </row>
    <row r="24" spans="1:6" ht="12.75" customHeight="1">
      <c r="A24" t="str">
        <f>+trade2019!J25</f>
        <v>w.t. live animals</v>
      </c>
      <c r="B24" s="6">
        <f>+trade2019!K25</f>
        <v>70.56074766355141</v>
      </c>
      <c r="C24" s="128">
        <f>+indus2019!R$31</f>
        <v>2.6544021355111983E-3</v>
      </c>
      <c r="D24" s="128">
        <f>+indus2019!T$31</f>
        <v>0</v>
      </c>
      <c r="E24" s="128">
        <f>+indus2019!V$31</f>
        <v>0</v>
      </c>
      <c r="F24" t="str">
        <f>+trade2019!L25</f>
        <v>46.230 wholesale of live animals</v>
      </c>
    </row>
    <row r="25" spans="1:6" ht="12.75" customHeight="1">
      <c r="A25" t="str">
        <f>+trade2019!J26</f>
        <v>w.t. hides, skins and leather</v>
      </c>
      <c r="B25" s="6">
        <f>+trade2019!K26</f>
        <v>66.72794117647058</v>
      </c>
      <c r="C25" s="128">
        <f>+indus2019!R$31</f>
        <v>2.6544021355111983E-3</v>
      </c>
      <c r="D25" s="128">
        <f>+indus2019!T$31</f>
        <v>0</v>
      </c>
      <c r="E25" s="128">
        <f>+indus2019!V$31</f>
        <v>0</v>
      </c>
      <c r="F25" t="str">
        <f>+trade2019!L26</f>
        <v>46.240 wholesale of hides, skins and leather</v>
      </c>
    </row>
    <row r="26" spans="1:6" ht="12.75" customHeight="1">
      <c r="A26" t="str">
        <f>+trade2019!J27</f>
        <v>w.t. fruit and vegetables</v>
      </c>
      <c r="B26" s="6">
        <f>+trade2019!K27</f>
        <v>85.850457066958356</v>
      </c>
      <c r="C26" s="128">
        <f>+indus2019!R$31</f>
        <v>2.6544021355111983E-3</v>
      </c>
      <c r="D26" s="128">
        <f>+indus2019!T$31</f>
        <v>0</v>
      </c>
      <c r="E26" s="128">
        <f>+indus2019!V$31</f>
        <v>0</v>
      </c>
      <c r="F26" t="str">
        <f>+trade2019!L27</f>
        <v>46.310 wholesale of fruit and vegetables</v>
      </c>
    </row>
    <row r="27" spans="1:6" ht="12.75" customHeight="1">
      <c r="A27" t="str">
        <f>+trade2019!J28</f>
        <v>w.t. meat and meat products</v>
      </c>
      <c r="B27" s="6">
        <f>+trade2019!K28</f>
        <v>87.338339591155616</v>
      </c>
      <c r="C27" s="128">
        <f>+indus2019!R$31</f>
        <v>2.6544021355111983E-3</v>
      </c>
      <c r="D27" s="128">
        <f>+indus2019!T$31</f>
        <v>0</v>
      </c>
      <c r="E27" s="128">
        <f>+indus2019!V$31</f>
        <v>0</v>
      </c>
      <c r="F27" t="str">
        <f>+trade2019!L28</f>
        <v>46.320 wholesale of meat and meat products</v>
      </c>
    </row>
    <row r="28" spans="1:6" ht="12.75" customHeight="1">
      <c r="A28" t="str">
        <f>+trade2019!J29</f>
        <v>w.t. dairy products, eggs and edible oils and fats</v>
      </c>
      <c r="B28" s="6">
        <f>+trade2019!K29</f>
        <v>77.362596369062416</v>
      </c>
      <c r="C28" s="128">
        <f>+indus2019!R$31</f>
        <v>2.6544021355111983E-3</v>
      </c>
      <c r="D28" s="128">
        <f>+indus2019!T$31</f>
        <v>0</v>
      </c>
      <c r="E28" s="128">
        <f>+indus2019!V$31</f>
        <v>0</v>
      </c>
      <c r="F28" t="str">
        <f>+trade2019!L29</f>
        <v>46.330 wholesale of dairy products, eggs and edible oils and fats</v>
      </c>
    </row>
    <row r="29" spans="1:6" ht="12.75" customHeight="1">
      <c r="A29" t="str">
        <f>+trade2019!J30</f>
        <v>w.t. beverages</v>
      </c>
      <c r="B29" s="6">
        <f>+trade2019!K30</f>
        <v>70.638274213277001</v>
      </c>
      <c r="C29" s="128">
        <f>+indus2019!R$31</f>
        <v>2.6544021355111983E-3</v>
      </c>
      <c r="D29" s="128">
        <f>+indus2019!T$31</f>
        <v>0</v>
      </c>
      <c r="E29" s="128">
        <f>+indus2019!V$31</f>
        <v>0</v>
      </c>
      <c r="F29" t="str">
        <f>+trade2019!L30</f>
        <v>46.340 wholesale of beverages</v>
      </c>
    </row>
    <row r="30" spans="1:6" ht="12.75" customHeight="1">
      <c r="A30" t="str">
        <f>+trade2019!J31</f>
        <v>w.t. tobacco products</v>
      </c>
      <c r="B30" s="6">
        <f>+trade2019!K31</f>
        <v>61.798816568047329</v>
      </c>
      <c r="C30" s="128">
        <f>+indus2019!R$31</f>
        <v>2.6544021355111983E-3</v>
      </c>
      <c r="D30" s="128">
        <f>+indus2019!T$31</f>
        <v>0</v>
      </c>
      <c r="E30" s="128">
        <f>+indus2019!V$31</f>
        <v>0</v>
      </c>
      <c r="F30" t="str">
        <f>+trade2019!L31</f>
        <v>46.350 wholesale of tobacco products</v>
      </c>
    </row>
    <row r="31" spans="1:6" ht="12.75" customHeight="1">
      <c r="A31" t="str">
        <f>+trade2019!J32</f>
        <v>w.t. sugar and chocolate and sugar confectionery</v>
      </c>
      <c r="B31" s="6">
        <f>+trade2019!K32</f>
        <v>68.866866118175025</v>
      </c>
      <c r="C31" s="128">
        <f>+indus2019!R$31</f>
        <v>2.6544021355111983E-3</v>
      </c>
      <c r="D31" s="128">
        <f>+indus2019!T$31</f>
        <v>0</v>
      </c>
      <c r="E31" s="128">
        <f>+indus2019!V$31</f>
        <v>0</v>
      </c>
      <c r="F31" t="str">
        <f>+trade2019!L32</f>
        <v>46.360 wholesale of sugar and chocolate and sugar confectionery</v>
      </c>
    </row>
    <row r="32" spans="1:6" ht="12.75" customHeight="1">
      <c r="A32" t="str">
        <f>+trade2019!J33</f>
        <v>w.t. coffee, tea, cocoa and spices</v>
      </c>
      <c r="B32" s="6">
        <f>+trade2019!K33</f>
        <v>72.598870056497177</v>
      </c>
      <c r="C32" s="128">
        <f>+indus2019!R$31</f>
        <v>2.6544021355111983E-3</v>
      </c>
      <c r="D32" s="128">
        <f>+indus2019!T$31</f>
        <v>0</v>
      </c>
      <c r="E32" s="128">
        <f>+indus2019!V$31</f>
        <v>0</v>
      </c>
      <c r="F32" t="str">
        <f>+trade2019!L33</f>
        <v>46.370 wholesale of coffee, tea, cocoa and spices</v>
      </c>
    </row>
    <row r="33" spans="1:6" ht="12.75" customHeight="1">
      <c r="A33" t="str">
        <f>+trade2019!J34</f>
        <v>w.t. other food, including fish, crustaceans and molluscs</v>
      </c>
      <c r="B33" s="6">
        <f>+trade2019!K34</f>
        <v>76.533601504088139</v>
      </c>
      <c r="C33" s="128">
        <f>+indus2019!R$31</f>
        <v>2.6544021355111983E-3</v>
      </c>
      <c r="D33" s="128">
        <f>+indus2019!T$31</f>
        <v>0</v>
      </c>
      <c r="E33" s="128">
        <f>+indus2019!V$31</f>
        <v>0</v>
      </c>
      <c r="F33" t="str">
        <f>+trade2019!L34</f>
        <v>46.380 wholesale of other food, including fish, crustaceans and molluscs</v>
      </c>
    </row>
    <row r="34" spans="1:6" ht="12.75" customHeight="1">
      <c r="A34" t="str">
        <f>+trade2019!J35</f>
        <v>w.t. non-specialised of food, beverages and tobacco</v>
      </c>
      <c r="B34" s="6">
        <f>+trade2019!K35</f>
        <v>89.437879001551266</v>
      </c>
      <c r="C34" s="128">
        <f>+indus2019!R$31</f>
        <v>2.6544021355111983E-3</v>
      </c>
      <c r="D34" s="128">
        <f>+indus2019!T$31</f>
        <v>0</v>
      </c>
      <c r="E34" s="128">
        <f>+indus2019!V$31</f>
        <v>0</v>
      </c>
      <c r="F34" t="str">
        <f>+trade2019!L35</f>
        <v>46.390 non-specialised wholesale of food, beverages and tobacco</v>
      </c>
    </row>
    <row r="35" spans="1:6" ht="12.75" customHeight="1">
      <c r="A35" t="str">
        <f>+trade2019!J36</f>
        <v>w.t. textiles</v>
      </c>
      <c r="B35" s="6">
        <f>+trade2019!K36</f>
        <v>61.214032321639735</v>
      </c>
      <c r="C35" s="128">
        <f>+indus2019!R$31</f>
        <v>2.6544021355111983E-3</v>
      </c>
      <c r="D35" s="128">
        <f>+indus2019!T$31</f>
        <v>0</v>
      </c>
      <c r="E35" s="128">
        <f>+indus2019!V$31</f>
        <v>0</v>
      </c>
      <c r="F35" t="str">
        <f>+trade2019!L36</f>
        <v>46.410 wholesale of textiles</v>
      </c>
    </row>
    <row r="36" spans="1:6" ht="12.75" customHeight="1">
      <c r="A36" t="str">
        <f>+trade2019!J37</f>
        <v>w.t. clothing and footwear</v>
      </c>
      <c r="B36" s="6">
        <f>+trade2019!K37</f>
        <v>36.659141639610397</v>
      </c>
      <c r="C36" s="128">
        <f>+indus2019!R$31</f>
        <v>2.6544021355111983E-3</v>
      </c>
      <c r="D36" s="128">
        <f>+indus2019!T$31</f>
        <v>0</v>
      </c>
      <c r="E36" s="128">
        <f>+indus2019!V$31</f>
        <v>0</v>
      </c>
      <c r="F36" t="str">
        <f>+trade2019!L37</f>
        <v>46.420 wholesale of clothing and footwear</v>
      </c>
    </row>
    <row r="37" spans="1:6" ht="12.75" customHeight="1">
      <c r="A37" t="str">
        <f>+trade2019!J38</f>
        <v>w.t. electrical household appliances</v>
      </c>
      <c r="B37" s="6">
        <f>+trade2019!K38</f>
        <v>71.405481377371743</v>
      </c>
      <c r="C37" s="128">
        <f>+indus2019!R$31</f>
        <v>2.6544021355111983E-3</v>
      </c>
      <c r="D37" s="128">
        <f>+indus2019!T$31</f>
        <v>0</v>
      </c>
      <c r="E37" s="128">
        <f>+indus2019!V$31</f>
        <v>0</v>
      </c>
      <c r="F37" t="str">
        <f>+trade2019!L38</f>
        <v>46.431 wholesale of electrical household appliances</v>
      </c>
    </row>
    <row r="38" spans="1:6" ht="12.75" customHeight="1">
      <c r="A38" t="str">
        <f>+trade2019!J39</f>
        <v>w.t. radio, television and video equipment</v>
      </c>
      <c r="B38" s="6">
        <f>+trade2019!K39</f>
        <v>66.641221374045799</v>
      </c>
      <c r="C38" s="128">
        <f>+indus2019!R$31</f>
        <v>2.6544021355111983E-3</v>
      </c>
      <c r="D38" s="128">
        <f>+indus2019!T$31</f>
        <v>0</v>
      </c>
      <c r="E38" s="128">
        <f>+indus2019!V$31</f>
        <v>0</v>
      </c>
      <c r="F38" t="str">
        <f>+trade2019!L39</f>
        <v>46.432 wholesale of radio, television and video equipment</v>
      </c>
    </row>
    <row r="39" spans="1:6" ht="12.75" customHeight="1">
      <c r="A39" t="str">
        <f>+trade2019!J40</f>
        <v>w.t. recorded audio and video tapes, cds and dvds</v>
      </c>
      <c r="B39" s="6">
        <f>+trade2019!K40</f>
        <v>63.683818046234151</v>
      </c>
      <c r="C39" s="128">
        <f>+indus2019!R$31</f>
        <v>2.6544021355111983E-3</v>
      </c>
      <c r="D39" s="128">
        <f>+indus2019!T$31</f>
        <v>0</v>
      </c>
      <c r="E39" s="128">
        <f>+indus2019!V$31</f>
        <v>0</v>
      </c>
      <c r="F39" t="str">
        <f>+trade2019!L40</f>
        <v>46.433 wholesale of recorded audio and video tapes, cds and dvds</v>
      </c>
    </row>
    <row r="40" spans="1:6" ht="12.75" customHeight="1">
      <c r="A40" t="str">
        <f>+trade2019!J41</f>
        <v>w.t. electrical equipment</v>
      </c>
      <c r="B40" s="6">
        <f>+trade2019!K41</f>
        <v>75.240896642661525</v>
      </c>
      <c r="C40" s="128">
        <f>+indus2019!R$31</f>
        <v>2.6544021355111983E-3</v>
      </c>
      <c r="D40" s="128">
        <f>+indus2019!T$31</f>
        <v>0</v>
      </c>
      <c r="E40" s="128">
        <f>+indus2019!V$31</f>
        <v>0</v>
      </c>
      <c r="F40" t="str">
        <f>+trade2019!L41</f>
        <v>46.434 wholesale of electrical equipment</v>
      </c>
    </row>
    <row r="41" spans="1:6" ht="12.75" customHeight="1">
      <c r="A41" t="str">
        <f>+trade2019!J42</f>
        <v>w.t. photographic and optical goods</v>
      </c>
      <c r="B41" s="6">
        <f>+trade2019!K42</f>
        <v>62.592440427280202</v>
      </c>
      <c r="C41" s="128">
        <f>+indus2019!R$31</f>
        <v>2.6544021355111983E-3</v>
      </c>
      <c r="D41" s="128">
        <f>+indus2019!T$31</f>
        <v>0</v>
      </c>
      <c r="E41" s="128">
        <f>+indus2019!V$31</f>
        <v>0</v>
      </c>
      <c r="F41" t="str">
        <f>+trade2019!L42</f>
        <v>46.435 wholesale of photographic and optical goods</v>
      </c>
    </row>
    <row r="42" spans="1:6" ht="12.75" customHeight="1">
      <c r="A42" t="str">
        <f>+trade2019!J43</f>
        <v>w.t. china and glassware and cleaning materials</v>
      </c>
      <c r="B42" s="6">
        <f>+trade2019!K43</f>
        <v>70.775298902995189</v>
      </c>
      <c r="C42" s="128">
        <f>+indus2019!R$31</f>
        <v>2.6544021355111983E-3</v>
      </c>
      <c r="D42" s="128">
        <f>+indus2019!T$31</f>
        <v>0</v>
      </c>
      <c r="E42" s="128">
        <f>+indus2019!V$31</f>
        <v>0</v>
      </c>
      <c r="F42" t="str">
        <f>+trade2019!L43</f>
        <v>46.440 wholesale of china and glassware and cleaning materials</v>
      </c>
    </row>
    <row r="43" spans="1:6" ht="12.75" customHeight="1">
      <c r="A43" t="str">
        <f>+trade2019!J44</f>
        <v>w.t. perfume and cosmetics</v>
      </c>
      <c r="B43" s="6">
        <f>+trade2019!K44</f>
        <v>51.544968064905916</v>
      </c>
      <c r="C43" s="128">
        <f>+indus2019!R$31</f>
        <v>2.6544021355111983E-3</v>
      </c>
      <c r="D43" s="128">
        <f>+indus2019!T$31</f>
        <v>0</v>
      </c>
      <c r="E43" s="128">
        <f>+indus2019!V$31</f>
        <v>0</v>
      </c>
      <c r="F43" t="str">
        <f>+trade2019!L44</f>
        <v>46.450 wholesale of perfume and cosmetics</v>
      </c>
    </row>
    <row r="44" spans="1:6" ht="12.75" customHeight="1">
      <c r="A44" t="str">
        <f>+trade2019!J45</f>
        <v>w.t. pharmaceutical goods</v>
      </c>
      <c r="B44" s="6">
        <f>+trade2019!K45</f>
        <v>69.374353259571748</v>
      </c>
      <c r="C44" s="128">
        <f>+indus2019!R$31</f>
        <v>2.6544021355111983E-3</v>
      </c>
      <c r="D44" s="128">
        <f>+indus2019!T$31</f>
        <v>0</v>
      </c>
      <c r="E44" s="128">
        <f>+indus2019!V$31</f>
        <v>0</v>
      </c>
      <c r="F44" t="str">
        <f>+trade2019!L45</f>
        <v>46.460 wholesale of pharmaceutical goods</v>
      </c>
    </row>
    <row r="45" spans="1:6" ht="12.75" customHeight="1">
      <c r="A45" t="str">
        <f>+trade2019!J46</f>
        <v>w.t. furniture, carpets and lighting equipment</v>
      </c>
      <c r="B45" s="6">
        <f>+trade2019!K46</f>
        <v>71.908809891808346</v>
      </c>
      <c r="C45" s="128">
        <f>+indus2019!R$31</f>
        <v>2.6544021355111983E-3</v>
      </c>
      <c r="D45" s="128">
        <f>+indus2019!T$31</f>
        <v>0</v>
      </c>
      <c r="E45" s="128">
        <f>+indus2019!V$31</f>
        <v>0</v>
      </c>
      <c r="F45" t="str">
        <f>+trade2019!L46</f>
        <v>46.470 wholesale of furniture, carpets and lighting equipment</v>
      </c>
    </row>
    <row r="46" spans="1:6" ht="12.75" customHeight="1">
      <c r="A46" t="str">
        <f>+trade2019!J47</f>
        <v>w.t. watches and jewellery</v>
      </c>
      <c r="B46" s="6">
        <f>+trade2019!K47</f>
        <v>69.400086318515321</v>
      </c>
      <c r="C46" s="128">
        <f>+indus2019!R$31</f>
        <v>2.6544021355111983E-3</v>
      </c>
      <c r="D46" s="128">
        <f>+indus2019!T$31</f>
        <v>0</v>
      </c>
      <c r="E46" s="128">
        <f>+indus2019!V$31</f>
        <v>0</v>
      </c>
      <c r="F46" t="str">
        <f>+trade2019!L47</f>
        <v>46.480 wholesale of watches and jewellery</v>
      </c>
    </row>
    <row r="47" spans="1:6" ht="12.75" customHeight="1">
      <c r="A47" t="str">
        <f>+trade2019!J48</f>
        <v>w.t. sporting equipment</v>
      </c>
      <c r="B47" s="6">
        <f>+trade2019!K48</f>
        <v>69.64210820634699</v>
      </c>
      <c r="C47" s="128">
        <f>+indus2019!R$31</f>
        <v>2.6544021355111983E-3</v>
      </c>
      <c r="D47" s="128">
        <f>+indus2019!T$31</f>
        <v>0</v>
      </c>
      <c r="E47" s="128">
        <f>+indus2019!V$31</f>
        <v>0</v>
      </c>
      <c r="F47" t="str">
        <f>+trade2019!L48</f>
        <v>46.491 wholesale of sporting equipment</v>
      </c>
    </row>
    <row r="48" spans="1:6" ht="12.75" customHeight="1">
      <c r="A48" t="str">
        <f>+trade2019!J49</f>
        <v>w.t. stationary and other office goods</v>
      </c>
      <c r="B48" s="6">
        <f>+trade2019!K49</f>
        <v>61.233167965981572</v>
      </c>
      <c r="C48" s="128">
        <f>+indus2019!R$31</f>
        <v>2.6544021355111983E-3</v>
      </c>
      <c r="D48" s="128">
        <f>+indus2019!T$31</f>
        <v>0</v>
      </c>
      <c r="E48" s="128">
        <f>+indus2019!V$31</f>
        <v>0</v>
      </c>
      <c r="F48" t="str">
        <f>+trade2019!L49</f>
        <v>46.492 wholesale of stationary and other office goods</v>
      </c>
    </row>
    <row r="49" spans="1:6" ht="12.75" customHeight="1">
      <c r="A49" t="str">
        <f>+trade2019!J50</f>
        <v>w.t. other household goods n.e.c.</v>
      </c>
      <c r="B49" s="6">
        <f>+trade2019!K50</f>
        <v>66.036367153496471</v>
      </c>
      <c r="C49" s="128">
        <f>+indus2019!R$31</f>
        <v>2.6544021355111983E-3</v>
      </c>
      <c r="D49" s="128">
        <f>+indus2019!T$31</f>
        <v>0</v>
      </c>
      <c r="E49" s="128">
        <f>+indus2019!V$31</f>
        <v>0</v>
      </c>
      <c r="F49" t="str">
        <f>+trade2019!L50</f>
        <v>46.499 wholesale of other household goods n.e.c.</v>
      </c>
    </row>
    <row r="50" spans="1:6" ht="12.75" customHeight="1">
      <c r="A50" t="str">
        <f>+trade2019!J51</f>
        <v>w.t. computers, computer peripheral equipment and software</v>
      </c>
      <c r="B50" s="6">
        <f>+trade2019!K51</f>
        <v>82.812704032035754</v>
      </c>
      <c r="C50" s="128">
        <f>+indus2019!R$31</f>
        <v>2.6544021355111983E-3</v>
      </c>
      <c r="D50" s="128">
        <f>+indus2019!T$31</f>
        <v>0</v>
      </c>
      <c r="E50" s="128">
        <f>+indus2019!V$31</f>
        <v>0</v>
      </c>
      <c r="F50" t="str">
        <f>+trade2019!L51</f>
        <v>46.510 wholesale of computers, computer peripheral equipment and software</v>
      </c>
    </row>
    <row r="51" spans="1:6" ht="12.75" customHeight="1">
      <c r="A51" t="str">
        <f>+trade2019!J52</f>
        <v>w.t. electronic components</v>
      </c>
      <c r="B51" s="6">
        <f>+trade2019!K52</f>
        <v>83.635801196122912</v>
      </c>
      <c r="C51" s="128">
        <f>+indus2019!R$31</f>
        <v>2.6544021355111983E-3</v>
      </c>
      <c r="D51" s="128">
        <f>+indus2019!T$31</f>
        <v>0</v>
      </c>
      <c r="E51" s="128">
        <f>+indus2019!V$31</f>
        <v>0</v>
      </c>
      <c r="F51" t="str">
        <f>+trade2019!L52</f>
        <v>46.521 wholesale of electronic components</v>
      </c>
    </row>
    <row r="52" spans="1:6" ht="12.75" customHeight="1">
      <c r="A52" t="str">
        <f>+trade2019!J53</f>
        <v>w.t. telecommunications equipment and parts</v>
      </c>
      <c r="B52" s="6">
        <f>+trade2019!K53</f>
        <v>78.251231527093594</v>
      </c>
      <c r="C52" s="128">
        <f>+indus2019!R$31</f>
        <v>2.6544021355111983E-3</v>
      </c>
      <c r="D52" s="128">
        <f>+indus2019!T$31</f>
        <v>0</v>
      </c>
      <c r="E52" s="128">
        <f>+indus2019!V$31</f>
        <v>0</v>
      </c>
      <c r="F52" t="str">
        <f>+trade2019!L53</f>
        <v>46.522 wholesale of telecommunications equipment and parts</v>
      </c>
    </row>
    <row r="53" spans="1:6" ht="12.75" customHeight="1">
      <c r="A53" t="str">
        <f>+trade2019!J54</f>
        <v>w.t. agricultural machinery, equipment and supplies</v>
      </c>
      <c r="B53" s="6">
        <f>+trade2019!K54</f>
        <v>80.08459987211647</v>
      </c>
      <c r="C53" s="128">
        <f>+indus2019!R$31</f>
        <v>2.6544021355111983E-3</v>
      </c>
      <c r="D53" s="128">
        <f>+indus2019!T$31</f>
        <v>0</v>
      </c>
      <c r="E53" s="128">
        <f>+indus2019!V$31</f>
        <v>0</v>
      </c>
      <c r="F53" t="str">
        <f>+trade2019!L54</f>
        <v>46.610 wholesale of agricultural machinery, equipment and supplies</v>
      </c>
    </row>
    <row r="54" spans="1:6" ht="12.75" customHeight="1">
      <c r="A54" t="str">
        <f>+trade2019!J55</f>
        <v>w.t. machine tools</v>
      </c>
      <c r="B54" s="6">
        <f>+trade2019!K55</f>
        <v>70.136376287225161</v>
      </c>
      <c r="C54" s="128">
        <f>+indus2019!R$31</f>
        <v>2.6544021355111983E-3</v>
      </c>
      <c r="D54" s="128">
        <f>+indus2019!T$31</f>
        <v>0</v>
      </c>
      <c r="E54" s="128">
        <f>+indus2019!V$31</f>
        <v>0</v>
      </c>
      <c r="F54" t="str">
        <f>+trade2019!L55</f>
        <v>46.620 wholesale of machine tools</v>
      </c>
    </row>
    <row r="55" spans="1:6" ht="12.75" customHeight="1">
      <c r="A55" t="str">
        <f>+trade2019!J56</f>
        <v>w.t. mining, construction and civil engineering machinery</v>
      </c>
      <c r="B55" s="6">
        <f>+trade2019!K56</f>
        <v>75.542983482897654</v>
      </c>
      <c r="C55" s="128">
        <f>+indus2019!R$31</f>
        <v>2.6544021355111983E-3</v>
      </c>
      <c r="D55" s="128">
        <f>+indus2019!T$31</f>
        <v>0</v>
      </c>
      <c r="E55" s="128">
        <f>+indus2019!V$31</f>
        <v>0</v>
      </c>
      <c r="F55" t="str">
        <f>+trade2019!L56</f>
        <v>46.630 wholesale of mining, construction and civil engineering machinery</v>
      </c>
    </row>
    <row r="56" spans="1:6" ht="12.75" customHeight="1">
      <c r="A56" t="str">
        <f>+trade2019!J58</f>
        <v>w.t. machinery for the textile industry</v>
      </c>
      <c r="B56" s="6">
        <f>+trade2019!K58</f>
        <v>64.8</v>
      </c>
      <c r="C56" s="128">
        <f>+indus2019!R$31</f>
        <v>2.6544021355111983E-3</v>
      </c>
      <c r="D56" s="128">
        <f>+indus2019!T$31</f>
        <v>0</v>
      </c>
      <c r="E56" s="128">
        <f>+indus2019!V$31</f>
        <v>0</v>
      </c>
      <c r="F56" t="str">
        <f>+trade2019!L58</f>
        <v>46.640 wholesale of machinery for the textile industry and of sewing and knitting machines</v>
      </c>
    </row>
    <row r="57" spans="1:6" ht="12.75" customHeight="1">
      <c r="A57" t="str">
        <f>+trade2019!J59</f>
        <v>w.t. office furniture</v>
      </c>
      <c r="B57" s="6">
        <f>+trade2019!K59</f>
        <v>67.485276141793534</v>
      </c>
      <c r="C57" s="128">
        <f>+indus2019!R$31</f>
        <v>2.6544021355111983E-3</v>
      </c>
      <c r="D57" s="128">
        <f>+indus2019!T$31</f>
        <v>0</v>
      </c>
      <c r="E57" s="128">
        <f>+indus2019!V$31</f>
        <v>0</v>
      </c>
      <c r="F57" t="str">
        <f>+trade2019!L59</f>
        <v>46.650 wholesale of office furniture</v>
      </c>
    </row>
    <row r="58" spans="1:6" ht="12.75" customHeight="1">
      <c r="A58" t="str">
        <f>+trade2019!J60</f>
        <v>w.t. other office machinery and equipment</v>
      </c>
      <c r="B58" s="6">
        <f>+trade2019!K60</f>
        <v>62.360421836228284</v>
      </c>
      <c r="C58" s="128">
        <f>+indus2019!R$31</f>
        <v>2.6544021355111983E-3</v>
      </c>
      <c r="D58" s="128">
        <f>+indus2019!T$31</f>
        <v>0</v>
      </c>
      <c r="E58" s="128">
        <f>+indus2019!V$31</f>
        <v>0</v>
      </c>
      <c r="F58" t="str">
        <f>+trade2019!L60</f>
        <v>46.660 wholesale of other office machinery and equipment</v>
      </c>
    </row>
    <row r="59" spans="1:6" ht="12.75" customHeight="1">
      <c r="A59" t="str">
        <f>+trade2019!J61</f>
        <v>w.t. measuring and precision instruments</v>
      </c>
      <c r="B59" s="6">
        <f>+trade2019!K61</f>
        <v>61.241483724451172</v>
      </c>
      <c r="C59" s="128">
        <f>+indus2019!R$31</f>
        <v>2.6544021355111983E-3</v>
      </c>
      <c r="D59" s="128">
        <f>+indus2019!T$31</f>
        <v>0</v>
      </c>
      <c r="E59" s="128">
        <f>+indus2019!V$31</f>
        <v>0</v>
      </c>
      <c r="F59" t="str">
        <f>+trade2019!L61</f>
        <v>46.691 wholesale of measuring and precision instruments</v>
      </c>
    </row>
    <row r="60" spans="1:6" ht="12.75" customHeight="1">
      <c r="A60" t="str">
        <f>+trade2019!J62</f>
        <v>w.t. computerized materials handling equipment</v>
      </c>
      <c r="B60" s="6">
        <f>+trade2019!K62</f>
        <v>54.741379310344826</v>
      </c>
      <c r="C60" s="128">
        <f>+indus2019!R$31</f>
        <v>2.6544021355111983E-3</v>
      </c>
      <c r="D60" s="128">
        <f>+indus2019!T$31</f>
        <v>0</v>
      </c>
      <c r="E60" s="128">
        <f>+indus2019!V$31</f>
        <v>0</v>
      </c>
      <c r="F60" t="str">
        <f>+trade2019!L62</f>
        <v>46.692 wholesale of computerized materials handling equipment</v>
      </c>
    </row>
    <row r="61" spans="1:6" ht="12.75" customHeight="1">
      <c r="A61" t="str">
        <f>+trade2019!J63</f>
        <v>w.t. other machinery and equipment n.e.c.</v>
      </c>
      <c r="B61" s="6">
        <f>+trade2019!K63</f>
        <v>67.294492659205659</v>
      </c>
      <c r="C61" s="128">
        <f>+indus2019!R$31</f>
        <v>2.6544021355111983E-3</v>
      </c>
      <c r="D61" s="128">
        <f>+indus2019!T$31</f>
        <v>0</v>
      </c>
      <c r="E61" s="128">
        <f>+indus2019!V$31</f>
        <v>0</v>
      </c>
      <c r="F61" t="str">
        <f>+trade2019!L63</f>
        <v>46.699 wholesale of other machinery and equipment n.e.c.</v>
      </c>
    </row>
    <row r="62" spans="1:6" ht="12.75" customHeight="1">
      <c r="A62" t="str">
        <f>+trade2019!J64</f>
        <v>w.t. solid, liquid and gaseous fuels and related products</v>
      </c>
      <c r="B62" s="6">
        <f>+trade2019!K64</f>
        <v>89.325131602294903</v>
      </c>
      <c r="C62" s="128">
        <f>+indus2019!R$31</f>
        <v>2.6544021355111983E-3</v>
      </c>
      <c r="D62" s="128">
        <f>+indus2019!T$31</f>
        <v>0</v>
      </c>
      <c r="E62" s="128">
        <f>+indus2019!V$31</f>
        <v>0</v>
      </c>
      <c r="F62" t="str">
        <f>+trade2019!L64</f>
        <v>46.710 wholesale of solid, liquid and gaseous fuels and related products</v>
      </c>
    </row>
    <row r="63" spans="1:6" ht="12.75" customHeight="1">
      <c r="A63" t="str">
        <f>+trade2019!J65</f>
        <v>w.t. metals and metal ores</v>
      </c>
      <c r="B63" s="6">
        <f>+trade2019!K65</f>
        <v>80.888001229067441</v>
      </c>
      <c r="C63" s="128">
        <f>+indus2019!R$31</f>
        <v>2.6544021355111983E-3</v>
      </c>
      <c r="D63" s="128">
        <f>+indus2019!T$31</f>
        <v>0</v>
      </c>
      <c r="E63" s="128">
        <f>+indus2019!V$31</f>
        <v>0</v>
      </c>
      <c r="F63" t="str">
        <f>+trade2019!L65</f>
        <v>46.720 wholesale of metals and metal ores</v>
      </c>
    </row>
    <row r="64" spans="1:6" ht="12.75" customHeight="1">
      <c r="A64" t="str">
        <f>+trade2019!J66</f>
        <v>w.t. wood and other construction materials</v>
      </c>
      <c r="B64" s="6">
        <f>+trade2019!K66</f>
        <v>78.569735582164839</v>
      </c>
      <c r="C64" s="128">
        <f>+indus2019!R$31</f>
        <v>2.6544021355111983E-3</v>
      </c>
      <c r="D64" s="128">
        <f>+indus2019!T$31</f>
        <v>0</v>
      </c>
      <c r="E64" s="128">
        <f>+indus2019!V$31</f>
        <v>0</v>
      </c>
      <c r="F64" t="str">
        <f>+trade2019!L66</f>
        <v>46.731 wholesale of wood and other construction materials</v>
      </c>
    </row>
    <row r="65" spans="1:6" ht="12.75" customHeight="1">
      <c r="A65" t="str">
        <f>+trade2019!J67</f>
        <v>w.t. of sanitary equipment</v>
      </c>
      <c r="B65" s="6">
        <f>+trade2019!K67</f>
        <v>65.601965601965603</v>
      </c>
      <c r="C65" s="128">
        <f>+indus2019!R$31</f>
        <v>2.6544021355111983E-3</v>
      </c>
      <c r="D65" s="128">
        <f>+indus2019!T$31</f>
        <v>0</v>
      </c>
      <c r="E65" s="128">
        <f>+indus2019!V$31</f>
        <v>0</v>
      </c>
      <c r="F65" t="str">
        <f>+trade2019!L67</f>
        <v>46.732 wholesale of sanitary equipment</v>
      </c>
    </row>
    <row r="66" spans="1:6" ht="12.75" customHeight="1">
      <c r="A66" t="str">
        <f>+trade2019!J68</f>
        <v>w.t. hardware and ironmongery</v>
      </c>
      <c r="B66" s="6">
        <f>+trade2019!K68</f>
        <v>71.168823297675686</v>
      </c>
      <c r="C66" s="128">
        <f>+indus2019!R$31</f>
        <v>2.6544021355111983E-3</v>
      </c>
      <c r="D66" s="128">
        <f>+indus2019!T$31</f>
        <v>0</v>
      </c>
      <c r="E66" s="128">
        <f>+indus2019!V$31</f>
        <v>0</v>
      </c>
      <c r="F66" t="str">
        <f>+trade2019!L68</f>
        <v>46.741 wholesale of hardware and ironmongery</v>
      </c>
    </row>
    <row r="67" spans="1:6" ht="12.75" customHeight="1">
      <c r="A67" t="str">
        <f>+trade2019!J69</f>
        <v xml:space="preserve">w.t. plumbing and heating equipment </v>
      </c>
      <c r="B67" s="6">
        <f>+trade2019!K69</f>
        <v>68.392760669908157</v>
      </c>
      <c r="C67" s="128">
        <f>+indus2019!R$31</f>
        <v>2.6544021355111983E-3</v>
      </c>
      <c r="D67" s="128">
        <f>+indus2019!T$31</f>
        <v>0</v>
      </c>
      <c r="E67" s="128">
        <f>+indus2019!V$31</f>
        <v>0</v>
      </c>
      <c r="F67" t="str">
        <f>+trade2019!L69</f>
        <v xml:space="preserve">46.742 wholesale of plumbing and heating equipment </v>
      </c>
    </row>
    <row r="68" spans="1:6" ht="12.75" customHeight="1">
      <c r="A68" t="str">
        <f>+trade2019!J70</f>
        <v>w.t. chemical products</v>
      </c>
      <c r="B68" s="6">
        <f>+trade2019!K70</f>
        <v>73.884888359322389</v>
      </c>
      <c r="C68" s="128">
        <f>+indus2019!R$31</f>
        <v>2.6544021355111983E-3</v>
      </c>
      <c r="D68" s="128">
        <f>+indus2019!T$31</f>
        <v>0</v>
      </c>
      <c r="E68" s="128">
        <f>+indus2019!V$31</f>
        <v>0</v>
      </c>
      <c r="F68" t="str">
        <f>+trade2019!L70</f>
        <v>46.750 wholesale of chemical products</v>
      </c>
    </row>
    <row r="69" spans="1:6" ht="12.75" customHeight="1">
      <c r="A69" t="str">
        <f>+trade2019!J71</f>
        <v>w.t. industry supplies</v>
      </c>
      <c r="B69" s="6">
        <f>+trade2019!K71</f>
        <v>62.505736576411195</v>
      </c>
      <c r="C69" s="128">
        <f>+indus2019!R$31</f>
        <v>2.6544021355111983E-3</v>
      </c>
      <c r="D69" s="128">
        <f>+indus2019!T$31</f>
        <v>0</v>
      </c>
      <c r="E69" s="128">
        <f>+indus2019!V$31</f>
        <v>0</v>
      </c>
      <c r="F69" t="str">
        <f>+trade2019!L71</f>
        <v>46.761 wholesale of industry supplies</v>
      </c>
    </row>
    <row r="70" spans="1:6" ht="12.75" customHeight="1">
      <c r="A70" t="str">
        <f>+trade2019!J72</f>
        <v>w.t. packaging materials</v>
      </c>
      <c r="B70" s="6">
        <f>+trade2019!K72</f>
        <v>72.408236347359008</v>
      </c>
      <c r="C70" s="128">
        <f>+indus2019!R$31</f>
        <v>2.6544021355111983E-3</v>
      </c>
      <c r="D70" s="128">
        <f>+indus2019!T$31</f>
        <v>0</v>
      </c>
      <c r="E70" s="128">
        <f>+indus2019!V$31</f>
        <v>0</v>
      </c>
      <c r="F70" t="str">
        <f>+trade2019!L72</f>
        <v>46.762 wholesale of packaging materials</v>
      </c>
    </row>
    <row r="71" spans="1:6" ht="12.75" customHeight="1">
      <c r="A71" t="str">
        <f>+trade2019!J73</f>
        <v>w.t. other intermediate products n.e.c.</v>
      </c>
      <c r="B71" s="6">
        <f>+trade2019!K73</f>
        <v>74.362151248164466</v>
      </c>
      <c r="C71" s="128">
        <f>+indus2019!R$31</f>
        <v>2.6544021355111983E-3</v>
      </c>
      <c r="D71" s="128">
        <f>+indus2019!T$31</f>
        <v>0</v>
      </c>
      <c r="E71" s="128">
        <f>+indus2019!V$31</f>
        <v>0</v>
      </c>
      <c r="F71" t="str">
        <f>+trade2019!L73</f>
        <v>46.769 wholesale of other intermediate products n.e.c.</v>
      </c>
    </row>
    <row r="72" spans="1:6" ht="12.75" customHeight="1">
      <c r="A72" t="str">
        <f>+trade2019!J74</f>
        <v>w.t. in car wrecks</v>
      </c>
      <c r="B72" s="6">
        <f>+trade2019!K74</f>
        <v>50.922266139657445</v>
      </c>
      <c r="C72" s="128">
        <f>+indus2019!R$31</f>
        <v>2.6544021355111983E-3</v>
      </c>
      <c r="D72" s="128">
        <f>+indus2019!T$31</f>
        <v>0</v>
      </c>
      <c r="E72" s="128">
        <f>+indus2019!V$31</f>
        <v>0</v>
      </c>
      <c r="F72" t="str">
        <f>+trade2019!L74</f>
        <v>46.771 wholesale in car wrecks</v>
      </c>
    </row>
    <row r="73" spans="1:6" ht="12.75" customHeight="1">
      <c r="A73" t="str">
        <f>+trade2019!J75</f>
        <v>w.t. metal waste and scrap</v>
      </c>
      <c r="B73" s="6">
        <f>+trade2019!K75</f>
        <v>88.95810621398536</v>
      </c>
      <c r="C73" s="128">
        <f>+indus2019!R$31</f>
        <v>2.6544021355111983E-3</v>
      </c>
      <c r="D73" s="128">
        <f>+indus2019!T$31</f>
        <v>0</v>
      </c>
      <c r="E73" s="128">
        <f>+indus2019!V$31</f>
        <v>0</v>
      </c>
      <c r="F73" t="str">
        <f>+trade2019!L75</f>
        <v>46.772 wholesale of metal waste and scrap</v>
      </c>
    </row>
    <row r="74" spans="1:6" ht="12.75" customHeight="1">
      <c r="A74" t="str">
        <f>+trade2019!J76</f>
        <v>w.t. non-metal waste and scrap</v>
      </c>
      <c r="B74" s="6">
        <f>+trade2019!K76</f>
        <v>58.450704225352112</v>
      </c>
      <c r="C74" s="128">
        <f>+indus2019!R$31</f>
        <v>2.6544021355111983E-3</v>
      </c>
      <c r="D74" s="128">
        <f>+indus2019!T$31</f>
        <v>0</v>
      </c>
      <c r="E74" s="128">
        <f>+indus2019!V$31</f>
        <v>0</v>
      </c>
      <c r="F74" t="str">
        <f>+trade2019!L76</f>
        <v>46.773 wholesale of non-metal waste and scrap</v>
      </c>
    </row>
    <row r="75" spans="1:6" ht="12.75" customHeight="1">
      <c r="A75" t="str">
        <f>+trade2019!J77</f>
        <v xml:space="preserve">w.t. non-specialised </v>
      </c>
      <c r="B75" s="6">
        <f>+trade2019!K77</f>
        <v>65.848965848965847</v>
      </c>
      <c r="C75" s="128">
        <f>+indus2019!R$31</f>
        <v>2.6544021355111983E-3</v>
      </c>
      <c r="D75" s="128">
        <f>+indus2019!T$31</f>
        <v>0</v>
      </c>
      <c r="E75" s="128">
        <f>+indus2019!V$31</f>
        <v>0</v>
      </c>
      <c r="F75" t="str">
        <f>+trade2019!L77</f>
        <v>46.900 non-specialised wholesale trade</v>
      </c>
    </row>
    <row r="76" spans="1:6" ht="12.75" customHeight="1">
      <c r="A76" t="str">
        <f>+trade2019!J79</f>
        <v>r.t. food, beverages or tobacco predominating</v>
      </c>
      <c r="B76" s="6">
        <f>+trade2019!K79</f>
        <v>75.578800557880058</v>
      </c>
      <c r="C76" s="128">
        <f>+indus2019!R$31</f>
        <v>2.6544021355111983E-3</v>
      </c>
      <c r="D76" s="128">
        <f>+indus2019!T$31</f>
        <v>0</v>
      </c>
      <c r="E76" s="128">
        <f>+indus2019!V$31</f>
        <v>0</v>
      </c>
      <c r="F76" t="str">
        <f>+trade2019!L79</f>
        <v>47.111 department stores and the like with food, beverages or tobacco predominating</v>
      </c>
    </row>
    <row r="77" spans="1:6" ht="12.75" customHeight="1">
      <c r="A77" t="str">
        <f>+trade2019!J80</f>
        <v>r.t. non-specialised stores with food, bev. or tob.</v>
      </c>
      <c r="B77" s="6">
        <f>+trade2019!K80</f>
        <v>74.537645840911011</v>
      </c>
      <c r="C77" s="128">
        <f>+indus2019!R$31</f>
        <v>2.6544021355111983E-3</v>
      </c>
      <c r="D77" s="128">
        <f>+indus2019!T$31</f>
        <v>0</v>
      </c>
      <c r="E77" s="128">
        <f>+indus2019!V$31</f>
        <v>0</v>
      </c>
      <c r="F77" t="str">
        <f>+trade2019!L80</f>
        <v>47.112 other non-specialised stores with food, beverages or tobacco predominating</v>
      </c>
    </row>
    <row r="78" spans="1:6" ht="12.75" customHeight="1">
      <c r="A78" t="str">
        <f>+trade2019!J81</f>
        <v>r.t. others and the like</v>
      </c>
      <c r="B78" s="6">
        <f>+trade2019!K81</f>
        <v>65.222482435597186</v>
      </c>
      <c r="C78" s="128">
        <f>+indus2019!R$31</f>
        <v>2.6544021355111983E-3</v>
      </c>
      <c r="D78" s="128">
        <f>+indus2019!T$31</f>
        <v>0</v>
      </c>
      <c r="E78" s="128">
        <f>+indus2019!V$31</f>
        <v>0</v>
      </c>
      <c r="F78" t="str">
        <f>+trade2019!L81</f>
        <v>47.191 other department stores and the like</v>
      </c>
    </row>
    <row r="79" spans="1:6" ht="12.75" customHeight="1">
      <c r="A79" t="str">
        <f>+trade2019!J83</f>
        <v>r.t. non-specialised stores n.e.c.</v>
      </c>
      <c r="B79" s="6">
        <f>+trade2019!K83</f>
        <v>62.530775543701282</v>
      </c>
      <c r="C79" s="128">
        <f>+indus2019!R$31</f>
        <v>2.6544021355111983E-3</v>
      </c>
      <c r="D79" s="128">
        <f>+indus2019!T$31</f>
        <v>0</v>
      </c>
      <c r="E79" s="128">
        <f>+indus2019!V$31</f>
        <v>0</v>
      </c>
      <c r="F79" t="str">
        <f>+trade2019!L83</f>
        <v>47.199 other non-specialised stores n.e.c.</v>
      </c>
    </row>
    <row r="80" spans="1:6" ht="12.75" customHeight="1">
      <c r="A80" t="str">
        <f>+trade2019!J84</f>
        <v>r.t. greengroceries</v>
      </c>
      <c r="B80" s="6">
        <f>+trade2019!K84</f>
        <v>71.797520661157037</v>
      </c>
      <c r="C80" s="128">
        <f>+indus2019!R$31</f>
        <v>2.6544021355111983E-3</v>
      </c>
      <c r="D80" s="128">
        <f>+indus2019!T$31</f>
        <v>0</v>
      </c>
      <c r="E80" s="128">
        <f>+indus2019!V$31</f>
        <v>0</v>
      </c>
      <c r="F80" t="str">
        <f>+trade2019!L84</f>
        <v>47.210 greengroceries</v>
      </c>
    </row>
    <row r="81" spans="1:6" ht="12.75" customHeight="1">
      <c r="A81" t="str">
        <f>+trade2019!J85</f>
        <v>r.t. butcher's shops</v>
      </c>
      <c r="B81" s="6">
        <f>+trade2019!K85</f>
        <v>76.043557168784019</v>
      </c>
      <c r="C81" s="128">
        <f>+indus2019!R$31</f>
        <v>2.6544021355111983E-3</v>
      </c>
      <c r="D81" s="128">
        <f>+indus2019!T$31</f>
        <v>0</v>
      </c>
      <c r="E81" s="128">
        <f>+indus2019!V$31</f>
        <v>0</v>
      </c>
      <c r="F81" t="str">
        <f>+trade2019!L85</f>
        <v>47.220 butcher´s shops</v>
      </c>
    </row>
    <row r="82" spans="1:6" ht="12.75" customHeight="1">
      <c r="A82" t="str">
        <f>+trade2019!J86</f>
        <v>r.t. fishmonger's shops</v>
      </c>
      <c r="B82" s="6">
        <f>+trade2019!K86</f>
        <v>62.372678250449368</v>
      </c>
      <c r="C82" s="128">
        <f>+indus2019!R$31</f>
        <v>2.6544021355111983E-3</v>
      </c>
      <c r="D82" s="128">
        <f>+indus2019!T$31</f>
        <v>0</v>
      </c>
      <c r="E82" s="128">
        <f>+indus2019!V$31</f>
        <v>0</v>
      </c>
      <c r="F82" t="str">
        <f>+trade2019!L86</f>
        <v>47.230 fishmonger´s shops</v>
      </c>
    </row>
    <row r="83" spans="1:6" ht="12.75" customHeight="1">
      <c r="A83" t="str">
        <f>+trade2019!J87</f>
        <v>r.t. bread and cake shops</v>
      </c>
      <c r="B83" s="6">
        <f>+trade2019!K87</f>
        <v>34.704562453253551</v>
      </c>
      <c r="C83" s="128">
        <f>+indus2019!R$31</f>
        <v>2.6544021355111983E-3</v>
      </c>
      <c r="D83" s="128">
        <f>+indus2019!T$31</f>
        <v>0</v>
      </c>
      <c r="E83" s="128">
        <f>+indus2019!V$31</f>
        <v>0</v>
      </c>
      <c r="F83" t="str">
        <f>+trade2019!L87</f>
        <v>47.241 bread and cake shops</v>
      </c>
    </row>
    <row r="84" spans="1:6" ht="12.75" customHeight="1">
      <c r="A84" t="str">
        <f>+trade2019!J89</f>
        <v>r.t. sugar confectionary shops</v>
      </c>
      <c r="B84" s="6">
        <f>+trade2019!K89</f>
        <v>70.607673948962727</v>
      </c>
      <c r="C84" s="128">
        <f>+indus2019!R$31</f>
        <v>2.6544021355111983E-3</v>
      </c>
      <c r="D84" s="128">
        <f>+indus2019!T$31</f>
        <v>0</v>
      </c>
      <c r="E84" s="128">
        <f>+indus2019!V$31</f>
        <v>0</v>
      </c>
      <c r="F84" t="str">
        <f>+trade2019!L89</f>
        <v>47.242 sugar confectionary shops</v>
      </c>
    </row>
    <row r="85" spans="1:6" ht="12.75" customHeight="1">
      <c r="A85" t="str">
        <f>+trade2019!J90</f>
        <v>r.t. liquor stores</v>
      </c>
      <c r="B85" s="6">
        <f>+trade2019!K90</f>
        <v>86.97881906635287</v>
      </c>
      <c r="C85" s="128">
        <f>+indus2019!R$31</f>
        <v>2.6544021355111983E-3</v>
      </c>
      <c r="D85" s="128">
        <f>+indus2019!T$31</f>
        <v>0</v>
      </c>
      <c r="E85" s="128">
        <f>+indus2019!V$31</f>
        <v>0</v>
      </c>
      <c r="F85" t="str">
        <f>+trade2019!L90</f>
        <v>47.250 liquor stores</v>
      </c>
    </row>
    <row r="86" spans="1:6" ht="12.75" customHeight="1">
      <c r="A86" t="str">
        <f>+trade2019!J91</f>
        <v>r.t. tobacconist's shops</v>
      </c>
      <c r="B86" s="6">
        <f>+trade2019!K91</f>
        <v>74.646996838777667</v>
      </c>
      <c r="C86" s="128">
        <f>+indus2019!R$31</f>
        <v>2.6544021355111983E-3</v>
      </c>
      <c r="D86" s="128">
        <f>+indus2019!T$31</f>
        <v>0</v>
      </c>
      <c r="E86" s="128">
        <f>+indus2019!V$31</f>
        <v>0</v>
      </c>
      <c r="F86" t="str">
        <f>+trade2019!L91</f>
        <v>47.260 tobacconist´s shops</v>
      </c>
    </row>
    <row r="87" spans="1:6" ht="12.75" customHeight="1">
      <c r="A87" t="str">
        <f>+trade2019!J92</f>
        <v>r.t. health food shops</v>
      </c>
      <c r="B87" s="6">
        <f>+trade2019!K92</f>
        <v>58.503937007874015</v>
      </c>
      <c r="C87" s="128">
        <f>+indus2019!R$31</f>
        <v>2.6544021355111983E-3</v>
      </c>
      <c r="D87" s="128">
        <f>+indus2019!T$31</f>
        <v>0</v>
      </c>
      <c r="E87" s="128">
        <f>+indus2019!V$31</f>
        <v>0</v>
      </c>
      <c r="F87" t="str">
        <f>+trade2019!L92</f>
        <v>47.291 health food shops</v>
      </c>
    </row>
    <row r="88" spans="1:6" ht="12.75" customHeight="1">
      <c r="A88" t="str">
        <f>+trade2019!J93</f>
        <v>r.t. other specialised stores for food n.e.c.</v>
      </c>
      <c r="B88" s="6">
        <f>+trade2019!K93</f>
        <v>54.660633484162901</v>
      </c>
      <c r="C88" s="128">
        <f>+indus2019!R$31</f>
        <v>2.6544021355111983E-3</v>
      </c>
      <c r="D88" s="128">
        <f>+indus2019!T$31</f>
        <v>0</v>
      </c>
      <c r="E88" s="128">
        <f>+indus2019!V$31</f>
        <v>0</v>
      </c>
      <c r="F88" t="str">
        <f>+trade2019!L93</f>
        <v>47.299 other specialised stores for food n.e.c.</v>
      </c>
    </row>
    <row r="89" spans="1:6" ht="12.75" customHeight="1">
      <c r="A89" t="str">
        <f>+trade2019!J94</f>
        <v>petrol stations</v>
      </c>
      <c r="B89" s="6">
        <f>+trade2019!K94</f>
        <v>88.690731602660378</v>
      </c>
      <c r="C89" s="128">
        <f>+indus2019!R$31</f>
        <v>2.6544021355111983E-3</v>
      </c>
      <c r="D89" s="128">
        <f>+indus2019!T$31</f>
        <v>0</v>
      </c>
      <c r="E89" s="128">
        <f>+indus2019!V$31</f>
        <v>0</v>
      </c>
      <c r="F89" t="str">
        <f>+trade2019!L94</f>
        <v>47.300 petrol stations</v>
      </c>
    </row>
    <row r="90" spans="1:6" ht="12.75" customHeight="1">
      <c r="A90" t="str">
        <f>+trade2019!J95</f>
        <v>r.t. computers, peripheral units and software</v>
      </c>
      <c r="B90" s="6">
        <f>+trade2019!K95</f>
        <v>77.348493211171217</v>
      </c>
      <c r="C90" s="128">
        <f>+indus2019!R$31</f>
        <v>2.6544021355111983E-3</v>
      </c>
      <c r="D90" s="128">
        <f>+indus2019!T$31</f>
        <v>0</v>
      </c>
      <c r="E90" s="128">
        <f>+indus2019!V$31</f>
        <v>0</v>
      </c>
      <c r="F90" t="str">
        <f>+trade2019!L95</f>
        <v>47.410 specialised stores for computers, peripheral units and software</v>
      </c>
    </row>
    <row r="91" spans="1:6" ht="12.75" customHeight="1">
      <c r="A91" t="str">
        <f>+trade2019!J96</f>
        <v xml:space="preserve">r.t. telecommunications equipment </v>
      </c>
      <c r="B91" s="6">
        <f>+trade2019!K96</f>
        <v>68.785838942907006</v>
      </c>
      <c r="C91" s="128">
        <f>+indus2019!R$31</f>
        <v>2.6544021355111983E-3</v>
      </c>
      <c r="D91" s="128">
        <f>+indus2019!T$31</f>
        <v>0</v>
      </c>
      <c r="E91" s="128">
        <f>+indus2019!V$31</f>
        <v>0</v>
      </c>
      <c r="F91" t="str">
        <f>+trade2019!L96</f>
        <v xml:space="preserve">47.420 specialised stores for telecommunications equipment </v>
      </c>
    </row>
    <row r="92" spans="1:6" ht="12.75" customHeight="1">
      <c r="A92" t="str">
        <f>+trade2019!J97</f>
        <v>r.t. radio and television</v>
      </c>
      <c r="B92" s="6">
        <f>+trade2019!K97</f>
        <v>80.30748934442866</v>
      </c>
      <c r="C92" s="128">
        <f>+indus2019!R$31</f>
        <v>2.6544021355111983E-3</v>
      </c>
      <c r="D92" s="128">
        <f>+indus2019!T$31</f>
        <v>0</v>
      </c>
      <c r="E92" s="128">
        <f>+indus2019!V$31</f>
        <v>0</v>
      </c>
      <c r="F92" t="str">
        <f>+trade2019!L97</f>
        <v>47.430 radio and television stores</v>
      </c>
    </row>
    <row r="93" spans="1:6" ht="12.75" customHeight="1">
      <c r="A93" t="str">
        <f>+trade2019!J98</f>
        <v xml:space="preserve">r.t. textile </v>
      </c>
      <c r="B93" s="6">
        <f>+trade2019!K98</f>
        <v>49.212303075768936</v>
      </c>
      <c r="C93" s="128">
        <f>+indus2019!R$31</f>
        <v>2.6544021355111983E-3</v>
      </c>
      <c r="D93" s="128">
        <f>+indus2019!T$31</f>
        <v>0</v>
      </c>
      <c r="E93" s="128">
        <f>+indus2019!V$31</f>
        <v>0</v>
      </c>
      <c r="F93" t="str">
        <f>+trade2019!L98</f>
        <v>47.510 textile stores</v>
      </c>
    </row>
    <row r="94" spans="1:6" ht="12.75" customHeight="1">
      <c r="A94" t="str">
        <f>+trade2019!J99</f>
        <v>r.t. wood and other building materials</v>
      </c>
      <c r="B94" s="6">
        <f>+trade2019!K99</f>
        <v>66.305662162872608</v>
      </c>
      <c r="C94" s="128">
        <f>+indus2019!R$31</f>
        <v>2.6544021355111983E-3</v>
      </c>
      <c r="D94" s="128">
        <f>+indus2019!T$31</f>
        <v>0</v>
      </c>
      <c r="E94" s="128">
        <f>+indus2019!V$31</f>
        <v>0</v>
      </c>
      <c r="F94" t="str">
        <f>+trade2019!L99</f>
        <v>47.521 specialised stores for wood and other building materials</v>
      </c>
    </row>
    <row r="95" spans="1:6" ht="12.75" customHeight="1">
      <c r="A95" t="str">
        <f>+trade2019!J100</f>
        <v>r.t. hardware, plumbing and heating equipment</v>
      </c>
      <c r="B95" s="6">
        <f>+trade2019!K100</f>
        <v>66.834170854271363</v>
      </c>
      <c r="C95" s="128">
        <f>+indus2019!R$31</f>
        <v>2.6544021355111983E-3</v>
      </c>
      <c r="D95" s="128">
        <f>+indus2019!T$31</f>
        <v>0</v>
      </c>
      <c r="E95" s="128">
        <f>+indus2019!V$31</f>
        <v>0</v>
      </c>
      <c r="F95" t="str">
        <f>+trade2019!L100</f>
        <v>47.522 specialised stores for hardware, plumbing and heating equipment</v>
      </c>
    </row>
    <row r="96" spans="1:6" ht="12.75" customHeight="1">
      <c r="A96" t="str">
        <f>+trade2019!J101</f>
        <v>r.t. paint shops</v>
      </c>
      <c r="B96" s="6">
        <f>+trade2019!K101</f>
        <v>59.294512877939532</v>
      </c>
      <c r="C96" s="128">
        <f>+indus2019!R$31</f>
        <v>2.6544021355111983E-3</v>
      </c>
      <c r="D96" s="128">
        <f>+indus2019!T$31</f>
        <v>0</v>
      </c>
      <c r="E96" s="128">
        <f>+indus2019!V$31</f>
        <v>0</v>
      </c>
      <c r="F96" t="str">
        <f>+trade2019!L101</f>
        <v>47.523 paint shops</v>
      </c>
    </row>
    <row r="97" spans="1:6" ht="12.75" customHeight="1">
      <c r="A97" t="str">
        <f>+trade2019!J102</f>
        <v xml:space="preserve">r.t. carpets, rugs, wall and floor coverings </v>
      </c>
      <c r="B97" s="6">
        <f>+trade2019!K102</f>
        <v>54.878048780487809</v>
      </c>
      <c r="C97" s="128">
        <f>+indus2019!R$31</f>
        <v>2.6544021355111983E-3</v>
      </c>
      <c r="D97" s="128">
        <f>+indus2019!T$31</f>
        <v>0</v>
      </c>
      <c r="E97" s="128">
        <f>+indus2019!V$31</f>
        <v>0</v>
      </c>
      <c r="F97" t="str">
        <f>+trade2019!L102</f>
        <v xml:space="preserve">47.531 specialised stores for carpets, rugs, wall and floor coverings </v>
      </c>
    </row>
    <row r="98" spans="1:6" ht="12.75" customHeight="1">
      <c r="A98" t="str">
        <f>+trade2019!J103</f>
        <v xml:space="preserve">r.t. home furnishing textiles </v>
      </c>
      <c r="B98" s="6">
        <f>+trade2019!K103</f>
        <v>53.063652587745395</v>
      </c>
      <c r="C98" s="128">
        <f>+indus2019!R$31</f>
        <v>2.6544021355111983E-3</v>
      </c>
      <c r="D98" s="128">
        <f>+indus2019!T$31</f>
        <v>0</v>
      </c>
      <c r="E98" s="128">
        <f>+indus2019!V$31</f>
        <v>0</v>
      </c>
      <c r="F98" t="str">
        <f>+trade2019!L103</f>
        <v xml:space="preserve">47.532 specialised stores for home furnishing textiles </v>
      </c>
    </row>
    <row r="99" spans="1:6" ht="12.75" customHeight="1">
      <c r="A99" t="str">
        <f>+trade2019!J104</f>
        <v>r.t. electrical household appliances</v>
      </c>
      <c r="B99" s="6">
        <f>+trade2019!K104</f>
        <v>69.470111257778626</v>
      </c>
      <c r="C99" s="128">
        <f>+indus2019!R$31</f>
        <v>2.6544021355111983E-3</v>
      </c>
      <c r="D99" s="128">
        <f>+indus2019!T$31</f>
        <v>0</v>
      </c>
      <c r="E99" s="128">
        <f>+indus2019!V$31</f>
        <v>0</v>
      </c>
      <c r="F99" t="str">
        <f>+trade2019!L104</f>
        <v>47.540 specialised stores for electrical household appliances</v>
      </c>
    </row>
    <row r="100" spans="1:6" ht="12.75" customHeight="1">
      <c r="A100" t="str">
        <f>+trade2019!J105</f>
        <v>r.t. home furniture</v>
      </c>
      <c r="B100" s="6">
        <f>+trade2019!K105</f>
        <v>63.163570583733389</v>
      </c>
      <c r="C100" s="128">
        <f>+indus2019!R$31</f>
        <v>2.6544021355111983E-3</v>
      </c>
      <c r="D100" s="128">
        <f>+indus2019!T$31</f>
        <v>0</v>
      </c>
      <c r="E100" s="128">
        <f>+indus2019!V$31</f>
        <v>0</v>
      </c>
      <c r="F100" t="str">
        <f>+trade2019!L105</f>
        <v>47.591 specialised stores for home furniture</v>
      </c>
    </row>
    <row r="101" spans="1:6" ht="12.75" customHeight="1">
      <c r="A101" t="str">
        <f>+trade2019!J106</f>
        <v xml:space="preserve">r.t. office furniture </v>
      </c>
      <c r="B101" s="6">
        <f>+trade2019!K106</f>
        <v>54.146341463414636</v>
      </c>
      <c r="C101" s="128">
        <f>+indus2019!R$31</f>
        <v>2.6544021355111983E-3</v>
      </c>
      <c r="D101" s="128">
        <f>+indus2019!T$31</f>
        <v>0</v>
      </c>
      <c r="E101" s="128">
        <f>+indus2019!V$31</f>
        <v>0</v>
      </c>
      <c r="F101" t="str">
        <f>+trade2019!L106</f>
        <v xml:space="preserve">47.592 specialised stores for office furniture </v>
      </c>
    </row>
    <row r="102" spans="1:6" ht="12.75" customHeight="1">
      <c r="A102" t="str">
        <f>+trade2019!J107</f>
        <v xml:space="preserve">r.t. glassware, china and kitchenware </v>
      </c>
      <c r="B102" s="6">
        <f>+trade2019!K107</f>
        <v>56.161926723033559</v>
      </c>
      <c r="C102" s="128">
        <f>+indus2019!R$31</f>
        <v>2.6544021355111983E-3</v>
      </c>
      <c r="D102" s="128">
        <f>+indus2019!T$31</f>
        <v>0</v>
      </c>
      <c r="E102" s="128">
        <f>+indus2019!V$31</f>
        <v>0</v>
      </c>
      <c r="F102" t="str">
        <f>+trade2019!L107</f>
        <v xml:space="preserve">47.593 specialised stores for glassware, china and kitchenware </v>
      </c>
    </row>
    <row r="103" spans="1:6" ht="12.75" customHeight="1">
      <c r="A103" t="str">
        <f>+trade2019!J108</f>
        <v xml:space="preserve">r.t. electrical fittings </v>
      </c>
      <c r="B103" s="6">
        <f>+trade2019!K108</f>
        <v>57.412398921832889</v>
      </c>
      <c r="C103" s="128">
        <f>+indus2019!R$31</f>
        <v>2.6544021355111983E-3</v>
      </c>
      <c r="D103" s="128">
        <f>+indus2019!T$31</f>
        <v>0</v>
      </c>
      <c r="E103" s="128">
        <f>+indus2019!V$31</f>
        <v>0</v>
      </c>
      <c r="F103" t="str">
        <f>+trade2019!L108</f>
        <v xml:space="preserve">47.594 specialised stores for electrical fittings </v>
      </c>
    </row>
    <row r="104" spans="1:6" ht="12.75" customHeight="1">
      <c r="A104" t="str">
        <f>+trade2019!J109</f>
        <v xml:space="preserve">r.t. musical instruments and music scores </v>
      </c>
      <c r="B104" s="6">
        <f>+trade2019!K109</f>
        <v>69.640914036996733</v>
      </c>
      <c r="C104" s="128">
        <f>+indus2019!R$31</f>
        <v>2.6544021355111983E-3</v>
      </c>
      <c r="D104" s="128">
        <f>+indus2019!T$31</f>
        <v>0</v>
      </c>
      <c r="E104" s="128">
        <f>+indus2019!V$31</f>
        <v>0</v>
      </c>
      <c r="F104" t="str">
        <f>+trade2019!L109</f>
        <v xml:space="preserve">47.595 specialised stores for musical instruments and music scores </v>
      </c>
    </row>
    <row r="105" spans="1:6" ht="12.75" customHeight="1">
      <c r="A105" t="str">
        <f>+trade2019!J110</f>
        <v>r.t. bookshops</v>
      </c>
      <c r="B105" s="6">
        <f>+trade2019!K110</f>
        <v>53.525641025641022</v>
      </c>
      <c r="C105" s="128">
        <f>+indus2019!R$31</f>
        <v>2.6544021355111983E-3</v>
      </c>
      <c r="D105" s="128">
        <f>+indus2019!T$31</f>
        <v>0</v>
      </c>
      <c r="E105" s="128">
        <f>+indus2019!V$31</f>
        <v>0</v>
      </c>
      <c r="F105" t="str">
        <f>+trade2019!L110</f>
        <v>47.610 bookshops</v>
      </c>
    </row>
    <row r="106" spans="1:6" ht="12.75" customHeight="1">
      <c r="A106" t="str">
        <f>+trade2019!J111</f>
        <v xml:space="preserve">r.t. newspapers </v>
      </c>
      <c r="B106" s="6">
        <f>+trade2019!K111</f>
        <v>62.920592193808879</v>
      </c>
      <c r="C106" s="128">
        <f>+indus2019!R$31</f>
        <v>2.6544021355111983E-3</v>
      </c>
      <c r="D106" s="128">
        <f>+indus2019!T$31</f>
        <v>0</v>
      </c>
      <c r="E106" s="128">
        <f>+indus2019!V$31</f>
        <v>0</v>
      </c>
      <c r="F106" t="str">
        <f>+trade2019!L111</f>
        <v xml:space="preserve">47.621 specialised stores for newspapers </v>
      </c>
    </row>
    <row r="107" spans="1:6" ht="12.75" customHeight="1">
      <c r="A107" t="str">
        <f>+trade2019!J112</f>
        <v xml:space="preserve">r.t. stationery </v>
      </c>
      <c r="B107" s="6">
        <f>+trade2019!K112</f>
        <v>62.971698113207552</v>
      </c>
      <c r="C107" s="128">
        <f>+indus2019!R$31</f>
        <v>2.6544021355111983E-3</v>
      </c>
      <c r="D107" s="128">
        <f>+indus2019!T$31</f>
        <v>0</v>
      </c>
      <c r="E107" s="128">
        <f>+indus2019!V$31</f>
        <v>0</v>
      </c>
      <c r="F107" t="str">
        <f>+trade2019!L112</f>
        <v xml:space="preserve">47.622 specialised stores for stationery </v>
      </c>
    </row>
    <row r="108" spans="1:6" ht="12.75" customHeight="1">
      <c r="A108" t="str">
        <f>+trade2019!J113</f>
        <v>r.t. music and video recordings</v>
      </c>
      <c r="B108" s="6">
        <f>+trade2019!K113</f>
        <v>63.684210526315788</v>
      </c>
      <c r="C108" s="128">
        <f>+indus2019!R$31</f>
        <v>2.6544021355111983E-3</v>
      </c>
      <c r="D108" s="128">
        <f>+indus2019!T$31</f>
        <v>0</v>
      </c>
      <c r="E108" s="128">
        <f>+indus2019!V$31</f>
        <v>0</v>
      </c>
      <c r="F108" t="str">
        <f>+trade2019!L113</f>
        <v>47.630 specialised stores for music and video recordings</v>
      </c>
    </row>
    <row r="109" spans="1:6" ht="12.75" customHeight="1">
      <c r="A109" t="str">
        <f>+trade2019!J114</f>
        <v>r.t. sports shops</v>
      </c>
      <c r="B109" s="6">
        <f>+trade2019!K114</f>
        <v>63.471882640586799</v>
      </c>
      <c r="C109" s="128">
        <f>+indus2019!R$31</f>
        <v>2.6544021355111983E-3</v>
      </c>
      <c r="D109" s="128">
        <f>+indus2019!T$31</f>
        <v>0</v>
      </c>
      <c r="E109" s="128">
        <f>+indus2019!V$31</f>
        <v>0</v>
      </c>
      <c r="F109" t="str">
        <f>+trade2019!L114</f>
        <v>47.641 sports shops</v>
      </c>
    </row>
    <row r="110" spans="1:6" ht="12.75" customHeight="1">
      <c r="A110" t="str">
        <f>+trade2019!J115</f>
        <v>r.t. bicycle shops</v>
      </c>
      <c r="B110" s="6">
        <f>+trade2019!K115</f>
        <v>70.377184912603497</v>
      </c>
      <c r="C110" s="128">
        <f>+indus2019!R$31</f>
        <v>2.6544021355111983E-3</v>
      </c>
      <c r="D110" s="128">
        <f>+indus2019!T$31</f>
        <v>0</v>
      </c>
      <c r="E110" s="128">
        <f>+indus2019!V$31</f>
        <v>0</v>
      </c>
      <c r="F110" t="str">
        <f>+trade2019!L115</f>
        <v>47.642 bicycle shops</v>
      </c>
    </row>
    <row r="111" spans="1:6" ht="12.75" customHeight="1">
      <c r="A111" t="str">
        <f>+trade2019!J116</f>
        <v xml:space="preserve">r.t. boats and boating accessories </v>
      </c>
      <c r="B111" s="6">
        <f>+trade2019!K116</f>
        <v>69.85294117647058</v>
      </c>
      <c r="C111" s="128">
        <f>+indus2019!R$31</f>
        <v>2.6544021355111983E-3</v>
      </c>
      <c r="D111" s="128">
        <f>+indus2019!T$31</f>
        <v>0</v>
      </c>
      <c r="E111" s="128">
        <f>+indus2019!V$31</f>
        <v>0</v>
      </c>
      <c r="F111" t="str">
        <f>+trade2019!L116</f>
        <v xml:space="preserve">47.643 specialised stores for boats and boating accessories </v>
      </c>
    </row>
    <row r="112" spans="1:6" ht="12.75" customHeight="1">
      <c r="A112" t="str">
        <f>+trade2019!J117</f>
        <v>r.t. toyshops</v>
      </c>
      <c r="B112" s="6">
        <f>+trade2019!K117</f>
        <v>58.971061093247592</v>
      </c>
      <c r="C112" s="128">
        <f>+indus2019!R$31</f>
        <v>2.6544021355111983E-3</v>
      </c>
      <c r="D112" s="128">
        <f>+indus2019!T$31</f>
        <v>0</v>
      </c>
      <c r="E112" s="128">
        <f>+indus2019!V$31</f>
        <v>0</v>
      </c>
      <c r="F112" t="str">
        <f>+trade2019!L117</f>
        <v>47.650 toyshops</v>
      </c>
    </row>
    <row r="113" spans="1:6" ht="12.75" customHeight="1">
      <c r="A113" t="str">
        <f>+trade2019!J118</f>
        <v>r.t. men's, women's and children's clothing, mixed</v>
      </c>
      <c r="B113" s="6">
        <f>+trade2019!K118</f>
        <v>52.180963727826324</v>
      </c>
      <c r="C113" s="128">
        <f>+indus2019!R$31</f>
        <v>2.6544021355111983E-3</v>
      </c>
      <c r="D113" s="128">
        <f>+indus2019!T$31</f>
        <v>0</v>
      </c>
      <c r="E113" s="128">
        <f>+indus2019!V$31</f>
        <v>0</v>
      </c>
      <c r="F113" t="str">
        <f>+trade2019!L118</f>
        <v>47.711 specialised stores for men´s, women´s and children´s clothing, mixed</v>
      </c>
    </row>
    <row r="114" spans="1:6" ht="12.75" customHeight="1">
      <c r="A114" t="str">
        <f>+trade2019!J119</f>
        <v>r.t. men's clothing</v>
      </c>
      <c r="B114" s="6">
        <f>+trade2019!K119</f>
        <v>49.336550060313634</v>
      </c>
      <c r="C114" s="128">
        <f>+indus2019!R$31</f>
        <v>2.6544021355111983E-3</v>
      </c>
      <c r="D114" s="128">
        <f>+indus2019!T$31</f>
        <v>0</v>
      </c>
      <c r="E114" s="128">
        <f>+indus2019!V$31</f>
        <v>0</v>
      </c>
      <c r="F114" t="str">
        <f>+trade2019!L119</f>
        <v>47.712 specialised stores for men´s clothing</v>
      </c>
    </row>
    <row r="115" spans="1:6" ht="12.75" customHeight="1">
      <c r="A115" t="str">
        <f>+trade2019!J120</f>
        <v>r.t. women's clothing</v>
      </c>
      <c r="B115" s="6">
        <f>+trade2019!K120</f>
        <v>48.050914876690534</v>
      </c>
      <c r="C115" s="128">
        <f>+indus2019!R$31</f>
        <v>2.6544021355111983E-3</v>
      </c>
      <c r="D115" s="128">
        <f>+indus2019!T$31</f>
        <v>0</v>
      </c>
      <c r="E115" s="128">
        <f>+indus2019!V$31</f>
        <v>0</v>
      </c>
      <c r="F115" t="str">
        <f>+trade2019!L120</f>
        <v>47.713 specialised stores for women´s clothing</v>
      </c>
    </row>
    <row r="116" spans="1:6" ht="12.75" customHeight="1">
      <c r="A116" t="str">
        <f>+trade2019!J121</f>
        <v>r.t. childrens clothing</v>
      </c>
      <c r="B116" s="6">
        <f>+trade2019!K121</f>
        <v>52.921535893155259</v>
      </c>
      <c r="C116" s="128">
        <f>+indus2019!R$31</f>
        <v>2.6544021355111983E-3</v>
      </c>
      <c r="D116" s="128">
        <f>+indus2019!T$31</f>
        <v>0</v>
      </c>
      <c r="E116" s="128">
        <f>+indus2019!V$31</f>
        <v>0</v>
      </c>
      <c r="F116" t="str">
        <f>+trade2019!L121</f>
        <v>47.714 specialised stores for children´s clothing</v>
      </c>
    </row>
    <row r="117" spans="1:6" ht="12.75" customHeight="1">
      <c r="A117" t="str">
        <f>+trade2019!J122</f>
        <v>r.t. furriers shops</v>
      </c>
      <c r="B117" s="6">
        <f>+trade2019!K122</f>
        <v>61.224489795918366</v>
      </c>
      <c r="C117" s="128">
        <f>+indus2019!R$31</f>
        <v>2.6544021355111983E-3</v>
      </c>
      <c r="D117" s="128">
        <f>+indus2019!T$31</f>
        <v>0</v>
      </c>
      <c r="E117" s="128">
        <f>+indus2019!V$31</f>
        <v>0</v>
      </c>
      <c r="F117" t="str">
        <f>+trade2019!L122</f>
        <v>47.715 furrier´s shops</v>
      </c>
    </row>
    <row r="118" spans="1:6" ht="12.75" customHeight="1">
      <c r="A118" t="str">
        <f>+trade2019!J123</f>
        <v>r.t. shoe shops</v>
      </c>
      <c r="B118" s="6">
        <f>+trade2019!K123</f>
        <v>49.716070414537192</v>
      </c>
      <c r="C118" s="128">
        <f>+indus2019!R$31</f>
        <v>2.6544021355111983E-3</v>
      </c>
      <c r="D118" s="128">
        <f>+indus2019!T$31</f>
        <v>0</v>
      </c>
      <c r="E118" s="128">
        <f>+indus2019!V$31</f>
        <v>0</v>
      </c>
      <c r="F118" t="str">
        <f>+trade2019!L123</f>
        <v>47.721 shoe shops</v>
      </c>
    </row>
    <row r="119" spans="1:6" ht="12.75" customHeight="1">
      <c r="A119" t="str">
        <f>+trade2019!J124</f>
        <v>r.t. leather goods shops</v>
      </c>
      <c r="B119" s="6">
        <f>+trade2019!K124</f>
        <v>57.512953367875653</v>
      </c>
      <c r="C119" s="128">
        <f>+indus2019!R$31</f>
        <v>2.6544021355111983E-3</v>
      </c>
      <c r="D119" s="128">
        <f>+indus2019!T$31</f>
        <v>0</v>
      </c>
      <c r="E119" s="128">
        <f>+indus2019!V$31</f>
        <v>0</v>
      </c>
      <c r="F119" t="str">
        <f>+trade2019!L124</f>
        <v>47.722 leather goods shops</v>
      </c>
    </row>
    <row r="120" spans="1:6" ht="12.75" customHeight="1">
      <c r="A120" t="str">
        <f>+trade2019!J125</f>
        <v>r.t. dispensing chemists</v>
      </c>
      <c r="B120" s="6">
        <f>+trade2019!K125</f>
        <v>77.800089722501127</v>
      </c>
      <c r="C120" s="128">
        <f>+indus2019!R$31</f>
        <v>2.6544021355111983E-3</v>
      </c>
      <c r="D120" s="128">
        <f>+indus2019!T$31</f>
        <v>0</v>
      </c>
      <c r="E120" s="128">
        <f>+indus2019!V$31</f>
        <v>0</v>
      </c>
      <c r="F120" t="str">
        <f>+trade2019!L125</f>
        <v>47.730 dispensing chemists</v>
      </c>
    </row>
    <row r="121" spans="1:6" ht="12.75" customHeight="1">
      <c r="A121" t="str">
        <f>+trade2019!J127</f>
        <v>r.t. medical and orthopaedic goods</v>
      </c>
      <c r="B121" s="6">
        <f>+trade2019!K127</f>
        <v>46.153846153846153</v>
      </c>
      <c r="C121" s="128">
        <f>+indus2019!R$31</f>
        <v>2.6544021355111983E-3</v>
      </c>
      <c r="D121" s="128">
        <f>+indus2019!T$31</f>
        <v>0</v>
      </c>
      <c r="E121" s="128">
        <f>+indus2019!V$31</f>
        <v>0</v>
      </c>
      <c r="F121" t="str">
        <f>+trade2019!L127</f>
        <v>47.740 specialised stores for medical and orthopaedic goods</v>
      </c>
    </row>
    <row r="122" spans="1:6" ht="12.75" customHeight="1">
      <c r="A122" t="str">
        <f>+trade2019!J128</f>
        <v>r.t. cosmetic and toilet articles</v>
      </c>
      <c r="B122" s="6">
        <f>+trade2019!K128</f>
        <v>50.835600466381649</v>
      </c>
      <c r="C122" s="128">
        <f>+indus2019!R$31</f>
        <v>2.6544021355111983E-3</v>
      </c>
      <c r="D122" s="128">
        <f>+indus2019!T$31</f>
        <v>0</v>
      </c>
      <c r="E122" s="128">
        <f>+indus2019!V$31</f>
        <v>0</v>
      </c>
      <c r="F122" t="str">
        <f>+trade2019!L128</f>
        <v>47.750 shops for cosmetic and toilet articles</v>
      </c>
    </row>
    <row r="123" spans="1:6" ht="12.75" customHeight="1">
      <c r="A123" t="str">
        <f>+trade2019!J129</f>
        <v>r.t. flower shops and florist's shops</v>
      </c>
      <c r="B123" s="6">
        <f>+trade2019!K129</f>
        <v>52.58585584362698</v>
      </c>
      <c r="C123" s="128">
        <f>+indus2019!R$31</f>
        <v>2.6544021355111983E-3</v>
      </c>
      <c r="D123" s="128">
        <f>+indus2019!T$31</f>
        <v>0</v>
      </c>
      <c r="E123" s="128">
        <f>+indus2019!V$31</f>
        <v>0</v>
      </c>
      <c r="F123" t="str">
        <f>+trade2019!L129</f>
        <v>47.761 flower shops and florist´s shops</v>
      </c>
    </row>
    <row r="124" spans="1:6" ht="12.75" customHeight="1">
      <c r="A124" t="str">
        <f>+trade2019!J130</f>
        <v>r.t. pet shops</v>
      </c>
      <c r="B124" s="6">
        <f>+trade2019!K130</f>
        <v>58.10928013876844</v>
      </c>
      <c r="C124" s="128">
        <f>+indus2019!R$31</f>
        <v>2.6544021355111983E-3</v>
      </c>
      <c r="D124" s="128">
        <f>+indus2019!T$31</f>
        <v>0</v>
      </c>
      <c r="E124" s="128">
        <f>+indus2019!V$31</f>
        <v>0</v>
      </c>
      <c r="F124" t="str">
        <f>+trade2019!L130</f>
        <v>47.762 pet shops</v>
      </c>
    </row>
    <row r="125" spans="1:6" ht="12.75" customHeight="1">
      <c r="A125" t="str">
        <f>+trade2019!J131</f>
        <v xml:space="preserve">r.t. watches and clocks </v>
      </c>
      <c r="B125" s="6">
        <f>+trade2019!K131</f>
        <v>48.580074487895722</v>
      </c>
      <c r="C125" s="128">
        <f>+indus2019!R$31</f>
        <v>2.6544021355111983E-3</v>
      </c>
      <c r="D125" s="128">
        <f>+indus2019!T$31</f>
        <v>0</v>
      </c>
      <c r="E125" s="128">
        <f>+indus2019!V$31</f>
        <v>0</v>
      </c>
      <c r="F125" t="str">
        <f>+trade2019!L131</f>
        <v xml:space="preserve">47.771 specialised stores for watches and clocks </v>
      </c>
    </row>
    <row r="126" spans="1:6" ht="12.75" customHeight="1">
      <c r="A126" t="str">
        <f>+trade2019!J132</f>
        <v xml:space="preserve">r.t. jewellery </v>
      </c>
      <c r="B126" s="6">
        <f>+trade2019!K132</f>
        <v>52.915766738660906</v>
      </c>
      <c r="C126" s="128">
        <f>+indus2019!R$31</f>
        <v>2.6544021355111983E-3</v>
      </c>
      <c r="D126" s="128">
        <f>+indus2019!T$31</f>
        <v>0</v>
      </c>
      <c r="E126" s="128">
        <f>+indus2019!V$31</f>
        <v>0</v>
      </c>
      <c r="F126" t="str">
        <f>+trade2019!L132</f>
        <v xml:space="preserve">47.772 specialised stores for jewellery </v>
      </c>
    </row>
    <row r="127" spans="1:6" ht="12.75" customHeight="1">
      <c r="A127" t="str">
        <f>+trade2019!J133</f>
        <v>r.t. opticians</v>
      </c>
      <c r="B127" s="6">
        <f>+trade2019!K133</f>
        <v>32.246740220661984</v>
      </c>
      <c r="C127" s="128">
        <f>+indus2019!R$31</f>
        <v>2.6544021355111983E-3</v>
      </c>
      <c r="D127" s="128">
        <f>+indus2019!T$31</f>
        <v>0</v>
      </c>
      <c r="E127" s="128">
        <f>+indus2019!V$31</f>
        <v>0</v>
      </c>
      <c r="F127" t="str">
        <f>+trade2019!L133</f>
        <v>47.781 opticians</v>
      </c>
    </row>
    <row r="128" spans="1:6" ht="12.75" customHeight="1">
      <c r="A128" t="str">
        <f>+trade2019!J134</f>
        <v xml:space="preserve">r.t. photographic equipment </v>
      </c>
      <c r="B128" s="6">
        <f>+trade2019!K134</f>
        <v>73.706896551724128</v>
      </c>
      <c r="C128" s="128">
        <f>+indus2019!R$31</f>
        <v>2.6544021355111983E-3</v>
      </c>
      <c r="D128" s="128">
        <f>+indus2019!T$31</f>
        <v>0</v>
      </c>
      <c r="E128" s="128">
        <f>+indus2019!V$31</f>
        <v>0</v>
      </c>
      <c r="F128" t="str">
        <f>+trade2019!L134</f>
        <v xml:space="preserve">47.782 specialised stores for photographic equipment </v>
      </c>
    </row>
    <row r="129" spans="1:6" ht="12.75" customHeight="1">
      <c r="A129" t="str">
        <f>+trade2019!J135</f>
        <v>art dealers and galleries</v>
      </c>
      <c r="B129" s="6">
        <f>+trade2019!K135</f>
        <v>51.798561151079134</v>
      </c>
      <c r="C129" s="128">
        <f>+indus2019!R$31</f>
        <v>2.6544021355111983E-3</v>
      </c>
      <c r="D129" s="128">
        <f>+indus2019!T$31</f>
        <v>0</v>
      </c>
      <c r="E129" s="128">
        <f>+indus2019!V$31</f>
        <v>0</v>
      </c>
      <c r="F129" t="str">
        <f>+trade2019!L135</f>
        <v>47.783 art dealers and galleries</v>
      </c>
    </row>
    <row r="130" spans="1:6" ht="12.75" customHeight="1">
      <c r="A130" t="str">
        <f>+trade2019!J136</f>
        <v>coins and stamps shops</v>
      </c>
      <c r="B130" s="6">
        <f>+trade2019!K136</f>
        <v>76.683937823834199</v>
      </c>
      <c r="C130" s="128">
        <f>+indus2019!R$31</f>
        <v>2.6544021355111983E-3</v>
      </c>
      <c r="D130" s="128">
        <f>+indus2019!T$31</f>
        <v>0</v>
      </c>
      <c r="E130" s="128">
        <f>+indus2019!V$31</f>
        <v>0</v>
      </c>
      <c r="F130" t="str">
        <f>+trade2019!L136</f>
        <v>47.784 coins and stamps shops</v>
      </c>
    </row>
    <row r="131" spans="1:6" ht="12.75" customHeight="1">
      <c r="A131" t="str">
        <f>+trade2019!J137</f>
        <v>r.t. other new goods n.e.c.</v>
      </c>
      <c r="B131" s="6">
        <f>+trade2019!K137</f>
        <v>52.575315840621961</v>
      </c>
      <c r="C131" s="128">
        <f>+indus2019!R$31</f>
        <v>2.6544021355111983E-3</v>
      </c>
      <c r="D131" s="128">
        <f>+indus2019!T$31</f>
        <v>0</v>
      </c>
      <c r="E131" s="128">
        <f>+indus2019!V$31</f>
        <v>0</v>
      </c>
      <c r="F131" t="str">
        <f>+trade2019!L137</f>
        <v>47.789 specialised stores for other new goods n.e.c.</v>
      </c>
    </row>
    <row r="132" spans="1:6" ht="12.75" customHeight="1">
      <c r="A132" t="str">
        <f>+trade2019!J138</f>
        <v>antiques shops and second-hand book stores</v>
      </c>
      <c r="B132" s="6">
        <f>+trade2019!K138</f>
        <v>57.8125</v>
      </c>
      <c r="C132" s="128">
        <f>+indus2019!R$31</f>
        <v>2.6544021355111983E-3</v>
      </c>
      <c r="D132" s="128">
        <f>+indus2019!T$31</f>
        <v>0</v>
      </c>
      <c r="E132" s="128">
        <f>+indus2019!V$31</f>
        <v>0</v>
      </c>
      <c r="F132" t="str">
        <f>+trade2019!L138</f>
        <v>47.791 antiques shops and second-hand book stores</v>
      </c>
    </row>
    <row r="133" spans="1:6" ht="12.75" customHeight="1">
      <c r="A133" t="str">
        <f>+trade2019!J139</f>
        <v>r.t. other second-hand goods</v>
      </c>
      <c r="B133" s="6">
        <f>+trade2019!K139</f>
        <v>44.092219020172905</v>
      </c>
      <c r="C133" s="128">
        <f>+indus2019!R$31</f>
        <v>2.6544021355111983E-3</v>
      </c>
      <c r="D133" s="128">
        <f>+indus2019!T$31</f>
        <v>0</v>
      </c>
      <c r="E133" s="128">
        <f>+indus2019!V$31</f>
        <v>0</v>
      </c>
      <c r="F133" t="str">
        <f>+trade2019!L139</f>
        <v>47.792 stores for other second-hand goods</v>
      </c>
    </row>
    <row r="134" spans="1:6" ht="12.75" customHeight="1">
      <c r="A134" t="str">
        <f>+trade2019!J140</f>
        <v>auctioning houses</v>
      </c>
      <c r="B134" s="6">
        <f>+trade2019!K140</f>
        <v>14.432989690721653</v>
      </c>
      <c r="C134" s="128">
        <f>+indus2019!R$31</f>
        <v>2.6544021355111983E-3</v>
      </c>
      <c r="D134" s="128">
        <f>+indus2019!T$31</f>
        <v>0</v>
      </c>
      <c r="E134" s="128">
        <f>+indus2019!V$31</f>
        <v>0</v>
      </c>
      <c r="F134" t="str">
        <f>+trade2019!L140</f>
        <v>47.793 auctioning houses</v>
      </c>
    </row>
    <row r="135" spans="1:6" ht="12.75" customHeight="1">
      <c r="A135" t="str">
        <f>+trade2019!J141</f>
        <v>food stalls and market stands</v>
      </c>
      <c r="B135" s="6">
        <f>+trade2019!K141</f>
        <v>68.911174785100286</v>
      </c>
      <c r="C135" s="128">
        <f>+indus2019!R$31</f>
        <v>2.6544021355111983E-3</v>
      </c>
      <c r="D135" s="128">
        <f>+indus2019!T$31</f>
        <v>0</v>
      </c>
      <c r="E135" s="128">
        <f>+indus2019!V$31</f>
        <v>0</v>
      </c>
      <c r="F135" t="str">
        <f>+trade2019!L141</f>
        <v>47.810 food stalls and market stands</v>
      </c>
    </row>
    <row r="136" spans="1:6" ht="12.75" customHeight="1">
      <c r="A136" t="str">
        <f>+trade2019!J142</f>
        <v xml:space="preserve">textiles, clothing, footwear stalls and market stands </v>
      </c>
      <c r="B136" s="6">
        <f>+trade2019!K142</f>
        <v>47.959183673469383</v>
      </c>
      <c r="C136" s="128">
        <f>+indus2019!R$31</f>
        <v>2.6544021355111983E-3</v>
      </c>
      <c r="D136" s="128">
        <f>+indus2019!T$31</f>
        <v>0</v>
      </c>
      <c r="E136" s="128">
        <f>+indus2019!V$31</f>
        <v>0</v>
      </c>
      <c r="F136" t="str">
        <f>+trade2019!L142</f>
        <v xml:space="preserve">47.820 textiles, clothing, footwear stalls and market stands </v>
      </c>
    </row>
    <row r="137" spans="1:6" ht="12.75" customHeight="1">
      <c r="A137" t="str">
        <f>+trade2019!J143</f>
        <v xml:space="preserve">other stalls and market stands </v>
      </c>
      <c r="B137" s="6">
        <f>+trade2019!K143</f>
        <v>55.755395683453237</v>
      </c>
      <c r="C137" s="128">
        <f>+indus2019!R$31</f>
        <v>2.6544021355111983E-3</v>
      </c>
      <c r="D137" s="128">
        <f>+indus2019!T$31</f>
        <v>0</v>
      </c>
      <c r="E137" s="128">
        <f>+indus2019!V$31</f>
        <v>0</v>
      </c>
      <c r="F137" t="str">
        <f>+trade2019!L143</f>
        <v xml:space="preserve">47.890 other stalls and market stands </v>
      </c>
    </row>
    <row r="138" spans="1:6" ht="12.75" customHeight="1">
      <c r="A138" t="str">
        <f>+trade2019!J144</f>
        <v>r.t. non-specialised via mail order houses or via internet</v>
      </c>
      <c r="B138" s="6">
        <f>+trade2019!K144</f>
        <v>79.155672823219007</v>
      </c>
      <c r="C138" s="128">
        <f>+indus2019!R$31</f>
        <v>2.6544021355111983E-3</v>
      </c>
      <c r="D138" s="128">
        <f>+indus2019!T$31</f>
        <v>0</v>
      </c>
      <c r="E138" s="128">
        <f>+indus2019!V$31</f>
        <v>0</v>
      </c>
      <c r="F138" t="str">
        <f>+trade2019!L144</f>
        <v>47.911 non-specialised retail sale via mail order houses or via internet</v>
      </c>
    </row>
    <row r="139" spans="1:6" ht="12.75" customHeight="1">
      <c r="A139" t="str">
        <f>+trade2019!J145</f>
        <v>r.t. clothing via mail order houses or via internet</v>
      </c>
      <c r="B139" s="6">
        <f>+trade2019!K145</f>
        <v>58.300935925125998</v>
      </c>
      <c r="C139" s="128">
        <f>+indus2019!R$31</f>
        <v>2.6544021355111983E-3</v>
      </c>
      <c r="D139" s="128">
        <f>+indus2019!T$31</f>
        <v>0</v>
      </c>
      <c r="E139" s="128">
        <f>+indus2019!V$31</f>
        <v>0</v>
      </c>
      <c r="F139" t="str">
        <f>+trade2019!L145</f>
        <v>47.912 retail sale of clothing via mail order houses or via internet</v>
      </c>
    </row>
    <row r="140" spans="1:6" ht="12.75" customHeight="1">
      <c r="A140" t="str">
        <f>+trade2019!J146</f>
        <v>r.t. books etc. via mail order houses or internet</v>
      </c>
      <c r="B140" s="6">
        <f>+trade2019!K146</f>
        <v>75.434635357868601</v>
      </c>
      <c r="C140" s="128">
        <f>+indus2019!R$31</f>
        <v>2.6544021355111983E-3</v>
      </c>
      <c r="D140" s="128">
        <f>+indus2019!T$31</f>
        <v>0</v>
      </c>
      <c r="E140" s="128">
        <f>+indus2019!V$31</f>
        <v>0</v>
      </c>
      <c r="F140" t="str">
        <f>+trade2019!L146</f>
        <v>47.913 retail sale of books and other media goods via mail order houses or via internet</v>
      </c>
    </row>
    <row r="141" spans="1:6" ht="12.75" customHeight="1">
      <c r="A141" t="str">
        <f>+trade2019!J147</f>
        <v>r.t. computers etc. via mail order houses or via internet</v>
      </c>
      <c r="B141" s="6">
        <f>+trade2019!K147</f>
        <v>78.711325574794216</v>
      </c>
      <c r="C141" s="128">
        <f>+indus2019!R$31</f>
        <v>2.6544021355111983E-3</v>
      </c>
      <c r="D141" s="128">
        <f>+indus2019!T$31</f>
        <v>0</v>
      </c>
      <c r="E141" s="128">
        <f>+indus2019!V$31</f>
        <v>0</v>
      </c>
      <c r="F141" t="str">
        <f>+trade2019!L147</f>
        <v>47.914 retail sale of computers and other electronic equipment via mail order houses or via internet</v>
      </c>
    </row>
    <row r="142" spans="1:6" ht="12.75" customHeight="1">
      <c r="A142" t="str">
        <f>+trade2019!J148</f>
        <v>r.t. sports, leisure goods via mail order houses, internet</v>
      </c>
      <c r="B142" s="6">
        <f>+trade2019!K148</f>
        <v>68.502994011976043</v>
      </c>
      <c r="C142" s="128">
        <f>+indus2019!R$31</f>
        <v>2.6544021355111983E-3</v>
      </c>
      <c r="D142" s="128">
        <f>+indus2019!T$31</f>
        <v>0</v>
      </c>
      <c r="E142" s="128">
        <f>+indus2019!V$31</f>
        <v>0</v>
      </c>
      <c r="F142" t="str">
        <f>+trade2019!L148</f>
        <v>47.915 retail sale of sports and leisure goods via mail order houses or via internet</v>
      </c>
    </row>
    <row r="143" spans="1:6" ht="12.75" customHeight="1">
      <c r="A143" t="str">
        <f>+trade2019!J149</f>
        <v>r.t. household goods via mail order houses or via internet</v>
      </c>
      <c r="B143" s="6">
        <f>+trade2019!K149</f>
        <v>49.032258064516135</v>
      </c>
      <c r="C143" s="128">
        <f>+indus2019!R$31</f>
        <v>2.6544021355111983E-3</v>
      </c>
      <c r="D143" s="128">
        <f>+indus2019!T$31</f>
        <v>0</v>
      </c>
      <c r="E143" s="128">
        <f>+indus2019!V$31</f>
        <v>0</v>
      </c>
      <c r="F143" t="str">
        <f>+trade2019!L149</f>
        <v>47.916 retail sale of household goods via mail order houses or via internet</v>
      </c>
    </row>
    <row r="144" spans="1:6" ht="12.75" customHeight="1">
      <c r="A144" t="str">
        <f>+trade2019!J150</f>
        <v>internet retail auctions</v>
      </c>
      <c r="B144" s="6">
        <f>+trade2019!K150</f>
        <v>40.840840840840841</v>
      </c>
      <c r="C144" s="128">
        <f>+indus2019!R$31</f>
        <v>2.6544021355111983E-3</v>
      </c>
      <c r="D144" s="128">
        <f>+indus2019!T$31</f>
        <v>0</v>
      </c>
      <c r="E144" s="128">
        <f>+indus2019!V$31</f>
        <v>0</v>
      </c>
      <c r="F144" t="str">
        <f>+trade2019!L150</f>
        <v>47.917 internet retail auctions</v>
      </c>
    </row>
    <row r="145" spans="1:6" ht="12.75" customHeight="1">
      <c r="A145" t="str">
        <f>+trade2019!J151</f>
        <v>r.t. other via mail order houses or via internet</v>
      </c>
      <c r="B145" s="6">
        <f>+trade2019!K151</f>
        <v>65.223739586017345</v>
      </c>
      <c r="C145" s="128">
        <f>+indus2019!R$31</f>
        <v>2.6544021355111983E-3</v>
      </c>
      <c r="D145" s="128">
        <f>+indus2019!T$31</f>
        <v>0</v>
      </c>
      <c r="E145" s="128">
        <f>+indus2019!V$31</f>
        <v>0</v>
      </c>
      <c r="F145" t="str">
        <f>+trade2019!L151</f>
        <v>47.919 other retail sale via mail order houses or via internet</v>
      </c>
    </row>
    <row r="146" spans="1:6" ht="12.75" customHeight="1">
      <c r="A146" t="str">
        <f>+trade2019!J152</f>
        <v>r.t. on commission</v>
      </c>
      <c r="B146" s="6">
        <f>+trade2019!K152</f>
        <v>37.959442332065905</v>
      </c>
      <c r="C146" s="128">
        <f>+indus2019!R$31</f>
        <v>2.6544021355111983E-3</v>
      </c>
      <c r="D146" s="128">
        <f>+indus2019!T$31</f>
        <v>0</v>
      </c>
      <c r="E146" s="128">
        <f>+indus2019!V$31</f>
        <v>0</v>
      </c>
      <c r="F146" t="str">
        <f>+trade2019!L152</f>
        <v>47.991 retail sale on commission</v>
      </c>
    </row>
    <row r="147" spans="1:6" ht="12.75" customHeight="1">
      <c r="A147" t="str">
        <f>+trade2019!J153</f>
        <v>r.t. ambulatory and occasional of food</v>
      </c>
      <c r="B147" s="6">
        <f>+trade2019!K153</f>
        <v>63.48949919224556</v>
      </c>
      <c r="C147" s="128">
        <f>+indus2019!R$31</f>
        <v>2.6544021355111983E-3</v>
      </c>
      <c r="D147" s="128">
        <f>+indus2019!T$31</f>
        <v>0</v>
      </c>
      <c r="E147" s="128">
        <f>+indus2019!V$31</f>
        <v>0</v>
      </c>
      <c r="F147" t="str">
        <f>+trade2019!L153</f>
        <v>47.992 ambulatory and occasional retail sale of food</v>
      </c>
    </row>
    <row r="148" spans="1:6" ht="12.75" customHeight="1">
      <c r="A148" t="str">
        <f>+trade2019!J155</f>
        <v>r.t. ambulatory and occasional of other goods</v>
      </c>
      <c r="B148" s="6">
        <f>+trade2019!K155</f>
        <v>51.88284518828452</v>
      </c>
      <c r="C148" s="128">
        <f>+indus2019!R$31</f>
        <v>2.6544021355111983E-3</v>
      </c>
      <c r="D148" s="128">
        <f>+indus2019!T$31</f>
        <v>0</v>
      </c>
      <c r="E148" s="128">
        <f>+indus2019!V$31</f>
        <v>0</v>
      </c>
      <c r="F148" t="str">
        <f>+trade2019!L155</f>
        <v>47.993 ambulatory and occasional retail sale of other goods</v>
      </c>
    </row>
    <row r="149" spans="1:6" ht="12.75" customHeight="1">
      <c r="A149" t="str">
        <f>+trade2019!J156</f>
        <v>auctions not in stores or internet</v>
      </c>
      <c r="B149" s="6">
        <f>+trade2019!K156</f>
        <v>34.090909090909093</v>
      </c>
      <c r="C149" s="128">
        <f>+indus2019!R$31</f>
        <v>2.6544021355111983E-3</v>
      </c>
      <c r="D149" s="128">
        <f>+indus2019!T$31</f>
        <v>0</v>
      </c>
      <c r="E149" s="128">
        <f>+indus2019!V$31</f>
        <v>0</v>
      </c>
      <c r="F149" t="str">
        <f>+trade2019!L156</f>
        <v>47.994 auctions not in stores or internet</v>
      </c>
    </row>
    <row r="150" spans="1:6" ht="12.75" customHeight="1">
      <c r="A150" t="str">
        <f>+trade2019!J157</f>
        <v>r.t. other sale not in stores, stalls or markets n.e.c.</v>
      </c>
      <c r="B150" s="6">
        <f>+trade2019!K157</f>
        <v>59.854897218863371</v>
      </c>
      <c r="C150" s="128">
        <f>+indus2019!R$31</f>
        <v>2.6544021355111983E-3</v>
      </c>
      <c r="D150" s="128">
        <f>+indus2019!T$31</f>
        <v>0</v>
      </c>
      <c r="E150" s="128">
        <f>+indus2019!V$31</f>
        <v>0</v>
      </c>
      <c r="F150" t="str">
        <f>+trade2019!L157</f>
        <v>47.999 other retail sale not in stores, stalls or markets n.e.c.</v>
      </c>
    </row>
    <row r="151" spans="1:6" ht="12.75" customHeight="1">
      <c r="B151" s="6"/>
      <c r="C151" s="128"/>
      <c r="D151" s="128"/>
      <c r="E151" s="128"/>
      <c r="F151">
        <f>+trade2019!L158</f>
        <v>0</v>
      </c>
    </row>
    <row r="152" spans="1:6" ht="12.75" customHeight="1">
      <c r="B152" s="6"/>
      <c r="C152" s="128"/>
      <c r="D152" s="128"/>
      <c r="E152" s="128"/>
      <c r="F152">
        <f>+trade2019!L159</f>
        <v>0</v>
      </c>
    </row>
    <row r="153" spans="1:6" ht="12.75" customHeight="1">
      <c r="B153" s="6"/>
      <c r="C153" s="128"/>
      <c r="D153" s="128"/>
      <c r="E153" s="128"/>
    </row>
    <row r="154" spans="1:6" ht="12.75" customHeight="1">
      <c r="B154" s="6"/>
      <c r="C154" s="128"/>
      <c r="D154" s="128"/>
      <c r="E154" s="128"/>
    </row>
    <row r="155" spans="1:6" ht="12.75" customHeight="1">
      <c r="B155" s="6"/>
      <c r="C155" s="128"/>
      <c r="D155" s="128"/>
      <c r="E155" s="128"/>
    </row>
    <row r="156" spans="1:6" ht="12.75" customHeight="1">
      <c r="B156" s="6"/>
      <c r="C156" s="128"/>
      <c r="D156" s="128"/>
      <c r="E156" s="128"/>
    </row>
    <row r="157" spans="1:6" ht="12.75" customHeight="1">
      <c r="B157" s="6"/>
      <c r="C157" s="128"/>
      <c r="D157" s="128"/>
      <c r="E157" s="128"/>
    </row>
    <row r="158" spans="1:6" ht="12.75" customHeight="1">
      <c r="B158" s="6"/>
      <c r="C158" s="128"/>
      <c r="D158" s="128"/>
      <c r="E158" s="128"/>
    </row>
    <row r="159" spans="1:6" ht="12.75" customHeight="1">
      <c r="B159" s="6"/>
      <c r="C159" s="128"/>
      <c r="D159" s="128"/>
      <c r="E159" s="128"/>
    </row>
    <row r="160" spans="1:6" ht="12.75" customHeight="1">
      <c r="B160" s="6"/>
      <c r="C160" s="128"/>
      <c r="D160" s="128"/>
      <c r="E160" s="128"/>
    </row>
    <row r="161" spans="2:5" ht="12.75" customHeight="1">
      <c r="B161" s="6"/>
      <c r="C161" s="128"/>
      <c r="D161" s="128"/>
      <c r="E161" s="128"/>
    </row>
    <row r="162" spans="2:5" ht="12.75" customHeight="1">
      <c r="B162" s="6"/>
      <c r="C162" s="128"/>
      <c r="D162" s="128"/>
      <c r="E162" s="128"/>
    </row>
    <row r="163" spans="2:5" ht="12.75" customHeight="1">
      <c r="B163" s="6"/>
      <c r="C163" s="128"/>
      <c r="D163" s="128"/>
      <c r="E163" s="128"/>
    </row>
    <row r="164" spans="2:5" ht="12.75" customHeight="1">
      <c r="B164" s="6"/>
      <c r="C164" s="128"/>
      <c r="D164" s="128"/>
      <c r="E164" s="128"/>
    </row>
    <row r="165" spans="2:5" ht="12.75" customHeight="1">
      <c r="B165" s="6"/>
      <c r="C165" s="128"/>
      <c r="D165" s="128"/>
      <c r="E165" s="128"/>
    </row>
    <row r="166" spans="2:5" ht="12.75" customHeight="1">
      <c r="B166" s="6"/>
      <c r="C166" s="128"/>
      <c r="D166" s="128"/>
      <c r="E166" s="128"/>
    </row>
    <row r="167" spans="2:5" ht="12.75" customHeight="1">
      <c r="B167" s="6"/>
      <c r="C167" s="128"/>
      <c r="D167" s="128"/>
      <c r="E167" s="128"/>
    </row>
    <row r="168" spans="2:5" ht="12.75" customHeight="1">
      <c r="B168" s="6"/>
      <c r="C168" s="128"/>
      <c r="D168" s="128"/>
      <c r="E168" s="128"/>
    </row>
    <row r="169" spans="2:5" ht="12.75" customHeight="1">
      <c r="B169" s="6"/>
      <c r="C169" s="128"/>
      <c r="D169" s="128"/>
      <c r="E169" s="128"/>
    </row>
    <row r="170" spans="2:5" ht="12.75" customHeight="1">
      <c r="B170" s="6"/>
      <c r="C170" s="128"/>
      <c r="D170" s="128"/>
      <c r="E170" s="128"/>
    </row>
    <row r="171" spans="2:5" ht="12.75" customHeight="1">
      <c r="B171" s="6"/>
      <c r="C171" s="128"/>
      <c r="D171" s="128"/>
      <c r="E171" s="128"/>
    </row>
    <row r="172" spans="2:5" ht="12.75" customHeight="1">
      <c r="B172" s="6"/>
      <c r="C172" s="128"/>
      <c r="D172" s="128"/>
      <c r="E172" s="128"/>
    </row>
    <row r="173" spans="2:5" ht="12.75" customHeight="1">
      <c r="B173" s="6"/>
      <c r="C173" s="128"/>
      <c r="D173" s="128"/>
      <c r="E173" s="128"/>
    </row>
    <row r="174" spans="2:5" ht="12.75" customHeight="1">
      <c r="B174" s="6"/>
      <c r="C174" s="128"/>
      <c r="D174" s="128"/>
      <c r="E174" s="128"/>
    </row>
    <row r="175" spans="2:5" ht="12.75" customHeight="1">
      <c r="B175" s="6"/>
      <c r="C175" s="128"/>
      <c r="D175" s="128"/>
      <c r="E175" s="128"/>
    </row>
    <row r="176" spans="2:5" ht="12.75" customHeight="1">
      <c r="B176" s="6"/>
      <c r="C176" s="128"/>
      <c r="D176" s="128"/>
      <c r="E176" s="128"/>
    </row>
    <row r="177" spans="2:5" ht="12.75" customHeight="1">
      <c r="B177" s="6"/>
      <c r="C177" s="128"/>
      <c r="D177" s="128"/>
      <c r="E177" s="128"/>
    </row>
    <row r="178" spans="2:5" ht="12.75" customHeight="1">
      <c r="B178" s="6"/>
      <c r="C178" s="128"/>
      <c r="D178" s="128"/>
      <c r="E178" s="128"/>
    </row>
    <row r="179" spans="2:5" ht="12.75" customHeight="1">
      <c r="B179" s="6"/>
      <c r="C179" s="128"/>
      <c r="D179" s="128"/>
      <c r="E179" s="128"/>
    </row>
    <row r="180" spans="2:5" ht="12.75" customHeight="1">
      <c r="B180" s="6"/>
      <c r="C180" s="128"/>
      <c r="D180" s="128"/>
      <c r="E180" s="128"/>
    </row>
    <row r="181" spans="2:5" ht="12.75" customHeight="1">
      <c r="B181" s="6"/>
      <c r="C181" s="128"/>
      <c r="D181" s="128"/>
      <c r="E181" s="128"/>
    </row>
    <row r="182" spans="2:5" ht="12.75" customHeight="1">
      <c r="B182" s="6"/>
      <c r="C182" s="128"/>
      <c r="D182" s="128"/>
      <c r="E182" s="128"/>
    </row>
    <row r="183" spans="2:5" ht="12.75" customHeight="1">
      <c r="B183" s="6"/>
      <c r="C183" s="128"/>
      <c r="D183" s="128"/>
      <c r="E183" s="128"/>
    </row>
    <row r="184" spans="2:5" ht="12.75" customHeight="1">
      <c r="B184" s="6"/>
      <c r="C184" s="128"/>
      <c r="D184" s="128"/>
      <c r="E184" s="128"/>
    </row>
    <row r="185" spans="2:5" ht="12.75" customHeight="1">
      <c r="B185" s="6"/>
      <c r="C185" s="128"/>
      <c r="D185" s="128"/>
      <c r="E185" s="128"/>
    </row>
    <row r="186" spans="2:5" ht="12.75" customHeight="1">
      <c r="B186" s="6"/>
      <c r="C186" s="128"/>
      <c r="D186" s="128"/>
      <c r="E186" s="128"/>
    </row>
    <row r="187" spans="2:5" ht="12.75" customHeight="1">
      <c r="B187" s="6"/>
      <c r="C187" s="128"/>
      <c r="D187" s="128"/>
      <c r="E187" s="128"/>
    </row>
    <row r="188" spans="2:5" ht="12.75" customHeight="1">
      <c r="B188" s="6"/>
      <c r="C188" s="128"/>
      <c r="D188" s="128"/>
      <c r="E188" s="128"/>
    </row>
    <row r="189" spans="2:5" ht="12.75" customHeight="1">
      <c r="B189" s="6"/>
      <c r="C189" s="128"/>
      <c r="D189" s="128"/>
      <c r="E189" s="128"/>
    </row>
    <row r="190" spans="2:5" ht="12.75" customHeight="1">
      <c r="B190" s="6"/>
      <c r="C190" s="128"/>
      <c r="D190" s="128"/>
      <c r="E190" s="128"/>
    </row>
    <row r="191" spans="2:5" ht="12.75" customHeight="1">
      <c r="B191" s="6"/>
      <c r="C191" s="128"/>
      <c r="D191" s="128"/>
      <c r="E191" s="128"/>
    </row>
    <row r="192" spans="2:5" ht="12.75" customHeight="1">
      <c r="B192" s="6"/>
      <c r="C192" s="128"/>
      <c r="D192" s="128"/>
      <c r="E192" s="128"/>
    </row>
    <row r="193" spans="2:5" ht="12.75" customHeight="1">
      <c r="B193" s="6"/>
      <c r="C193" s="128"/>
      <c r="D193" s="128"/>
      <c r="E193" s="128"/>
    </row>
    <row r="194" spans="2:5" ht="12.75" customHeight="1">
      <c r="B194" s="6"/>
      <c r="C194" s="128"/>
      <c r="D194" s="128"/>
      <c r="E194" s="128"/>
    </row>
    <row r="195" spans="2:5" ht="12.75" customHeight="1">
      <c r="B195" s="6"/>
      <c r="C195" s="128"/>
      <c r="D195" s="128"/>
      <c r="E195" s="128"/>
    </row>
    <row r="196" spans="2:5" ht="12.75" customHeight="1">
      <c r="B196" s="6"/>
      <c r="C196" s="128"/>
      <c r="D196" s="128"/>
      <c r="E196" s="128"/>
    </row>
    <row r="197" spans="2:5" ht="12.75" customHeight="1">
      <c r="B197" s="6"/>
      <c r="C197" s="128"/>
      <c r="D197" s="128"/>
      <c r="E197" s="128"/>
    </row>
    <row r="198" spans="2:5" ht="12.75" customHeight="1">
      <c r="B198" s="6"/>
      <c r="C198" s="128"/>
      <c r="D198" s="128"/>
      <c r="E198" s="128"/>
    </row>
    <row r="199" spans="2:5" ht="12.75" customHeight="1">
      <c r="B199" s="6"/>
      <c r="C199" s="128"/>
      <c r="D199" s="128"/>
      <c r="E199" s="128"/>
    </row>
    <row r="200" spans="2:5" ht="12.75" customHeight="1">
      <c r="B200" s="6"/>
      <c r="C200" s="128"/>
      <c r="D200" s="128"/>
      <c r="E200" s="128"/>
    </row>
    <row r="201" spans="2:5" ht="12.75" customHeight="1">
      <c r="B201" s="6"/>
      <c r="C201" s="128"/>
      <c r="D201" s="128"/>
      <c r="E201" s="128"/>
    </row>
    <row r="202" spans="2:5" ht="12.75" customHeight="1">
      <c r="B202" s="6"/>
      <c r="C202" s="128"/>
      <c r="D202" s="128"/>
      <c r="E202" s="128"/>
    </row>
    <row r="203" spans="2:5" ht="12.75" customHeight="1">
      <c r="B203" s="6"/>
      <c r="C203" s="128"/>
      <c r="D203" s="128"/>
      <c r="E203" s="128"/>
    </row>
    <row r="204" spans="2:5" ht="12.75" customHeight="1">
      <c r="B204" s="6"/>
      <c r="C204" s="128"/>
      <c r="D204" s="128"/>
      <c r="E204" s="128"/>
    </row>
    <row r="205" spans="2:5" ht="12.75" customHeight="1">
      <c r="B205" s="6"/>
      <c r="C205" s="128"/>
      <c r="D205" s="128"/>
      <c r="E205" s="128"/>
    </row>
    <row r="206" spans="2:5" ht="12.75" customHeight="1">
      <c r="B206" s="6"/>
      <c r="C206" s="128"/>
      <c r="D206" s="128"/>
      <c r="E206" s="128"/>
    </row>
    <row r="207" spans="2:5" ht="12.75" customHeight="1">
      <c r="B207" s="6"/>
      <c r="C207" s="128"/>
      <c r="D207" s="128"/>
      <c r="E207" s="128"/>
    </row>
    <row r="208" spans="2:5" ht="12.75" customHeight="1">
      <c r="B208" s="6"/>
      <c r="C208" s="128"/>
      <c r="D208" s="128"/>
      <c r="E208" s="128"/>
    </row>
    <row r="209" spans="2:5" ht="12.75" customHeight="1">
      <c r="B209" s="6"/>
      <c r="C209" s="128"/>
      <c r="D209" s="128"/>
      <c r="E209" s="128"/>
    </row>
    <row r="210" spans="2:5" ht="12.75" customHeight="1">
      <c r="B210" s="6"/>
      <c r="C210" s="128"/>
      <c r="D210" s="128"/>
      <c r="E210" s="128"/>
    </row>
    <row r="211" spans="2:5" ht="12.75" customHeight="1">
      <c r="B211" s="6"/>
      <c r="C211" s="128"/>
      <c r="D211" s="128"/>
      <c r="E211" s="128"/>
    </row>
    <row r="212" spans="2:5" ht="12.75" customHeight="1">
      <c r="B212" s="6"/>
      <c r="C212" s="128"/>
      <c r="D212" s="128"/>
      <c r="E212" s="128"/>
    </row>
    <row r="213" spans="2:5" ht="12.75" customHeight="1">
      <c r="B213" s="6"/>
      <c r="C213" s="128"/>
      <c r="D213" s="128"/>
      <c r="E213" s="128"/>
    </row>
    <row r="214" spans="2:5" ht="12.75" customHeight="1">
      <c r="B214" s="6"/>
      <c r="C214" s="128"/>
      <c r="D214" s="128"/>
      <c r="E214" s="128"/>
    </row>
    <row r="215" spans="2:5" ht="12.75" customHeight="1">
      <c r="B215" s="6"/>
      <c r="C215" s="128"/>
      <c r="D215" s="128"/>
      <c r="E215" s="128"/>
    </row>
    <row r="216" spans="2:5" ht="12.75" customHeight="1">
      <c r="B216" s="6"/>
      <c r="C216" s="128"/>
      <c r="D216" s="128"/>
      <c r="E216" s="128"/>
    </row>
    <row r="217" spans="2:5" ht="12.75" customHeight="1">
      <c r="B217" s="6"/>
      <c r="C217" s="128"/>
      <c r="D217" s="128"/>
      <c r="E217" s="128"/>
    </row>
    <row r="218" spans="2:5" ht="12.75" customHeight="1">
      <c r="B218" s="6"/>
      <c r="C218" s="128"/>
      <c r="D218" s="128"/>
      <c r="E218" s="128"/>
    </row>
    <row r="219" spans="2:5" ht="12.75" customHeight="1">
      <c r="B219" s="6"/>
      <c r="C219" s="128"/>
      <c r="D219" s="128"/>
      <c r="E219" s="128"/>
    </row>
    <row r="220" spans="2:5" ht="12.75" customHeight="1">
      <c r="B220" s="6"/>
      <c r="C220" s="128"/>
      <c r="D220" s="128"/>
      <c r="E220" s="128"/>
    </row>
    <row r="221" spans="2:5" ht="12.75" customHeight="1">
      <c r="B221" s="6"/>
      <c r="C221" s="128"/>
      <c r="D221" s="128"/>
      <c r="E221" s="128"/>
    </row>
    <row r="222" spans="2:5" ht="12.75" customHeight="1">
      <c r="B222" s="6"/>
      <c r="C222" s="128"/>
      <c r="D222" s="128"/>
      <c r="E222" s="128"/>
    </row>
    <row r="223" spans="2:5" ht="12.75" customHeight="1">
      <c r="B223" s="6"/>
      <c r="C223" s="128"/>
      <c r="D223" s="128"/>
      <c r="E223" s="128"/>
    </row>
    <row r="224" spans="2:5" ht="12.75" customHeight="1">
      <c r="B224" s="6"/>
      <c r="C224" s="128"/>
      <c r="D224" s="128"/>
      <c r="E224" s="128"/>
    </row>
    <row r="225" spans="2:5" ht="12.75" customHeight="1">
      <c r="B225" s="6"/>
      <c r="C225" s="128"/>
      <c r="D225" s="128"/>
      <c r="E225" s="128"/>
    </row>
    <row r="226" spans="2:5" ht="12.75" customHeight="1">
      <c r="B226" s="6"/>
      <c r="C226" s="128"/>
      <c r="D226" s="128"/>
      <c r="E226" s="128"/>
    </row>
    <row r="227" spans="2:5" ht="12.75" customHeight="1">
      <c r="B227" s="6"/>
      <c r="C227" s="128"/>
      <c r="D227" s="128"/>
      <c r="E227" s="128"/>
    </row>
    <row r="228" spans="2:5" ht="12.75" customHeight="1">
      <c r="B228" s="6"/>
      <c r="C228" s="128"/>
      <c r="D228" s="128"/>
      <c r="E228" s="128"/>
    </row>
    <row r="229" spans="2:5" ht="12.75" customHeight="1">
      <c r="B229" s="6"/>
      <c r="C229" s="128"/>
      <c r="D229" s="128"/>
      <c r="E229" s="128"/>
    </row>
    <row r="230" spans="2:5" ht="12.75" customHeight="1">
      <c r="B230" s="6"/>
      <c r="C230" s="128"/>
      <c r="D230" s="128"/>
      <c r="E230" s="128"/>
    </row>
    <row r="231" spans="2:5" ht="12.75" customHeight="1">
      <c r="B231" s="6"/>
      <c r="C231" s="128"/>
      <c r="D231" s="128"/>
      <c r="E231" s="128"/>
    </row>
    <row r="232" spans="2:5" ht="12.75" customHeight="1">
      <c r="B232" s="6"/>
      <c r="C232" s="128"/>
      <c r="D232" s="128"/>
      <c r="E232" s="128"/>
    </row>
    <row r="233" spans="2:5" ht="12.75" customHeight="1">
      <c r="B233" s="6"/>
      <c r="C233" s="128"/>
      <c r="D233" s="128"/>
      <c r="E233" s="128"/>
    </row>
    <row r="234" spans="2:5" ht="12.75" customHeight="1">
      <c r="B234" s="6"/>
      <c r="C234" s="128"/>
      <c r="D234" s="128"/>
      <c r="E234" s="128"/>
    </row>
    <row r="235" spans="2:5" ht="12.75" customHeight="1">
      <c r="B235" s="6"/>
      <c r="C235" s="128"/>
      <c r="D235" s="128"/>
      <c r="E235" s="128"/>
    </row>
    <row r="236" spans="2:5" ht="12.75" customHeight="1">
      <c r="B236" s="6"/>
      <c r="C236" s="128"/>
      <c r="D236" s="128"/>
      <c r="E236" s="128"/>
    </row>
    <row r="237" spans="2:5" ht="12.75" customHeight="1">
      <c r="B237" s="6"/>
      <c r="C237" s="128"/>
      <c r="D237" s="128"/>
      <c r="E237" s="128"/>
    </row>
    <row r="238" spans="2:5" ht="12.75" customHeight="1">
      <c r="B238" s="6"/>
      <c r="C238" s="128"/>
      <c r="D238" s="128"/>
      <c r="E238" s="128"/>
    </row>
    <row r="239" spans="2:5" ht="12.75" customHeight="1">
      <c r="B239" s="6"/>
      <c r="C239" s="128"/>
      <c r="D239" s="128"/>
      <c r="E239" s="128"/>
    </row>
    <row r="240" spans="2:5" ht="12.75" customHeight="1">
      <c r="B240" s="6"/>
      <c r="C240" s="128"/>
      <c r="D240" s="128"/>
      <c r="E240" s="128"/>
    </row>
    <row r="241" spans="2:5" ht="12.75" customHeight="1">
      <c r="B241" s="6"/>
      <c r="C241" s="128"/>
      <c r="D241" s="128"/>
      <c r="E241" s="128"/>
    </row>
    <row r="242" spans="2:5" ht="12.75" customHeight="1">
      <c r="B242" s="6"/>
      <c r="C242" s="128"/>
      <c r="D242" s="128"/>
      <c r="E242" s="128"/>
    </row>
    <row r="243" spans="2:5" ht="12.75" customHeight="1">
      <c r="B243" s="6"/>
      <c r="C243" s="128"/>
      <c r="D243" s="128"/>
      <c r="E243" s="128"/>
    </row>
    <row r="244" spans="2:5" ht="12.75" customHeight="1">
      <c r="B244" s="6"/>
      <c r="C244" s="128"/>
      <c r="D244" s="128"/>
      <c r="E244" s="128"/>
    </row>
    <row r="245" spans="2:5" ht="12.75" customHeight="1">
      <c r="B245" s="6"/>
      <c r="C245" s="128"/>
      <c r="D245" s="128"/>
      <c r="E245" s="128"/>
    </row>
    <row r="246" spans="2:5" ht="12.75" customHeight="1">
      <c r="B246" s="6"/>
      <c r="C246" s="128"/>
      <c r="D246" s="128"/>
      <c r="E246" s="128"/>
    </row>
    <row r="247" spans="2:5" ht="12.75" customHeight="1">
      <c r="B247" s="6"/>
      <c r="C247" s="128"/>
      <c r="D247" s="128"/>
      <c r="E247" s="128"/>
    </row>
    <row r="248" spans="2:5" ht="12.75" customHeight="1">
      <c r="B248" s="6"/>
      <c r="C248" s="128"/>
      <c r="D248" s="128"/>
      <c r="E248" s="128"/>
    </row>
    <row r="249" spans="2:5" ht="12.75" customHeight="1">
      <c r="B249" s="6"/>
      <c r="C249" s="128"/>
      <c r="D249" s="128"/>
      <c r="E249" s="128"/>
    </row>
    <row r="250" spans="2:5" ht="12.75" customHeight="1">
      <c r="B250" s="6"/>
      <c r="C250" s="128"/>
      <c r="D250" s="128"/>
      <c r="E250" s="128"/>
    </row>
    <row r="251" spans="2:5" ht="12.75" customHeight="1">
      <c r="B251" s="6"/>
      <c r="C251" s="128"/>
      <c r="D251" s="128"/>
      <c r="E251" s="128"/>
    </row>
    <row r="252" spans="2:5" ht="12.75" customHeight="1">
      <c r="B252" s="6"/>
      <c r="C252" s="128"/>
      <c r="D252" s="128"/>
      <c r="E252" s="128"/>
    </row>
    <row r="253" spans="2:5" ht="12.75" customHeight="1">
      <c r="B253" s="6"/>
      <c r="C253" s="128"/>
      <c r="D253" s="128"/>
      <c r="E253" s="128"/>
    </row>
    <row r="254" spans="2:5" ht="12.75" customHeight="1">
      <c r="B254" s="6"/>
      <c r="C254" s="128"/>
      <c r="D254" s="128"/>
      <c r="E254" s="128"/>
    </row>
    <row r="255" spans="2:5" ht="12.75" customHeight="1">
      <c r="B255" s="6"/>
      <c r="C255" s="128"/>
      <c r="D255" s="128"/>
      <c r="E255" s="128"/>
    </row>
    <row r="256" spans="2:5" ht="12.75" customHeight="1">
      <c r="B256" s="6"/>
      <c r="C256" s="128"/>
      <c r="D256" s="128"/>
      <c r="E256" s="128"/>
    </row>
    <row r="257" spans="2:5" ht="12.75" customHeight="1">
      <c r="B257" s="6"/>
      <c r="C257" s="128"/>
      <c r="D257" s="128"/>
      <c r="E257" s="128"/>
    </row>
    <row r="258" spans="2:5" ht="12.75" customHeight="1">
      <c r="B258" s="6"/>
      <c r="C258" s="128"/>
      <c r="D258" s="128"/>
      <c r="E258" s="128"/>
    </row>
    <row r="259" spans="2:5" ht="12.75" customHeight="1">
      <c r="B259" s="6"/>
      <c r="C259" s="128"/>
      <c r="D259" s="128"/>
      <c r="E259" s="128"/>
    </row>
    <row r="260" spans="2:5" ht="12.75" customHeight="1">
      <c r="B260" s="6"/>
      <c r="C260" s="128"/>
      <c r="D260" s="128"/>
      <c r="E260" s="128"/>
    </row>
    <row r="261" spans="2:5" ht="12.75" customHeight="1">
      <c r="B261" s="6"/>
      <c r="C261" s="128"/>
      <c r="D261" s="128"/>
      <c r="E261" s="128"/>
    </row>
    <row r="262" spans="2:5" ht="12.75" customHeight="1">
      <c r="B262" s="6"/>
      <c r="C262" s="128"/>
      <c r="D262" s="128"/>
      <c r="E262" s="128"/>
    </row>
    <row r="263" spans="2:5" ht="12.75" customHeight="1">
      <c r="B263" s="6"/>
      <c r="C263" s="128"/>
      <c r="D263" s="128"/>
      <c r="E263" s="128"/>
    </row>
    <row r="264" spans="2:5" ht="12.75" customHeight="1">
      <c r="B264" s="6"/>
      <c r="C264" s="128"/>
      <c r="D264" s="128"/>
      <c r="E264" s="128"/>
    </row>
    <row r="265" spans="2:5" ht="12.75" customHeight="1">
      <c r="B265" s="6"/>
      <c r="C265" s="128"/>
      <c r="D265" s="128"/>
      <c r="E265" s="128"/>
    </row>
    <row r="266" spans="2:5" ht="12.75" customHeight="1">
      <c r="B266" s="6"/>
      <c r="C266" s="128"/>
      <c r="D266" s="128"/>
      <c r="E266" s="128"/>
    </row>
    <row r="267" spans="2:5" ht="12.75" customHeight="1">
      <c r="B267" s="6"/>
      <c r="C267" s="128"/>
      <c r="D267" s="128"/>
      <c r="E267" s="128"/>
    </row>
    <row r="268" spans="2:5" ht="12.75" customHeight="1">
      <c r="B268" s="6"/>
      <c r="C268" s="128"/>
      <c r="D268" s="128"/>
      <c r="E268" s="128"/>
    </row>
    <row r="269" spans="2:5" ht="12.75" customHeight="1">
      <c r="B269" s="6"/>
      <c r="C269" s="128"/>
      <c r="D269" s="128"/>
      <c r="E269" s="128"/>
    </row>
    <row r="270" spans="2:5" ht="12.75" customHeight="1">
      <c r="B270" s="6"/>
      <c r="C270" s="128"/>
      <c r="D270" s="128"/>
      <c r="E270" s="128"/>
    </row>
    <row r="271" spans="2:5" ht="12.75" customHeight="1">
      <c r="B271" s="6"/>
      <c r="C271" s="128"/>
      <c r="D271" s="128"/>
      <c r="E271" s="128"/>
    </row>
    <row r="272" spans="2:5" ht="12.75" customHeight="1">
      <c r="B272" s="6"/>
      <c r="C272" s="128"/>
      <c r="D272" s="128"/>
      <c r="E272" s="128"/>
    </row>
    <row r="273" spans="2:5" ht="12.75" customHeight="1">
      <c r="B273" s="6"/>
      <c r="C273" s="128"/>
      <c r="D273" s="128"/>
      <c r="E273" s="128"/>
    </row>
    <row r="274" spans="2:5" ht="12.75" customHeight="1">
      <c r="B274" s="6"/>
      <c r="C274" s="128"/>
      <c r="D274" s="128"/>
      <c r="E274" s="128"/>
    </row>
    <row r="275" spans="2:5" ht="12.75" customHeight="1">
      <c r="B275" s="6"/>
      <c r="C275" s="128"/>
      <c r="D275" s="128"/>
      <c r="E275" s="128"/>
    </row>
    <row r="276" spans="2:5" ht="12.75" customHeight="1">
      <c r="B276" s="6"/>
      <c r="C276" s="128"/>
      <c r="D276" s="128"/>
      <c r="E276" s="128"/>
    </row>
    <row r="277" spans="2:5" ht="12.75" customHeight="1">
      <c r="B277" s="6"/>
      <c r="C277" s="128"/>
      <c r="D277" s="128"/>
      <c r="E277" s="128"/>
    </row>
    <row r="278" spans="2:5" ht="12.75" customHeight="1">
      <c r="B278" s="6"/>
      <c r="C278" s="128"/>
      <c r="D278" s="128"/>
      <c r="E278" s="128"/>
    </row>
    <row r="279" spans="2:5" ht="12.75" customHeight="1">
      <c r="B279" s="6"/>
      <c r="C279" s="128"/>
      <c r="D279" s="128"/>
      <c r="E279" s="128"/>
    </row>
    <row r="280" spans="2:5" ht="12.75" customHeight="1">
      <c r="B280" s="6"/>
      <c r="C280" s="128"/>
      <c r="D280" s="128"/>
      <c r="E280" s="128"/>
    </row>
    <row r="281" spans="2:5" ht="12.75" customHeight="1">
      <c r="B281" s="6"/>
      <c r="C281" s="128"/>
      <c r="D281" s="128"/>
      <c r="E281" s="128"/>
    </row>
    <row r="282" spans="2:5" ht="12.75" customHeight="1">
      <c r="B282" s="6"/>
      <c r="C282" s="128"/>
      <c r="D282" s="128"/>
      <c r="E282" s="128"/>
    </row>
    <row r="283" spans="2:5" ht="12.75" customHeight="1">
      <c r="B283" s="6"/>
      <c r="C283" s="128"/>
      <c r="D283" s="128"/>
      <c r="E283" s="128"/>
    </row>
    <row r="284" spans="2:5" ht="12.75" customHeight="1">
      <c r="B284" s="6"/>
      <c r="C284" s="128"/>
      <c r="D284" s="128"/>
      <c r="E284" s="128"/>
    </row>
    <row r="285" spans="2:5" ht="12.75" customHeight="1">
      <c r="B285" s="6"/>
      <c r="C285" s="128"/>
      <c r="D285" s="128"/>
      <c r="E285" s="128"/>
    </row>
    <row r="286" spans="2:5" ht="12.75" customHeight="1">
      <c r="B286" s="6"/>
      <c r="C286" s="128"/>
      <c r="D286" s="128"/>
      <c r="E286" s="128"/>
    </row>
    <row r="287" spans="2:5" ht="12.75" customHeight="1">
      <c r="B287" s="6"/>
      <c r="C287" s="128"/>
      <c r="D287" s="128"/>
      <c r="E287" s="128"/>
    </row>
    <row r="288" spans="2:5" ht="12.75" customHeight="1">
      <c r="B288" s="6"/>
      <c r="C288" s="128"/>
      <c r="D288" s="128"/>
      <c r="E288" s="128"/>
    </row>
    <row r="289" spans="2:5" ht="12.75" customHeight="1">
      <c r="B289" s="6"/>
      <c r="C289" s="128"/>
      <c r="D289" s="128"/>
      <c r="E289" s="128"/>
    </row>
    <row r="290" spans="2:5" ht="12.75" customHeight="1">
      <c r="B290" s="6"/>
      <c r="C290" s="128"/>
      <c r="D290" s="128"/>
      <c r="E290" s="128"/>
    </row>
    <row r="291" spans="2:5" ht="12.75" customHeight="1">
      <c r="B291" s="6"/>
      <c r="C291" s="128"/>
      <c r="D291" s="128"/>
      <c r="E291" s="128"/>
    </row>
    <row r="292" spans="2:5" ht="12.75" customHeight="1">
      <c r="B292" s="6"/>
      <c r="C292" s="128"/>
      <c r="D292" s="128"/>
      <c r="E292" s="128"/>
    </row>
    <row r="293" spans="2:5" ht="12.75" customHeight="1">
      <c r="B293" s="6"/>
      <c r="C293" s="128"/>
      <c r="D293" s="128"/>
      <c r="E293" s="128"/>
    </row>
    <row r="294" spans="2:5" ht="12.75" customHeight="1">
      <c r="B294" s="6"/>
      <c r="C294" s="128"/>
      <c r="D294" s="128"/>
      <c r="E294" s="128"/>
    </row>
    <row r="295" spans="2:5" ht="12.75" customHeight="1">
      <c r="B295" s="6"/>
      <c r="C295" s="128"/>
      <c r="D295" s="128"/>
      <c r="E295" s="128"/>
    </row>
    <row r="296" spans="2:5" ht="12.75" customHeight="1">
      <c r="B296" s="6"/>
      <c r="C296" s="128"/>
      <c r="D296" s="128"/>
      <c r="E296" s="128"/>
    </row>
    <row r="297" spans="2:5" ht="12.75" customHeight="1">
      <c r="B297" s="6"/>
      <c r="C297" s="128"/>
      <c r="D297" s="128"/>
      <c r="E297" s="128"/>
    </row>
    <row r="298" spans="2:5" ht="12.75" customHeight="1">
      <c r="B298" s="6"/>
      <c r="C298" s="128"/>
      <c r="D298" s="128"/>
      <c r="E298" s="128"/>
    </row>
    <row r="299" spans="2:5" ht="12.75" customHeight="1">
      <c r="B299" s="6"/>
      <c r="C299" s="128"/>
      <c r="D299" s="128"/>
      <c r="E299" s="128"/>
    </row>
    <row r="300" spans="2:5" ht="12.75" customHeight="1">
      <c r="B300" s="6"/>
      <c r="C300" s="128"/>
      <c r="D300" s="128"/>
      <c r="E300" s="128"/>
    </row>
    <row r="301" spans="2:5" ht="12.75" customHeight="1">
      <c r="B301" s="6"/>
      <c r="C301" s="128"/>
      <c r="D301" s="128"/>
      <c r="E301" s="128"/>
    </row>
    <row r="302" spans="2:5" ht="12.75" customHeight="1">
      <c r="B302" s="6"/>
      <c r="C302" s="128"/>
      <c r="D302" s="128"/>
      <c r="E302" s="128"/>
    </row>
    <row r="303" spans="2:5" ht="12.75" customHeight="1">
      <c r="B303" s="6"/>
      <c r="C303" s="128"/>
      <c r="D303" s="128"/>
      <c r="E303" s="128"/>
    </row>
    <row r="304" spans="2:5" ht="12.75" customHeight="1">
      <c r="B304" s="6"/>
      <c r="C304" s="128"/>
      <c r="D304" s="128"/>
      <c r="E304" s="128"/>
    </row>
    <row r="305" spans="2:5" ht="12.75" customHeight="1">
      <c r="B305" s="6"/>
      <c r="C305" s="128"/>
      <c r="D305" s="128"/>
      <c r="E305" s="128"/>
    </row>
    <row r="306" spans="2:5" ht="12.75" customHeight="1">
      <c r="B306" s="6"/>
      <c r="C306" s="128"/>
      <c r="D306" s="128"/>
      <c r="E306" s="128"/>
    </row>
    <row r="307" spans="2:5" ht="12.75" customHeight="1">
      <c r="B307" s="6"/>
      <c r="C307" s="128"/>
      <c r="D307" s="128"/>
      <c r="E307" s="128"/>
    </row>
    <row r="308" spans="2:5" ht="12.75" customHeight="1">
      <c r="B308" s="6"/>
      <c r="C308" s="128"/>
      <c r="D308" s="128"/>
      <c r="E308" s="128"/>
    </row>
    <row r="309" spans="2:5" ht="12.75" customHeight="1">
      <c r="B309" s="6"/>
      <c r="C309" s="128"/>
      <c r="D309" s="128"/>
      <c r="E309" s="128"/>
    </row>
    <row r="310" spans="2:5" ht="12.75" customHeight="1">
      <c r="B310" s="6"/>
      <c r="C310" s="128"/>
      <c r="D310" s="128"/>
      <c r="E310" s="128"/>
    </row>
    <row r="311" spans="2:5" ht="12.75" customHeight="1">
      <c r="B311" s="6"/>
      <c r="C311" s="128"/>
      <c r="D311" s="128"/>
      <c r="E311" s="128"/>
    </row>
    <row r="312" spans="2:5" ht="12.75" customHeight="1">
      <c r="B312" s="6"/>
      <c r="C312" s="128"/>
      <c r="D312" s="128"/>
      <c r="E312" s="128"/>
    </row>
    <row r="313" spans="2:5" ht="12.75" customHeight="1">
      <c r="B313" s="6"/>
      <c r="C313" s="128"/>
      <c r="D313" s="128"/>
      <c r="E313" s="128"/>
    </row>
    <row r="314" spans="2:5" ht="12.75" customHeight="1">
      <c r="B314" s="6"/>
      <c r="C314" s="128"/>
      <c r="D314" s="128"/>
      <c r="E314" s="128"/>
    </row>
    <row r="315" spans="2:5" ht="12.75" customHeight="1">
      <c r="B315" s="6"/>
      <c r="C315" s="128"/>
      <c r="D315" s="128"/>
      <c r="E315" s="128"/>
    </row>
    <row r="316" spans="2:5" ht="12.75" customHeight="1">
      <c r="B316" s="6"/>
      <c r="C316" s="128"/>
      <c r="D316" s="128"/>
      <c r="E316" s="128"/>
    </row>
    <row r="317" spans="2:5" ht="12.75" customHeight="1">
      <c r="B317" s="6"/>
      <c r="C317" s="128"/>
      <c r="D317" s="128"/>
      <c r="E317" s="128"/>
    </row>
    <row r="318" spans="2:5" ht="12.75" customHeight="1">
      <c r="B318" s="6"/>
      <c r="C318" s="128"/>
      <c r="D318" s="128"/>
      <c r="E318" s="128"/>
    </row>
    <row r="319" spans="2:5" ht="12.75" customHeight="1">
      <c r="B319" s="6"/>
      <c r="C319" s="128"/>
      <c r="D319" s="128"/>
      <c r="E319" s="128"/>
    </row>
    <row r="320" spans="2:5" ht="12.75" customHeight="1">
      <c r="B320" s="6"/>
      <c r="C320" s="128"/>
      <c r="D320" s="128"/>
      <c r="E320" s="128"/>
    </row>
    <row r="321" spans="2:5" ht="12.75" customHeight="1">
      <c r="B321" s="6"/>
      <c r="C321" s="128"/>
      <c r="D321" s="128"/>
      <c r="E321" s="128"/>
    </row>
    <row r="322" spans="2:5" ht="12.75" customHeight="1">
      <c r="B322" s="6"/>
      <c r="C322" s="128"/>
      <c r="D322" s="128"/>
      <c r="E322" s="128"/>
    </row>
    <row r="323" spans="2:5" ht="12.75" customHeight="1">
      <c r="B323" s="6"/>
      <c r="C323" s="128"/>
      <c r="D323" s="128"/>
      <c r="E323" s="128"/>
    </row>
    <row r="324" spans="2:5" ht="12.75" customHeight="1">
      <c r="B324" s="6"/>
      <c r="C324" s="128"/>
      <c r="D324" s="128"/>
      <c r="E324" s="128"/>
    </row>
    <row r="325" spans="2:5" ht="12.75" customHeight="1">
      <c r="B325" s="6"/>
      <c r="C325" s="128"/>
      <c r="D325" s="128"/>
      <c r="E325" s="128"/>
    </row>
    <row r="326" spans="2:5" ht="12.75" customHeight="1">
      <c r="B326" s="6"/>
      <c r="C326" s="128"/>
      <c r="D326" s="128"/>
      <c r="E326" s="128"/>
    </row>
    <row r="327" spans="2:5" ht="12.75" customHeight="1">
      <c r="B327" s="6"/>
      <c r="C327" s="128"/>
      <c r="D327" s="128"/>
      <c r="E327" s="128"/>
    </row>
    <row r="328" spans="2:5" ht="12.75" customHeight="1">
      <c r="B328" s="6"/>
      <c r="C328" s="128"/>
      <c r="D328" s="128"/>
      <c r="E328" s="128"/>
    </row>
    <row r="329" spans="2:5" ht="12.75" customHeight="1">
      <c r="B329" s="6"/>
      <c r="C329" s="128"/>
      <c r="D329" s="128"/>
      <c r="E329" s="128"/>
    </row>
    <row r="330" spans="2:5" ht="12.75" customHeight="1">
      <c r="B330" s="6"/>
      <c r="C330" s="128"/>
      <c r="D330" s="128"/>
      <c r="E330" s="128"/>
    </row>
    <row r="331" spans="2:5" ht="12.75" customHeight="1">
      <c r="B331" s="6"/>
      <c r="C331" s="128"/>
      <c r="D331" s="128"/>
      <c r="E331" s="128"/>
    </row>
    <row r="332" spans="2:5" ht="12.75" customHeight="1">
      <c r="B332" s="6"/>
      <c r="C332" s="128"/>
      <c r="D332" s="128"/>
      <c r="E332" s="128"/>
    </row>
    <row r="333" spans="2:5" ht="12.75" customHeight="1">
      <c r="B333" s="6"/>
      <c r="C333" s="128"/>
      <c r="D333" s="128"/>
      <c r="E333" s="128"/>
    </row>
    <row r="334" spans="2:5" ht="12.75" customHeight="1">
      <c r="B334" s="6"/>
      <c r="C334" s="128"/>
      <c r="D334" s="128"/>
      <c r="E334" s="128"/>
    </row>
    <row r="335" spans="2:5" ht="12.75" customHeight="1">
      <c r="B335" s="6"/>
      <c r="C335" s="128"/>
      <c r="D335" s="128"/>
      <c r="E335" s="128"/>
    </row>
    <row r="336" spans="2:5" ht="12.75" customHeight="1">
      <c r="B336" s="6"/>
      <c r="C336" s="128"/>
      <c r="D336" s="128"/>
      <c r="E336" s="128"/>
    </row>
    <row r="337" spans="2:5" ht="12.75" customHeight="1">
      <c r="B337" s="6"/>
      <c r="C337" s="128"/>
      <c r="D337" s="128"/>
      <c r="E337" s="128"/>
    </row>
    <row r="338" spans="2:5" ht="12.75" customHeight="1">
      <c r="B338" s="6"/>
      <c r="C338" s="128"/>
      <c r="D338" s="128"/>
      <c r="E338" s="128"/>
    </row>
    <row r="339" spans="2:5" ht="12.75" customHeight="1">
      <c r="B339" s="6"/>
      <c r="C339" s="128"/>
      <c r="D339" s="128"/>
      <c r="E339" s="128"/>
    </row>
    <row r="340" spans="2:5" ht="12.75" customHeight="1">
      <c r="B340" s="6"/>
      <c r="C340" s="128"/>
      <c r="D340" s="128"/>
      <c r="E340" s="128"/>
    </row>
    <row r="341" spans="2:5" ht="12.75" customHeight="1">
      <c r="B341" s="6"/>
      <c r="C341" s="128"/>
      <c r="D341" s="128"/>
      <c r="E341" s="128"/>
    </row>
    <row r="342" spans="2:5" ht="12.75" customHeight="1">
      <c r="B342" s="6"/>
      <c r="C342" s="128"/>
      <c r="D342" s="128"/>
      <c r="E342" s="128"/>
    </row>
    <row r="343" spans="2:5" ht="12.75" customHeight="1">
      <c r="B343" s="6"/>
      <c r="C343" s="128"/>
      <c r="D343" s="128"/>
      <c r="E343" s="128"/>
    </row>
    <row r="344" spans="2:5" ht="12.75" customHeight="1">
      <c r="B344" s="6"/>
      <c r="C344" s="128"/>
      <c r="D344" s="128"/>
      <c r="E344" s="128"/>
    </row>
    <row r="345" spans="2:5" ht="12.75" customHeight="1">
      <c r="B345" s="6"/>
      <c r="C345" s="128"/>
      <c r="D345" s="128"/>
      <c r="E345" s="128"/>
    </row>
    <row r="346" spans="2:5" ht="12.75" customHeight="1">
      <c r="B346" s="6"/>
      <c r="C346" s="128"/>
      <c r="D346" s="128"/>
      <c r="E346" s="128"/>
    </row>
    <row r="347" spans="2:5" ht="12.75" customHeight="1">
      <c r="B347" s="6"/>
      <c r="C347" s="128"/>
      <c r="D347" s="128"/>
      <c r="E347" s="128"/>
    </row>
    <row r="348" spans="2:5" ht="12.75" customHeight="1">
      <c r="B348" s="6"/>
      <c r="C348" s="128"/>
      <c r="D348" s="128"/>
      <c r="E348" s="128"/>
    </row>
    <row r="349" spans="2:5" ht="12.75" customHeight="1">
      <c r="B349" s="6"/>
      <c r="C349" s="128"/>
      <c r="D349" s="128"/>
      <c r="E349" s="128"/>
    </row>
    <row r="350" spans="2:5" ht="12.75" customHeight="1">
      <c r="B350" s="6"/>
      <c r="C350" s="128"/>
      <c r="D350" s="128"/>
      <c r="E350" s="128"/>
    </row>
    <row r="351" spans="2:5" ht="12.75" customHeight="1">
      <c r="B351" s="6"/>
      <c r="C351" s="128"/>
      <c r="D351" s="128"/>
      <c r="E351" s="128"/>
    </row>
    <row r="352" spans="2:5" ht="12.75" customHeight="1">
      <c r="B352" s="6"/>
      <c r="C352" s="128"/>
      <c r="D352" s="128"/>
      <c r="E352" s="128"/>
    </row>
    <row r="353" spans="2:5" ht="12.75" customHeight="1">
      <c r="B353" s="6"/>
      <c r="C353" s="128"/>
      <c r="D353" s="128"/>
      <c r="E353" s="128"/>
    </row>
    <row r="354" spans="2:5" ht="12.75" customHeight="1">
      <c r="B354" s="6"/>
      <c r="C354" s="128"/>
      <c r="D354" s="128"/>
      <c r="E354" s="128"/>
    </row>
    <row r="355" spans="2:5" ht="12.75" customHeight="1">
      <c r="B355" s="6"/>
      <c r="C355" s="128"/>
      <c r="D355" s="128"/>
      <c r="E355" s="128"/>
    </row>
    <row r="356" spans="2:5" ht="12.75" customHeight="1">
      <c r="B356" s="6"/>
      <c r="C356" s="128"/>
      <c r="D356" s="128"/>
      <c r="E356" s="128"/>
    </row>
    <row r="357" spans="2:5" ht="12.75" customHeight="1">
      <c r="B357" s="6"/>
      <c r="C357" s="128"/>
      <c r="D357" s="128"/>
      <c r="E357" s="128"/>
    </row>
    <row r="358" spans="2:5" ht="12.75" customHeight="1">
      <c r="B358" s="6"/>
      <c r="C358" s="128"/>
      <c r="D358" s="128"/>
      <c r="E358" s="128"/>
    </row>
    <row r="359" spans="2:5" ht="12.75" customHeight="1">
      <c r="B359" s="6"/>
      <c r="C359" s="128"/>
      <c r="D359" s="128"/>
      <c r="E359" s="128"/>
    </row>
    <row r="360" spans="2:5" ht="12.75" customHeight="1">
      <c r="B360" s="6"/>
      <c r="C360" s="128"/>
      <c r="D360" s="128"/>
      <c r="E360" s="128"/>
    </row>
    <row r="361" spans="2:5" ht="12.75" customHeight="1">
      <c r="B361" s="6"/>
      <c r="C361" s="128"/>
      <c r="D361" s="128"/>
      <c r="E361" s="128"/>
    </row>
    <row r="362" spans="2:5" ht="12.75" customHeight="1">
      <c r="B362" s="6"/>
      <c r="C362" s="128"/>
      <c r="D362" s="128"/>
      <c r="E362" s="128"/>
    </row>
    <row r="363" spans="2:5" ht="12.75" customHeight="1">
      <c r="B363" s="6"/>
      <c r="C363" s="128"/>
      <c r="D363" s="128"/>
      <c r="E363" s="128"/>
    </row>
    <row r="364" spans="2:5" ht="12.75" customHeight="1">
      <c r="B364" s="6"/>
      <c r="C364" s="128"/>
      <c r="D364" s="128"/>
      <c r="E364" s="128"/>
    </row>
    <row r="365" spans="2:5" ht="12.75" customHeight="1">
      <c r="B365" s="6"/>
      <c r="C365" s="128"/>
      <c r="D365" s="128"/>
      <c r="E365" s="128"/>
    </row>
    <row r="366" spans="2:5" ht="12.75" customHeight="1">
      <c r="B366" s="6"/>
      <c r="C366" s="128"/>
      <c r="D366" s="128"/>
      <c r="E366" s="128"/>
    </row>
    <row r="367" spans="2:5" ht="12.75" customHeight="1">
      <c r="B367" s="6"/>
      <c r="C367" s="128"/>
      <c r="D367" s="128"/>
      <c r="E367" s="128"/>
    </row>
    <row r="368" spans="2:5" ht="12.75" customHeight="1">
      <c r="B368" s="6"/>
      <c r="C368" s="128"/>
      <c r="D368" s="128"/>
      <c r="E368" s="128"/>
    </row>
    <row r="369" spans="2:5" ht="12.75" customHeight="1">
      <c r="B369" s="6"/>
      <c r="C369" s="128"/>
      <c r="D369" s="128"/>
      <c r="E369" s="128"/>
    </row>
    <row r="370" spans="2:5" ht="12.75" customHeight="1">
      <c r="B370" s="6"/>
      <c r="C370" s="128"/>
      <c r="D370" s="128"/>
      <c r="E370" s="128"/>
    </row>
    <row r="371" spans="2:5" ht="12.75" customHeight="1">
      <c r="B371" s="6"/>
      <c r="C371" s="128"/>
      <c r="D371" s="128"/>
      <c r="E371" s="128"/>
    </row>
    <row r="372" spans="2:5" ht="12.75" customHeight="1">
      <c r="B372" s="6"/>
      <c r="C372" s="128"/>
      <c r="D372" s="128"/>
      <c r="E372" s="128"/>
    </row>
    <row r="373" spans="2:5" ht="12.75" customHeight="1">
      <c r="B373" s="6"/>
      <c r="C373" s="128"/>
      <c r="D373" s="128"/>
      <c r="E373" s="128"/>
    </row>
    <row r="374" spans="2:5" ht="12.75" customHeight="1">
      <c r="B374" s="6"/>
      <c r="C374" s="128"/>
      <c r="D374" s="128"/>
      <c r="E374" s="128"/>
    </row>
    <row r="375" spans="2:5" ht="12.75" customHeight="1">
      <c r="B375" s="6"/>
      <c r="C375" s="128"/>
      <c r="D375" s="128"/>
      <c r="E375" s="128"/>
    </row>
    <row r="376" spans="2:5" ht="12.75" customHeight="1">
      <c r="B376" s="6"/>
      <c r="C376" s="128"/>
      <c r="D376" s="128"/>
      <c r="E376" s="128"/>
    </row>
    <row r="377" spans="2:5" ht="12.75" customHeight="1">
      <c r="B377" s="6"/>
      <c r="C377" s="128"/>
      <c r="D377" s="128"/>
      <c r="E377" s="128"/>
    </row>
    <row r="378" spans="2:5" ht="12.75" customHeight="1">
      <c r="B378" s="6"/>
      <c r="C378" s="128"/>
      <c r="D378" s="128"/>
      <c r="E378" s="128"/>
    </row>
    <row r="379" spans="2:5" ht="12.75" customHeight="1">
      <c r="B379" s="6"/>
      <c r="C379" s="128"/>
      <c r="D379" s="128"/>
      <c r="E379" s="128"/>
    </row>
    <row r="380" spans="2:5" ht="12.75" customHeight="1">
      <c r="B380" s="6"/>
      <c r="C380" s="128"/>
      <c r="D380" s="128"/>
      <c r="E380" s="128"/>
    </row>
    <row r="381" spans="2:5" ht="12.75" customHeight="1">
      <c r="B381" s="6"/>
      <c r="C381" s="128"/>
      <c r="D381" s="128"/>
      <c r="E381" s="128"/>
    </row>
    <row r="382" spans="2:5" ht="12.75" customHeight="1">
      <c r="B382" s="6"/>
      <c r="C382" s="128"/>
      <c r="D382" s="128"/>
      <c r="E382" s="128"/>
    </row>
    <row r="383" spans="2:5" ht="12.75" customHeight="1">
      <c r="B383" s="6"/>
      <c r="C383" s="128"/>
      <c r="D383" s="128"/>
      <c r="E383" s="128"/>
    </row>
    <row r="384" spans="2:5" ht="12.75" customHeight="1">
      <c r="B384" s="6"/>
      <c r="C384" s="128"/>
      <c r="D384" s="128"/>
      <c r="E384" s="128"/>
    </row>
    <row r="385" spans="2:5" ht="12.75" customHeight="1">
      <c r="B385" s="6"/>
      <c r="C385" s="128"/>
      <c r="D385" s="128"/>
      <c r="E385" s="128"/>
    </row>
    <row r="386" spans="2:5" ht="12.75" customHeight="1">
      <c r="B386" s="6"/>
      <c r="C386" s="128"/>
      <c r="D386" s="128"/>
      <c r="E386" s="128"/>
    </row>
    <row r="387" spans="2:5" ht="12.75" customHeight="1">
      <c r="B387" s="6"/>
      <c r="C387" s="128"/>
      <c r="D387" s="128"/>
      <c r="E387" s="128"/>
    </row>
    <row r="388" spans="2:5" ht="12.75" customHeight="1">
      <c r="B388" s="6"/>
      <c r="C388" s="128"/>
      <c r="D388" s="128"/>
      <c r="E388" s="128"/>
    </row>
    <row r="389" spans="2:5" ht="12.75" customHeight="1">
      <c r="B389" s="6"/>
      <c r="C389" s="128"/>
      <c r="D389" s="128"/>
      <c r="E389" s="128"/>
    </row>
    <row r="390" spans="2:5" ht="12.75" customHeight="1">
      <c r="B390" s="6"/>
      <c r="C390" s="128"/>
      <c r="D390" s="128"/>
      <c r="E390" s="128"/>
    </row>
    <row r="391" spans="2:5" ht="12.75" customHeight="1">
      <c r="B391" s="6"/>
      <c r="C391" s="128"/>
      <c r="D391" s="128"/>
      <c r="E391" s="128"/>
    </row>
    <row r="392" spans="2:5" ht="12.75" customHeight="1">
      <c r="B392" s="6"/>
      <c r="C392" s="128"/>
      <c r="D392" s="128"/>
      <c r="E392" s="128"/>
    </row>
    <row r="393" spans="2:5" ht="12.75" customHeight="1">
      <c r="B393" s="6"/>
      <c r="C393" s="128"/>
      <c r="D393" s="128"/>
      <c r="E393" s="128"/>
    </row>
    <row r="394" spans="2:5" ht="12.75" customHeight="1">
      <c r="B394" s="6"/>
      <c r="C394" s="128"/>
      <c r="D394" s="128"/>
      <c r="E394" s="128"/>
    </row>
    <row r="395" spans="2:5" ht="12.75" customHeight="1">
      <c r="B395" s="6"/>
      <c r="C395" s="128"/>
      <c r="D395" s="128"/>
      <c r="E395" s="128"/>
    </row>
    <row r="396" spans="2:5" ht="12.75" customHeight="1">
      <c r="B396" s="6"/>
      <c r="C396" s="128"/>
      <c r="D396" s="128"/>
      <c r="E396" s="128"/>
    </row>
    <row r="397" spans="2:5" ht="12.75" customHeight="1">
      <c r="B397" s="6"/>
      <c r="C397" s="128"/>
      <c r="D397" s="128"/>
      <c r="E397" s="128"/>
    </row>
    <row r="398" spans="2:5" ht="12.75" customHeight="1">
      <c r="B398" s="6"/>
      <c r="C398" s="128"/>
      <c r="D398" s="128"/>
      <c r="E398" s="128"/>
    </row>
    <row r="399" spans="2:5" ht="12.75" customHeight="1">
      <c r="B399" s="6"/>
      <c r="C399" s="128"/>
      <c r="D399" s="128"/>
      <c r="E399" s="128"/>
    </row>
    <row r="400" spans="2:5" ht="12.75" customHeight="1">
      <c r="B400" s="6"/>
      <c r="C400" s="128"/>
      <c r="D400" s="128"/>
      <c r="E400" s="128"/>
    </row>
    <row r="401" spans="2:5" ht="12.75" customHeight="1">
      <c r="B401" s="6"/>
      <c r="C401" s="128"/>
      <c r="D401" s="128"/>
      <c r="E401" s="128"/>
    </row>
    <row r="402" spans="2:5" ht="12.75" customHeight="1">
      <c r="B402" s="6"/>
      <c r="C402" s="128"/>
      <c r="D402" s="128"/>
      <c r="E402" s="128"/>
    </row>
    <row r="403" spans="2:5" ht="12.75" customHeight="1">
      <c r="B403" s="6"/>
      <c r="C403" s="128"/>
      <c r="D403" s="128"/>
      <c r="E403" s="128"/>
    </row>
    <row r="404" spans="2:5" ht="12.75" customHeight="1">
      <c r="B404" s="6"/>
      <c r="C404" s="128"/>
      <c r="D404" s="128"/>
      <c r="E404" s="128"/>
    </row>
    <row r="405" spans="2:5" ht="12.75" customHeight="1">
      <c r="B405" s="6"/>
      <c r="C405" s="128"/>
      <c r="D405" s="128"/>
      <c r="E405" s="128"/>
    </row>
    <row r="406" spans="2:5" ht="12.75" customHeight="1">
      <c r="B406" s="6"/>
      <c r="C406" s="128"/>
      <c r="D406" s="128"/>
      <c r="E406" s="128"/>
    </row>
    <row r="407" spans="2:5" ht="12.75" customHeight="1">
      <c r="B407" s="6"/>
      <c r="C407" s="128"/>
      <c r="D407" s="128"/>
      <c r="E407" s="128"/>
    </row>
    <row r="408" spans="2:5" ht="12.75" customHeight="1">
      <c r="B408" s="6"/>
      <c r="C408" s="128"/>
      <c r="D408" s="128"/>
      <c r="E408" s="128"/>
    </row>
    <row r="409" spans="2:5" ht="12.75" customHeight="1">
      <c r="B409" s="6"/>
      <c r="C409" s="128"/>
      <c r="D409" s="128"/>
      <c r="E409" s="128"/>
    </row>
    <row r="410" spans="2:5" ht="12.75" customHeight="1">
      <c r="B410" s="6"/>
      <c r="C410" s="128"/>
      <c r="D410" s="128"/>
      <c r="E410" s="128"/>
    </row>
    <row r="411" spans="2:5" ht="12.75" customHeight="1">
      <c r="B411" s="6"/>
      <c r="C411" s="128"/>
      <c r="D411" s="128"/>
      <c r="E411" s="128"/>
    </row>
    <row r="412" spans="2:5" ht="12.75" customHeight="1">
      <c r="B412" s="6"/>
      <c r="C412" s="128"/>
      <c r="D412" s="128"/>
      <c r="E412" s="128"/>
    </row>
    <row r="413" spans="2:5" ht="12.75" customHeight="1">
      <c r="B413" s="6"/>
      <c r="C413" s="128"/>
      <c r="D413" s="128"/>
      <c r="E413" s="128"/>
    </row>
    <row r="414" spans="2:5" ht="12.75" customHeight="1">
      <c r="B414" s="6"/>
      <c r="C414" s="128"/>
      <c r="D414" s="128"/>
      <c r="E414" s="128"/>
    </row>
    <row r="415" spans="2:5" ht="12.75" customHeight="1">
      <c r="B415" s="6"/>
      <c r="C415" s="128"/>
      <c r="D415" s="128"/>
      <c r="E415" s="128"/>
    </row>
    <row r="416" spans="2:5" ht="12.75" customHeight="1">
      <c r="B416" s="6"/>
      <c r="C416" s="128"/>
      <c r="D416" s="128"/>
      <c r="E416" s="128"/>
    </row>
    <row r="417" spans="2:5" ht="12.75" customHeight="1">
      <c r="B417" s="6"/>
      <c r="C417" s="128"/>
      <c r="D417" s="128"/>
      <c r="E417" s="128"/>
    </row>
    <row r="418" spans="2:5" ht="12.75" customHeight="1">
      <c r="B418" s="6"/>
      <c r="C418" s="128"/>
      <c r="D418" s="128"/>
      <c r="E418" s="128"/>
    </row>
    <row r="419" spans="2:5" ht="12.75" customHeight="1">
      <c r="B419" s="6"/>
      <c r="C419" s="128"/>
      <c r="D419" s="128"/>
      <c r="E419" s="128"/>
    </row>
    <row r="420" spans="2:5" ht="12.75" customHeight="1">
      <c r="B420" s="6"/>
      <c r="C420" s="128"/>
      <c r="D420" s="128"/>
      <c r="E420" s="128"/>
    </row>
    <row r="421" spans="2:5" ht="12.75" customHeight="1">
      <c r="B421" s="6"/>
      <c r="C421" s="128"/>
      <c r="D421" s="128"/>
      <c r="E421" s="128"/>
    </row>
    <row r="422" spans="2:5" ht="12.75" customHeight="1">
      <c r="B422" s="6"/>
      <c r="C422" s="128"/>
      <c r="D422" s="128"/>
      <c r="E422" s="128"/>
    </row>
    <row r="423" spans="2:5" ht="12.75" customHeight="1">
      <c r="B423" s="6"/>
      <c r="C423" s="128"/>
      <c r="D423" s="128"/>
      <c r="E423" s="128"/>
    </row>
    <row r="424" spans="2:5" ht="12.75" customHeight="1">
      <c r="B424" s="6"/>
      <c r="C424" s="128"/>
      <c r="D424" s="128"/>
      <c r="E424" s="128"/>
    </row>
    <row r="425" spans="2:5" ht="12.75" customHeight="1">
      <c r="B425" s="6"/>
      <c r="C425" s="128"/>
      <c r="D425" s="128"/>
      <c r="E425" s="128"/>
    </row>
    <row r="426" spans="2:5" ht="12.75" customHeight="1">
      <c r="B426" s="6"/>
      <c r="C426" s="128"/>
      <c r="D426" s="128"/>
      <c r="E426" s="128"/>
    </row>
    <row r="427" spans="2:5" ht="12.75" customHeight="1">
      <c r="B427" s="6"/>
      <c r="C427" s="128"/>
      <c r="D427" s="128"/>
      <c r="E427" s="128"/>
    </row>
    <row r="428" spans="2:5" ht="12.75" customHeight="1">
      <c r="B428" s="6"/>
      <c r="C428" s="128"/>
      <c r="D428" s="128"/>
      <c r="E428" s="128"/>
    </row>
    <row r="429" spans="2:5" ht="12.75" customHeight="1">
      <c r="B429" s="6"/>
      <c r="C429" s="128"/>
      <c r="D429" s="128"/>
      <c r="E429" s="128"/>
    </row>
    <row r="430" spans="2:5" ht="12.75" customHeight="1">
      <c r="B430" s="6"/>
      <c r="C430" s="128"/>
      <c r="D430" s="128"/>
      <c r="E430" s="128"/>
    </row>
    <row r="431" spans="2:5" ht="12.75" customHeight="1">
      <c r="B431" s="6"/>
      <c r="C431" s="128"/>
      <c r="D431" s="128"/>
      <c r="E431" s="128"/>
    </row>
    <row r="432" spans="2:5" ht="12.75" customHeight="1">
      <c r="B432" s="6"/>
      <c r="C432" s="128"/>
      <c r="D432" s="128"/>
      <c r="E432" s="128"/>
    </row>
    <row r="433" spans="2:5" ht="12.75" customHeight="1">
      <c r="B433" s="6"/>
      <c r="C433" s="128"/>
      <c r="D433" s="128"/>
      <c r="E433" s="128"/>
    </row>
    <row r="434" spans="2:5" ht="12.75" customHeight="1">
      <c r="B434" s="6"/>
      <c r="C434" s="128"/>
      <c r="D434" s="128"/>
      <c r="E434" s="128"/>
    </row>
    <row r="435" spans="2:5" ht="12.75" customHeight="1">
      <c r="B435" s="6"/>
      <c r="C435" s="128"/>
      <c r="D435" s="128"/>
      <c r="E435" s="128"/>
    </row>
    <row r="436" spans="2:5" ht="12.75" customHeight="1">
      <c r="B436" s="6"/>
      <c r="C436" s="128"/>
      <c r="D436" s="128"/>
      <c r="E436" s="128"/>
    </row>
    <row r="437" spans="2:5" ht="12.75" customHeight="1">
      <c r="B437" s="6"/>
      <c r="C437" s="128"/>
      <c r="D437" s="128"/>
      <c r="E437" s="128"/>
    </row>
    <row r="438" spans="2:5" ht="12.75" customHeight="1">
      <c r="B438" s="6"/>
      <c r="C438" s="128"/>
      <c r="D438" s="128"/>
      <c r="E438" s="128"/>
    </row>
    <row r="439" spans="2:5" ht="12.75" customHeight="1">
      <c r="B439" s="6"/>
      <c r="C439" s="128"/>
      <c r="D439" s="128"/>
      <c r="E439" s="128"/>
    </row>
    <row r="440" spans="2:5" ht="12.75" customHeight="1">
      <c r="B440" s="6"/>
      <c r="C440" s="128"/>
      <c r="D440" s="128"/>
      <c r="E440" s="128"/>
    </row>
    <row r="441" spans="2:5" ht="12.75" customHeight="1">
      <c r="B441" s="6"/>
      <c r="C441" s="128"/>
      <c r="D441" s="128"/>
      <c r="E441" s="128"/>
    </row>
    <row r="442" spans="2:5" ht="12.75" customHeight="1">
      <c r="B442" s="6"/>
      <c r="C442" s="128"/>
      <c r="D442" s="128"/>
      <c r="E442" s="128"/>
    </row>
    <row r="443" spans="2:5" ht="12.75" customHeight="1">
      <c r="B443" s="6"/>
      <c r="C443" s="128"/>
      <c r="D443" s="128"/>
      <c r="E443" s="128"/>
    </row>
    <row r="444" spans="2:5" ht="12.75" customHeight="1">
      <c r="B444" s="6"/>
      <c r="C444" s="128"/>
      <c r="D444" s="128"/>
      <c r="E444" s="128"/>
    </row>
    <row r="445" spans="2:5" ht="12.75" customHeight="1">
      <c r="B445" s="6"/>
      <c r="C445" s="128"/>
      <c r="D445" s="128"/>
      <c r="E445" s="128"/>
    </row>
    <row r="446" spans="2:5" ht="12.75" customHeight="1">
      <c r="B446" s="6"/>
      <c r="C446" s="128"/>
      <c r="D446" s="128"/>
      <c r="E446" s="128"/>
    </row>
    <row r="447" spans="2:5" ht="12.75" customHeight="1">
      <c r="B447" s="6"/>
      <c r="C447" s="128"/>
      <c r="D447" s="128"/>
      <c r="E447" s="128"/>
    </row>
    <row r="448" spans="2:5" ht="12.75" customHeight="1">
      <c r="B448" s="6"/>
      <c r="C448" s="128"/>
      <c r="D448" s="128"/>
      <c r="E448" s="128"/>
    </row>
    <row r="449" spans="2:5" ht="12.75" customHeight="1">
      <c r="B449" s="6"/>
      <c r="C449" s="128"/>
      <c r="D449" s="128"/>
      <c r="E449" s="128"/>
    </row>
    <row r="450" spans="2:5" ht="12.75" customHeight="1">
      <c r="B450" s="6"/>
      <c r="C450" s="128"/>
      <c r="D450" s="128"/>
      <c r="E450" s="128"/>
    </row>
    <row r="451" spans="2:5" ht="12.75" customHeight="1">
      <c r="B451" s="6"/>
      <c r="C451" s="128"/>
      <c r="D451" s="128"/>
      <c r="E451" s="128"/>
    </row>
    <row r="452" spans="2:5" ht="12.75" customHeight="1">
      <c r="B452" s="6"/>
      <c r="C452" s="128"/>
      <c r="D452" s="128"/>
      <c r="E452" s="128"/>
    </row>
    <row r="453" spans="2:5" ht="12.75" customHeight="1">
      <c r="B453" s="6"/>
      <c r="C453" s="128"/>
      <c r="D453" s="128"/>
      <c r="E453" s="128"/>
    </row>
    <row r="454" spans="2:5" ht="12.75" customHeight="1">
      <c r="B454" s="6"/>
      <c r="C454" s="128"/>
      <c r="D454" s="128"/>
      <c r="E454" s="128"/>
    </row>
    <row r="455" spans="2:5" ht="12.75" customHeight="1">
      <c r="B455" s="6"/>
      <c r="C455" s="128"/>
      <c r="D455" s="128"/>
      <c r="E455" s="128"/>
    </row>
    <row r="456" spans="2:5" ht="12.75" customHeight="1">
      <c r="B456" s="6"/>
      <c r="C456" s="128"/>
      <c r="D456" s="128"/>
      <c r="E456" s="128"/>
    </row>
    <row r="457" spans="2:5" ht="12.75" customHeight="1">
      <c r="B457" s="6"/>
      <c r="C457" s="128"/>
      <c r="D457" s="128"/>
      <c r="E457" s="128"/>
    </row>
    <row r="458" spans="2:5" ht="12.75" customHeight="1">
      <c r="B458" s="6"/>
      <c r="C458" s="128"/>
      <c r="D458" s="128"/>
      <c r="E458" s="128"/>
    </row>
    <row r="459" spans="2:5" ht="12.75" customHeight="1">
      <c r="B459" s="6"/>
      <c r="C459" s="128"/>
      <c r="D459" s="128"/>
      <c r="E459" s="128"/>
    </row>
    <row r="460" spans="2:5" ht="12.75" customHeight="1">
      <c r="B460" s="6"/>
      <c r="C460" s="128"/>
      <c r="D460" s="128"/>
      <c r="E460" s="128"/>
    </row>
    <row r="461" spans="2:5" ht="12.75" customHeight="1">
      <c r="B461" s="6"/>
      <c r="C461" s="128"/>
      <c r="D461" s="128"/>
      <c r="E461" s="128"/>
    </row>
    <row r="462" spans="2:5" ht="12.75" customHeight="1">
      <c r="B462" s="6"/>
      <c r="C462" s="128"/>
      <c r="D462" s="128"/>
      <c r="E462" s="128"/>
    </row>
    <row r="463" spans="2:5" ht="12.75" customHeight="1">
      <c r="B463" s="6"/>
      <c r="C463" s="128"/>
      <c r="D463" s="128"/>
      <c r="E463" s="128"/>
    </row>
    <row r="464" spans="2:5" ht="12.75" customHeight="1">
      <c r="B464" s="6"/>
      <c r="C464" s="128"/>
      <c r="D464" s="128"/>
      <c r="E464" s="128"/>
    </row>
    <row r="465" spans="2:5" ht="12.75" customHeight="1">
      <c r="B465" s="6"/>
      <c r="C465" s="128"/>
      <c r="D465" s="128"/>
      <c r="E465" s="128"/>
    </row>
    <row r="466" spans="2:5" ht="12.75" customHeight="1">
      <c r="B466" s="6"/>
      <c r="C466" s="128"/>
      <c r="D466" s="128"/>
      <c r="E466" s="128"/>
    </row>
    <row r="467" spans="2:5" ht="12.75" customHeight="1">
      <c r="B467" s="6"/>
      <c r="C467" s="128"/>
      <c r="D467" s="128"/>
      <c r="E467" s="128"/>
    </row>
    <row r="468" spans="2:5" ht="12.75" customHeight="1">
      <c r="B468" s="6"/>
      <c r="C468" s="128"/>
      <c r="D468" s="128"/>
      <c r="E468" s="128"/>
    </row>
    <row r="469" spans="2:5" ht="12.75" customHeight="1">
      <c r="B469" s="6"/>
      <c r="C469" s="128"/>
      <c r="D469" s="128"/>
      <c r="E469" s="128"/>
    </row>
    <row r="470" spans="2:5" ht="12.75" customHeight="1">
      <c r="B470" s="6"/>
      <c r="C470" s="128"/>
      <c r="D470" s="128"/>
      <c r="E470" s="128"/>
    </row>
    <row r="471" spans="2:5" ht="12.75" customHeight="1">
      <c r="B471" s="6"/>
      <c r="C471" s="128"/>
      <c r="D471" s="128"/>
      <c r="E471" s="128"/>
    </row>
    <row r="472" spans="2:5" ht="12.75" customHeight="1">
      <c r="B472" s="6"/>
      <c r="C472" s="128"/>
      <c r="D472" s="128"/>
      <c r="E472" s="128"/>
    </row>
    <row r="473" spans="2:5" ht="12.75" customHeight="1">
      <c r="B473" s="6"/>
      <c r="C473" s="128"/>
      <c r="D473" s="128"/>
      <c r="E473" s="128"/>
    </row>
    <row r="474" spans="2:5" ht="12.75" customHeight="1">
      <c r="B474" s="6"/>
      <c r="C474" s="128"/>
      <c r="D474" s="128"/>
      <c r="E474" s="128"/>
    </row>
    <row r="475" spans="2:5" ht="12.75" customHeight="1">
      <c r="B475" s="6"/>
      <c r="C475" s="128"/>
      <c r="D475" s="128"/>
      <c r="E475" s="128"/>
    </row>
    <row r="476" spans="2:5" ht="12.75" customHeight="1">
      <c r="B476" s="6"/>
      <c r="C476" s="128"/>
      <c r="D476" s="128"/>
      <c r="E476" s="128"/>
    </row>
    <row r="477" spans="2:5" ht="12.75" customHeight="1">
      <c r="B477" s="6"/>
      <c r="C477" s="128"/>
      <c r="D477" s="128"/>
      <c r="E477" s="128"/>
    </row>
    <row r="478" spans="2:5" ht="12.75" customHeight="1">
      <c r="B478" s="6"/>
      <c r="C478" s="128"/>
      <c r="D478" s="128"/>
      <c r="E478" s="128"/>
    </row>
    <row r="479" spans="2:5" ht="12.75" customHeight="1">
      <c r="B479" s="6"/>
      <c r="C479" s="128"/>
      <c r="D479" s="128"/>
      <c r="E479" s="128"/>
    </row>
    <row r="480" spans="2:5" ht="12.75" customHeight="1">
      <c r="B480" s="6"/>
      <c r="C480" s="128"/>
      <c r="D480" s="128"/>
      <c r="E480" s="128"/>
    </row>
    <row r="481" spans="2:5" ht="12.75" customHeight="1">
      <c r="B481" s="6"/>
      <c r="C481" s="128"/>
      <c r="D481" s="128"/>
      <c r="E481" s="128"/>
    </row>
    <row r="482" spans="2:5" ht="12.75" customHeight="1">
      <c r="B482" s="6"/>
      <c r="C482" s="128"/>
      <c r="D482" s="128"/>
      <c r="E482" s="128"/>
    </row>
    <row r="483" spans="2:5" ht="12.75" customHeight="1">
      <c r="B483" s="6"/>
      <c r="C483" s="128"/>
      <c r="D483" s="128"/>
      <c r="E483" s="128"/>
    </row>
    <row r="484" spans="2:5" ht="12.75" customHeight="1">
      <c r="B484" s="6"/>
      <c r="C484" s="128"/>
      <c r="D484" s="128"/>
      <c r="E484" s="128"/>
    </row>
    <row r="485" spans="2:5" ht="12.75" customHeight="1">
      <c r="B485" s="6"/>
      <c r="C485" s="128"/>
      <c r="D485" s="128"/>
      <c r="E485" s="128"/>
    </row>
    <row r="486" spans="2:5" ht="12.75" customHeight="1">
      <c r="B486" s="6"/>
      <c r="C486" s="128"/>
      <c r="D486" s="128"/>
      <c r="E486" s="128"/>
    </row>
    <row r="487" spans="2:5" ht="12.75" customHeight="1">
      <c r="B487" s="6"/>
      <c r="C487" s="128"/>
      <c r="D487" s="128"/>
      <c r="E487" s="128"/>
    </row>
    <row r="488" spans="2:5" ht="12.75" customHeight="1">
      <c r="B488" s="6"/>
      <c r="C488" s="128"/>
      <c r="D488" s="128"/>
      <c r="E488" s="128"/>
    </row>
    <row r="489" spans="2:5" ht="12.75" customHeight="1">
      <c r="B489" s="6"/>
      <c r="C489" s="128"/>
      <c r="D489" s="128"/>
      <c r="E489" s="128"/>
    </row>
    <row r="490" spans="2:5" ht="12.75" customHeight="1">
      <c r="B490" s="6"/>
      <c r="C490" s="128"/>
      <c r="D490" s="128"/>
      <c r="E490" s="128"/>
    </row>
    <row r="491" spans="2:5" ht="12.75" customHeight="1">
      <c r="B491" s="6"/>
      <c r="C491" s="128"/>
      <c r="D491" s="128"/>
      <c r="E491" s="128"/>
    </row>
    <row r="492" spans="2:5" ht="12.75" customHeight="1">
      <c r="B492" s="6"/>
      <c r="C492" s="128"/>
      <c r="D492" s="128"/>
      <c r="E492" s="128"/>
    </row>
    <row r="493" spans="2:5" ht="12.75" customHeight="1">
      <c r="B493" s="6"/>
      <c r="C493" s="128"/>
      <c r="D493" s="128"/>
      <c r="E493" s="128"/>
    </row>
    <row r="494" spans="2:5" ht="12.75" customHeight="1">
      <c r="B494" s="6"/>
      <c r="C494" s="128"/>
      <c r="D494" s="128"/>
      <c r="E494" s="128"/>
    </row>
    <row r="495" spans="2:5" ht="12.75" customHeight="1">
      <c r="B495" s="6"/>
      <c r="C495" s="128"/>
      <c r="D495" s="128"/>
      <c r="E495" s="128"/>
    </row>
    <row r="496" spans="2:5" ht="12.75" customHeight="1">
      <c r="B496" s="6"/>
      <c r="C496" s="128"/>
      <c r="D496" s="128"/>
      <c r="E496" s="128"/>
    </row>
    <row r="497" spans="2:5" ht="12.75" customHeight="1">
      <c r="B497" s="6"/>
      <c r="C497" s="128"/>
      <c r="D497" s="128"/>
      <c r="E497" s="128"/>
    </row>
    <row r="498" spans="2:5" ht="12.75" customHeight="1">
      <c r="B498" s="6"/>
      <c r="C498" s="128"/>
      <c r="D498" s="128"/>
      <c r="E498" s="128"/>
    </row>
    <row r="499" spans="2:5" ht="12.75" customHeight="1">
      <c r="B499" s="6"/>
      <c r="C499" s="128"/>
      <c r="D499" s="128"/>
      <c r="E499" s="128"/>
    </row>
    <row r="500" spans="2:5" ht="12.75" customHeight="1">
      <c r="B500" s="6"/>
      <c r="C500" s="128"/>
      <c r="D500" s="128"/>
      <c r="E500" s="128"/>
    </row>
    <row r="501" spans="2:5" ht="12.75" customHeight="1">
      <c r="B501" s="6"/>
      <c r="C501" s="128"/>
      <c r="D501" s="128"/>
      <c r="E501" s="128"/>
    </row>
    <row r="502" spans="2:5" ht="12.75" customHeight="1">
      <c r="B502" s="6"/>
      <c r="C502" s="128"/>
      <c r="D502" s="128"/>
      <c r="E502" s="128"/>
    </row>
    <row r="503" spans="2:5" ht="12.75" customHeight="1">
      <c r="B503" s="6"/>
      <c r="C503" s="128"/>
      <c r="D503" s="128"/>
      <c r="E503" s="128"/>
    </row>
    <row r="504" spans="2:5" ht="12.75" customHeight="1">
      <c r="B504" s="6"/>
      <c r="C504" s="128"/>
      <c r="D504" s="128"/>
      <c r="E504" s="128"/>
    </row>
    <row r="505" spans="2:5" ht="12.75" customHeight="1">
      <c r="B505" s="6"/>
      <c r="C505" s="128"/>
      <c r="D505" s="128"/>
      <c r="E505" s="128"/>
    </row>
    <row r="506" spans="2:5" ht="12.75" customHeight="1">
      <c r="B506" s="6"/>
      <c r="C506" s="128"/>
      <c r="D506" s="128"/>
      <c r="E506" s="128"/>
    </row>
    <row r="507" spans="2:5" ht="12.75" customHeight="1">
      <c r="B507" s="6"/>
      <c r="C507" s="128"/>
      <c r="D507" s="128"/>
      <c r="E507" s="128"/>
    </row>
    <row r="508" spans="2:5" ht="12.75" customHeight="1">
      <c r="B508" s="6"/>
      <c r="C508" s="128"/>
      <c r="D508" s="128"/>
      <c r="E508" s="128"/>
    </row>
    <row r="509" spans="2:5" ht="12.75" customHeight="1">
      <c r="B509" s="6"/>
      <c r="C509" s="128"/>
      <c r="D509" s="128"/>
      <c r="E509" s="128"/>
    </row>
    <row r="510" spans="2:5" ht="12.75" customHeight="1">
      <c r="B510" s="6"/>
      <c r="C510" s="128"/>
      <c r="D510" s="128"/>
      <c r="E510" s="128"/>
    </row>
    <row r="511" spans="2:5" ht="12.75" customHeight="1">
      <c r="B511" s="6"/>
      <c r="C511" s="128"/>
      <c r="D511" s="128"/>
      <c r="E511" s="128"/>
    </row>
    <row r="512" spans="2:5" ht="12.75" customHeight="1">
      <c r="B512" s="6"/>
      <c r="C512" s="128"/>
      <c r="D512" s="128"/>
      <c r="E512" s="128"/>
    </row>
    <row r="513" spans="2:5" ht="12.75" customHeight="1">
      <c r="B513" s="6"/>
      <c r="C513" s="128"/>
      <c r="D513" s="128"/>
      <c r="E513" s="128"/>
    </row>
    <row r="514" spans="2:5" ht="12.75" customHeight="1">
      <c r="B514" s="6"/>
      <c r="C514" s="128"/>
      <c r="D514" s="128"/>
      <c r="E514" s="128"/>
    </row>
    <row r="515" spans="2:5" ht="12.75" customHeight="1">
      <c r="B515" s="6"/>
      <c r="C515" s="128"/>
      <c r="D515" s="128"/>
      <c r="E515" s="128"/>
    </row>
    <row r="516" spans="2:5" ht="12.75" customHeight="1">
      <c r="B516" s="6"/>
      <c r="C516" s="128"/>
      <c r="D516" s="128"/>
      <c r="E516" s="128"/>
    </row>
    <row r="517" spans="2:5" ht="12.75" customHeight="1">
      <c r="B517" s="6"/>
      <c r="C517" s="128"/>
      <c r="D517" s="128"/>
      <c r="E517" s="128"/>
    </row>
    <row r="518" spans="2:5" ht="12.75" customHeight="1">
      <c r="B518" s="6"/>
      <c r="C518" s="128"/>
      <c r="D518" s="128"/>
      <c r="E518" s="128"/>
    </row>
    <row r="519" spans="2:5" ht="12.75" customHeight="1">
      <c r="B519" s="6"/>
      <c r="C519" s="128"/>
      <c r="D519" s="128"/>
      <c r="E519" s="128"/>
    </row>
    <row r="520" spans="2:5" ht="12.75" customHeight="1">
      <c r="B520" s="6"/>
      <c r="C520" s="128"/>
      <c r="D520" s="128"/>
      <c r="E520" s="128"/>
    </row>
    <row r="521" spans="2:5" ht="12.75" customHeight="1">
      <c r="B521" s="6"/>
      <c r="C521" s="128"/>
      <c r="D521" s="128"/>
      <c r="E521" s="128"/>
    </row>
    <row r="522" spans="2:5" ht="12.75" customHeight="1">
      <c r="B522" s="6"/>
      <c r="C522" s="128"/>
      <c r="D522" s="128"/>
      <c r="E522" s="128"/>
    </row>
    <row r="523" spans="2:5" ht="12.75" customHeight="1">
      <c r="B523" s="6"/>
      <c r="C523" s="128"/>
      <c r="D523" s="128"/>
      <c r="E523" s="128"/>
    </row>
    <row r="524" spans="2:5" ht="12.75" customHeight="1">
      <c r="B524" s="6"/>
      <c r="C524" s="128"/>
      <c r="D524" s="128"/>
      <c r="E524" s="128"/>
    </row>
    <row r="525" spans="2:5" ht="12.75" customHeight="1">
      <c r="B525" s="6"/>
      <c r="C525" s="128"/>
      <c r="D525" s="128"/>
      <c r="E525" s="128"/>
    </row>
    <row r="526" spans="2:5" ht="12.75" customHeight="1">
      <c r="B526" s="6"/>
      <c r="C526" s="128"/>
      <c r="D526" s="128"/>
      <c r="E526" s="128"/>
    </row>
    <row r="527" spans="2:5" ht="12.75" customHeight="1">
      <c r="B527" s="6"/>
      <c r="C527" s="128"/>
      <c r="D527" s="128"/>
      <c r="E527" s="128"/>
    </row>
    <row r="528" spans="2:5" ht="12.75" customHeight="1">
      <c r="B528" s="6"/>
      <c r="C528" s="128"/>
      <c r="D528" s="128"/>
      <c r="E528" s="128"/>
    </row>
    <row r="529" spans="2:5" ht="12.75" customHeight="1">
      <c r="B529" s="6"/>
      <c r="C529" s="128"/>
      <c r="D529" s="128"/>
      <c r="E529" s="128"/>
    </row>
    <row r="530" spans="2:5" ht="12.75" customHeight="1">
      <c r="B530" s="6"/>
      <c r="C530" s="128"/>
      <c r="D530" s="128"/>
      <c r="E530" s="128"/>
    </row>
    <row r="531" spans="2:5" ht="12.75" customHeight="1">
      <c r="B531" s="6"/>
      <c r="C531" s="128"/>
      <c r="D531" s="128"/>
      <c r="E531" s="128"/>
    </row>
    <row r="532" spans="2:5" ht="12.75" customHeight="1">
      <c r="B532" s="6"/>
      <c r="C532" s="128"/>
      <c r="D532" s="128"/>
      <c r="E532" s="128"/>
    </row>
    <row r="533" spans="2:5" ht="12.75" customHeight="1">
      <c r="B533" s="6"/>
      <c r="C533" s="128"/>
      <c r="D533" s="128"/>
      <c r="E533" s="128"/>
    </row>
    <row r="534" spans="2:5" ht="12.75" customHeight="1">
      <c r="B534" s="6"/>
      <c r="C534" s="128"/>
      <c r="D534" s="128"/>
      <c r="E534" s="128"/>
    </row>
    <row r="535" spans="2:5" ht="12.75" customHeight="1">
      <c r="B535" s="6"/>
      <c r="C535" s="128"/>
      <c r="D535" s="128"/>
      <c r="E535" s="128"/>
    </row>
    <row r="536" spans="2:5" ht="12.75" customHeight="1">
      <c r="B536" s="6"/>
      <c r="C536" s="128"/>
      <c r="D536" s="128"/>
      <c r="E536" s="128"/>
    </row>
    <row r="537" spans="2:5" ht="12.75" customHeight="1">
      <c r="B537" s="6"/>
      <c r="C537" s="128"/>
      <c r="D537" s="128"/>
      <c r="E537" s="128"/>
    </row>
    <row r="538" spans="2:5" ht="12.75" customHeight="1">
      <c r="B538" s="6"/>
      <c r="C538" s="128"/>
      <c r="D538" s="128"/>
      <c r="E538" s="128"/>
    </row>
    <row r="539" spans="2:5" ht="12.75" customHeight="1">
      <c r="B539" s="6"/>
      <c r="C539" s="128"/>
      <c r="D539" s="128"/>
      <c r="E539" s="128"/>
    </row>
    <row r="540" spans="2:5" ht="12.75" customHeight="1">
      <c r="B540" s="6"/>
      <c r="C540" s="128"/>
      <c r="D540" s="128"/>
      <c r="E540" s="128"/>
    </row>
    <row r="541" spans="2:5" ht="12.75" customHeight="1">
      <c r="B541" s="6"/>
      <c r="C541" s="128"/>
      <c r="D541" s="128"/>
      <c r="E541" s="128"/>
    </row>
    <row r="542" spans="2:5" ht="12.75" customHeight="1">
      <c r="B542" s="6"/>
      <c r="C542" s="128"/>
      <c r="D542" s="128"/>
      <c r="E542" s="128"/>
    </row>
    <row r="543" spans="2:5" ht="12.75" customHeight="1">
      <c r="B543" s="6"/>
      <c r="C543" s="128"/>
      <c r="D543" s="128"/>
      <c r="E543" s="128"/>
    </row>
    <row r="544" spans="2:5" ht="12.75" customHeight="1">
      <c r="B544" s="6"/>
      <c r="C544" s="128"/>
      <c r="D544" s="128"/>
      <c r="E544" s="128"/>
    </row>
    <row r="545" spans="2:5" ht="12.75" customHeight="1">
      <c r="B545" s="6"/>
      <c r="C545" s="128"/>
      <c r="D545" s="128"/>
      <c r="E545" s="128"/>
    </row>
    <row r="546" spans="2:5" ht="12.75" customHeight="1">
      <c r="B546" s="6"/>
      <c r="C546" s="128"/>
      <c r="D546" s="128"/>
      <c r="E546" s="128"/>
    </row>
    <row r="547" spans="2:5" ht="12.75" customHeight="1">
      <c r="B547" s="6"/>
      <c r="C547" s="128"/>
      <c r="D547" s="128"/>
      <c r="E547" s="128"/>
    </row>
    <row r="548" spans="2:5" ht="12.75" customHeight="1">
      <c r="B548" s="6"/>
      <c r="C548" s="128"/>
      <c r="D548" s="128"/>
      <c r="E548" s="128"/>
    </row>
    <row r="549" spans="2:5" ht="12.75" customHeight="1">
      <c r="B549" s="6"/>
      <c r="C549" s="128"/>
      <c r="D549" s="128"/>
      <c r="E549" s="128"/>
    </row>
    <row r="550" spans="2:5" ht="12.75" customHeight="1">
      <c r="B550" s="6"/>
      <c r="C550" s="128"/>
      <c r="D550" s="128"/>
      <c r="E550" s="128"/>
    </row>
    <row r="551" spans="2:5" ht="12.75" customHeight="1">
      <c r="B551" s="6"/>
      <c r="C551" s="128"/>
      <c r="D551" s="128"/>
      <c r="E551" s="128"/>
    </row>
    <row r="552" spans="2:5" ht="12.75" customHeight="1">
      <c r="B552" s="6"/>
      <c r="C552" s="128"/>
      <c r="D552" s="128"/>
      <c r="E552" s="128"/>
    </row>
    <row r="553" spans="2:5" ht="12.75" customHeight="1">
      <c r="B553" s="6"/>
      <c r="C553" s="128"/>
      <c r="D553" s="128"/>
      <c r="E553" s="128"/>
    </row>
    <row r="554" spans="2:5" ht="12.75" customHeight="1">
      <c r="B554" s="6"/>
      <c r="C554" s="128"/>
      <c r="D554" s="128"/>
      <c r="E554" s="128"/>
    </row>
    <row r="555" spans="2:5" ht="12.75" customHeight="1">
      <c r="B555" s="6"/>
      <c r="C555" s="128"/>
      <c r="D555" s="128"/>
      <c r="E555" s="128"/>
    </row>
    <row r="556" spans="2:5" ht="12.75" customHeight="1">
      <c r="B556" s="6"/>
      <c r="C556" s="128"/>
      <c r="D556" s="128"/>
      <c r="E556" s="128"/>
    </row>
    <row r="557" spans="2:5" ht="12.75" customHeight="1">
      <c r="B557" s="6"/>
      <c r="C557" s="128"/>
      <c r="D557" s="128"/>
      <c r="E557" s="128"/>
    </row>
    <row r="558" spans="2:5" ht="12.75" customHeight="1">
      <c r="B558" s="6"/>
      <c r="C558" s="128"/>
      <c r="D558" s="128"/>
      <c r="E558" s="128"/>
    </row>
    <row r="559" spans="2:5" ht="12.75" customHeight="1">
      <c r="B559" s="6"/>
      <c r="C559" s="128"/>
      <c r="D559" s="128"/>
      <c r="E559" s="128"/>
    </row>
    <row r="560" spans="2:5" ht="12.75" customHeight="1">
      <c r="B560" s="6"/>
      <c r="C560" s="128"/>
      <c r="D560" s="128"/>
      <c r="E560" s="128"/>
    </row>
    <row r="561" spans="2:5" ht="12.75" customHeight="1">
      <c r="B561" s="6"/>
      <c r="C561" s="128"/>
      <c r="D561" s="128"/>
      <c r="E561" s="128"/>
    </row>
    <row r="562" spans="2:5" ht="12.75" customHeight="1">
      <c r="B562" s="6"/>
      <c r="C562" s="128"/>
      <c r="D562" s="128"/>
      <c r="E562" s="128"/>
    </row>
    <row r="563" spans="2:5" ht="12.75" customHeight="1">
      <c r="B563" s="6"/>
      <c r="C563" s="128"/>
      <c r="D563" s="128"/>
      <c r="E563" s="128"/>
    </row>
    <row r="564" spans="2:5" ht="12.75" customHeight="1">
      <c r="B564" s="6"/>
      <c r="C564" s="128"/>
      <c r="D564" s="128"/>
      <c r="E564" s="128"/>
    </row>
    <row r="565" spans="2:5" ht="12.75" customHeight="1">
      <c r="B565" s="6"/>
      <c r="C565" s="128"/>
      <c r="D565" s="128"/>
      <c r="E565" s="128"/>
    </row>
    <row r="566" spans="2:5" ht="12.75" customHeight="1">
      <c r="B566" s="6"/>
      <c r="C566" s="128"/>
      <c r="D566" s="128"/>
      <c r="E566" s="128"/>
    </row>
    <row r="567" spans="2:5" ht="12.75" customHeight="1">
      <c r="B567" s="6"/>
      <c r="C567" s="128"/>
      <c r="D567" s="128"/>
      <c r="E567" s="128"/>
    </row>
    <row r="568" spans="2:5" ht="12.75" customHeight="1">
      <c r="B568" s="6"/>
      <c r="C568" s="128"/>
      <c r="D568" s="128"/>
      <c r="E568" s="128"/>
    </row>
    <row r="569" spans="2:5" ht="12.75" customHeight="1">
      <c r="B569" s="6"/>
      <c r="C569" s="128"/>
      <c r="D569" s="128"/>
      <c r="E569" s="128"/>
    </row>
    <row r="570" spans="2:5" ht="12.75" customHeight="1">
      <c r="B570" s="6"/>
      <c r="C570" s="128"/>
      <c r="D570" s="128"/>
      <c r="E570" s="128"/>
    </row>
    <row r="571" spans="2:5" ht="12.75" customHeight="1">
      <c r="B571" s="6"/>
      <c r="C571" s="128"/>
      <c r="D571" s="128"/>
      <c r="E571" s="128"/>
    </row>
    <row r="572" spans="2:5" ht="12.75" customHeight="1">
      <c r="B572" s="6"/>
      <c r="C572" s="128"/>
      <c r="D572" s="128"/>
      <c r="E572" s="128"/>
    </row>
    <row r="573" spans="2:5" ht="12.75" customHeight="1">
      <c r="B573" s="6"/>
      <c r="C573" s="128"/>
      <c r="D573" s="128"/>
      <c r="E573" s="128"/>
    </row>
    <row r="574" spans="2:5" ht="12.75" customHeight="1">
      <c r="B574" s="6"/>
      <c r="C574" s="128"/>
      <c r="D574" s="128"/>
      <c r="E574" s="128"/>
    </row>
    <row r="575" spans="2:5" ht="12.75" customHeight="1">
      <c r="B575" s="6"/>
      <c r="C575" s="128"/>
      <c r="D575" s="128"/>
      <c r="E575" s="128"/>
    </row>
    <row r="576" spans="2:5" ht="12.75" customHeight="1">
      <c r="B576" s="6"/>
      <c r="C576" s="128"/>
      <c r="D576" s="128"/>
      <c r="E576" s="128"/>
    </row>
    <row r="577" spans="2:5" ht="12.75" customHeight="1">
      <c r="B577" s="6"/>
      <c r="C577" s="128"/>
      <c r="D577" s="128"/>
      <c r="E577" s="128"/>
    </row>
    <row r="578" spans="2:5" ht="12.75" customHeight="1">
      <c r="B578" s="6"/>
      <c r="C578" s="128"/>
      <c r="D578" s="128"/>
      <c r="E578" s="128"/>
    </row>
    <row r="579" spans="2:5" ht="12.75" customHeight="1">
      <c r="B579" s="6"/>
      <c r="C579" s="128"/>
      <c r="D579" s="128"/>
      <c r="E579" s="128"/>
    </row>
    <row r="580" spans="2:5" ht="12.75" customHeight="1">
      <c r="B580" s="6"/>
      <c r="C580" s="128"/>
      <c r="D580" s="128"/>
      <c r="E580" s="128"/>
    </row>
    <row r="581" spans="2:5" ht="12.75" customHeight="1">
      <c r="B581" s="6"/>
      <c r="C581" s="128"/>
      <c r="D581" s="128"/>
      <c r="E581" s="128"/>
    </row>
    <row r="582" spans="2:5" ht="12.75" customHeight="1">
      <c r="B582" s="6"/>
      <c r="C582" s="128"/>
      <c r="D582" s="128"/>
      <c r="E582" s="128"/>
    </row>
    <row r="583" spans="2:5" ht="12.75" customHeight="1">
      <c r="B583" s="6"/>
      <c r="C583" s="128"/>
      <c r="D583" s="128"/>
      <c r="E583" s="128"/>
    </row>
    <row r="584" spans="2:5" ht="12.75" customHeight="1">
      <c r="B584" s="6"/>
      <c r="C584" s="128"/>
      <c r="D584" s="128"/>
      <c r="E584" s="128"/>
    </row>
    <row r="585" spans="2:5" ht="12.75" customHeight="1">
      <c r="B585" s="6"/>
      <c r="C585" s="128"/>
      <c r="D585" s="128"/>
      <c r="E585" s="128"/>
    </row>
    <row r="586" spans="2:5" ht="12.75" customHeight="1">
      <c r="B586" s="6"/>
      <c r="C586" s="128"/>
      <c r="D586" s="128"/>
      <c r="E586" s="128"/>
    </row>
    <row r="587" spans="2:5" ht="12.75" customHeight="1">
      <c r="B587" s="6"/>
      <c r="C587" s="128"/>
      <c r="D587" s="128"/>
      <c r="E587" s="128"/>
    </row>
    <row r="588" spans="2:5" ht="12.75" customHeight="1">
      <c r="B588" s="6"/>
      <c r="C588" s="128"/>
      <c r="D588" s="128"/>
      <c r="E588" s="128"/>
    </row>
    <row r="589" spans="2:5" ht="12.75" customHeight="1">
      <c r="B589" s="6"/>
      <c r="C589" s="128"/>
      <c r="D589" s="128"/>
      <c r="E589" s="128"/>
    </row>
    <row r="590" spans="2:5" ht="12.75" customHeight="1">
      <c r="B590" s="6"/>
      <c r="C590" s="128"/>
      <c r="D590" s="128"/>
      <c r="E590" s="128"/>
    </row>
    <row r="591" spans="2:5" ht="12.75" customHeight="1">
      <c r="B591" s="6"/>
      <c r="C591" s="128"/>
      <c r="D591" s="128"/>
      <c r="E591" s="128"/>
    </row>
    <row r="592" spans="2:5" ht="12.75" customHeight="1">
      <c r="B592" s="6"/>
      <c r="C592" s="128"/>
      <c r="D592" s="128"/>
      <c r="E592" s="128"/>
    </row>
    <row r="593" spans="2:5" ht="12.75" customHeight="1">
      <c r="B593" s="6"/>
      <c r="C593" s="128"/>
      <c r="D593" s="128"/>
      <c r="E593" s="128"/>
    </row>
    <row r="594" spans="2:5" ht="12.75" customHeight="1">
      <c r="B594" s="6"/>
      <c r="C594" s="128"/>
      <c r="D594" s="128"/>
      <c r="E594" s="128"/>
    </row>
    <row r="595" spans="2:5" ht="12.75" customHeight="1">
      <c r="B595" s="6"/>
      <c r="C595" s="128"/>
      <c r="D595" s="128"/>
      <c r="E595" s="128"/>
    </row>
    <row r="596" spans="2:5" ht="12.75" customHeight="1">
      <c r="B596" s="6"/>
      <c r="C596" s="128"/>
      <c r="D596" s="128"/>
      <c r="E596" s="128"/>
    </row>
    <row r="597" spans="2:5" ht="12.75" customHeight="1">
      <c r="B597" s="6"/>
      <c r="C597" s="128"/>
      <c r="D597" s="128"/>
      <c r="E597" s="128"/>
    </row>
    <row r="598" spans="2:5" ht="12.75" customHeight="1">
      <c r="B598" s="6"/>
      <c r="C598" s="128"/>
      <c r="D598" s="128"/>
      <c r="E598" s="128"/>
    </row>
    <row r="599" spans="2:5" ht="12.75" customHeight="1">
      <c r="B599" s="6"/>
      <c r="C599" s="128"/>
      <c r="D599" s="128"/>
      <c r="E599" s="128"/>
    </row>
    <row r="600" spans="2:5" ht="12.75" customHeight="1">
      <c r="B600" s="6"/>
      <c r="C600" s="128"/>
      <c r="D600" s="128"/>
      <c r="E600" s="128"/>
    </row>
    <row r="601" spans="2:5" ht="12.75" customHeight="1">
      <c r="B601" s="6"/>
      <c r="C601" s="128"/>
      <c r="D601" s="128"/>
      <c r="E601" s="128"/>
    </row>
    <row r="602" spans="2:5" ht="12.75" customHeight="1">
      <c r="B602" s="6"/>
      <c r="C602" s="128"/>
      <c r="D602" s="128"/>
      <c r="E602" s="128"/>
    </row>
    <row r="603" spans="2:5" ht="12.75" customHeight="1">
      <c r="B603" s="6"/>
      <c r="C603" s="128"/>
      <c r="D603" s="128"/>
      <c r="E603" s="128"/>
    </row>
    <row r="604" spans="2:5" ht="12.75" customHeight="1">
      <c r="B604" s="6"/>
      <c r="C604" s="128"/>
      <c r="D604" s="128"/>
      <c r="E604" s="128"/>
    </row>
    <row r="605" spans="2:5" ht="12.75" customHeight="1">
      <c r="B605" s="6"/>
      <c r="C605" s="128"/>
      <c r="D605" s="128"/>
      <c r="E605" s="128"/>
    </row>
    <row r="606" spans="2:5" ht="12.75" customHeight="1">
      <c r="B606" s="6"/>
      <c r="C606" s="128"/>
      <c r="D606" s="128"/>
      <c r="E606" s="128"/>
    </row>
    <row r="607" spans="2:5" ht="12.75" customHeight="1">
      <c r="B607" s="6"/>
      <c r="C607" s="128"/>
      <c r="D607" s="128"/>
      <c r="E607" s="128"/>
    </row>
    <row r="608" spans="2:5" ht="12.75" customHeight="1">
      <c r="B608" s="6"/>
      <c r="C608" s="128"/>
      <c r="D608" s="128"/>
      <c r="E608" s="128"/>
    </row>
    <row r="609" spans="2:5" ht="12.75" customHeight="1">
      <c r="B609" s="6"/>
      <c r="C609" s="128"/>
      <c r="D609" s="128"/>
      <c r="E609" s="128"/>
    </row>
    <row r="610" spans="2:5" ht="12.75" customHeight="1">
      <c r="B610" s="6"/>
      <c r="C610" s="128"/>
      <c r="D610" s="128"/>
      <c r="E610" s="128"/>
    </row>
    <row r="611" spans="2:5" ht="12.75" customHeight="1">
      <c r="B611" s="6"/>
      <c r="C611" s="128"/>
      <c r="D611" s="128"/>
      <c r="E611" s="128"/>
    </row>
    <row r="612" spans="2:5" ht="12.75" customHeight="1">
      <c r="B612" s="6"/>
      <c r="C612" s="128"/>
      <c r="D612" s="128"/>
      <c r="E612" s="128"/>
    </row>
    <row r="613" spans="2:5" ht="12.75" customHeight="1">
      <c r="B613" s="6"/>
      <c r="C613" s="128"/>
      <c r="D613" s="128"/>
      <c r="E613" s="128"/>
    </row>
    <row r="614" spans="2:5" ht="12.75" customHeight="1">
      <c r="B614" s="6"/>
      <c r="C614" s="128"/>
      <c r="D614" s="128"/>
      <c r="E614" s="128"/>
    </row>
    <row r="615" spans="2:5" ht="12.75" customHeight="1">
      <c r="B615" s="6"/>
      <c r="C615" s="128"/>
      <c r="D615" s="128"/>
      <c r="E615" s="128"/>
    </row>
    <row r="616" spans="2:5" ht="12.75" customHeight="1">
      <c r="B616" s="6"/>
      <c r="C616" s="128"/>
      <c r="D616" s="128"/>
      <c r="E616" s="128"/>
    </row>
    <row r="617" spans="2:5" ht="12.75" customHeight="1">
      <c r="B617" s="6"/>
      <c r="C617" s="128"/>
      <c r="D617" s="128"/>
      <c r="E617" s="128"/>
    </row>
    <row r="618" spans="2:5" ht="12.75" customHeight="1">
      <c r="B618" s="6"/>
      <c r="C618" s="128"/>
      <c r="D618" s="128"/>
      <c r="E618" s="128"/>
    </row>
    <row r="619" spans="2:5" ht="12.75" customHeight="1">
      <c r="B619" s="6"/>
      <c r="C619" s="128"/>
      <c r="D619" s="128"/>
      <c r="E619" s="128"/>
    </row>
    <row r="620" spans="2:5" ht="12.75" customHeight="1">
      <c r="B620" s="6"/>
      <c r="C620" s="128"/>
      <c r="D620" s="128"/>
      <c r="E620" s="128"/>
    </row>
    <row r="621" spans="2:5" ht="12.75" customHeight="1">
      <c r="B621" s="6"/>
      <c r="C621" s="128"/>
      <c r="D621" s="128"/>
      <c r="E621" s="128"/>
    </row>
    <row r="622" spans="2:5" ht="12.75" customHeight="1">
      <c r="B622" s="6"/>
      <c r="C622" s="128"/>
      <c r="D622" s="128"/>
      <c r="E622" s="128"/>
    </row>
    <row r="623" spans="2:5" ht="12.75" customHeight="1">
      <c r="B623" s="6"/>
      <c r="C623" s="128"/>
      <c r="D623" s="128"/>
      <c r="E623" s="128"/>
    </row>
    <row r="624" spans="2:5" ht="12.75" customHeight="1">
      <c r="B624" s="6"/>
      <c r="C624" s="128"/>
      <c r="D624" s="128"/>
      <c r="E624" s="128"/>
    </row>
    <row r="625" spans="2:5" ht="12.75" customHeight="1">
      <c r="B625" s="6"/>
      <c r="C625" s="128"/>
      <c r="D625" s="128"/>
      <c r="E625" s="128"/>
    </row>
    <row r="626" spans="2:5" ht="12.75" customHeight="1">
      <c r="B626" s="6"/>
      <c r="C626" s="128"/>
      <c r="D626" s="128"/>
      <c r="E626" s="128"/>
    </row>
    <row r="627" spans="2:5" ht="12.75" customHeight="1">
      <c r="B627" s="6"/>
      <c r="C627" s="128"/>
      <c r="D627" s="128"/>
      <c r="E627" s="128"/>
    </row>
    <row r="628" spans="2:5" ht="12.75" customHeight="1">
      <c r="B628" s="6"/>
      <c r="C628" s="128"/>
      <c r="D628" s="128"/>
      <c r="E628" s="128"/>
    </row>
    <row r="629" spans="2:5" ht="12.75" customHeight="1">
      <c r="B629" s="6"/>
      <c r="C629" s="128"/>
      <c r="D629" s="128"/>
      <c r="E629" s="128"/>
    </row>
    <row r="630" spans="2:5" ht="12.75" customHeight="1">
      <c r="B630" s="6"/>
      <c r="C630" s="128"/>
      <c r="D630" s="128"/>
      <c r="E630" s="128"/>
    </row>
    <row r="631" spans="2:5" ht="12.75" customHeight="1">
      <c r="B631" s="6"/>
      <c r="C631" s="128"/>
      <c r="D631" s="128"/>
      <c r="E631" s="128"/>
    </row>
    <row r="632" spans="2:5" ht="12.75" customHeight="1">
      <c r="B632" s="6"/>
      <c r="C632" s="128"/>
      <c r="D632" s="128"/>
      <c r="E632" s="128"/>
    </row>
    <row r="633" spans="2:5" ht="12.75" customHeight="1">
      <c r="B633" s="6"/>
      <c r="C633" s="128"/>
      <c r="D633" s="128"/>
      <c r="E633" s="128"/>
    </row>
    <row r="634" spans="2:5" ht="12.75" customHeight="1">
      <c r="B634" s="6"/>
      <c r="C634" s="128"/>
      <c r="D634" s="128"/>
      <c r="E634" s="128"/>
    </row>
    <row r="635" spans="2:5" ht="12.75" customHeight="1">
      <c r="B635" s="6"/>
      <c r="C635" s="128"/>
      <c r="D635" s="128"/>
      <c r="E635" s="128"/>
    </row>
    <row r="636" spans="2:5" ht="12.75" customHeight="1">
      <c r="B636" s="6"/>
      <c r="C636" s="128"/>
      <c r="D636" s="128"/>
      <c r="E636" s="128"/>
    </row>
    <row r="637" spans="2:5" ht="12.75" customHeight="1">
      <c r="B637" s="6"/>
      <c r="C637" s="128"/>
      <c r="D637" s="128"/>
      <c r="E637" s="128"/>
    </row>
    <row r="638" spans="2:5" ht="12.75" customHeight="1">
      <c r="B638" s="6"/>
      <c r="C638" s="128"/>
      <c r="D638" s="128"/>
      <c r="E638" s="128"/>
    </row>
    <row r="639" spans="2:5" ht="12.75" customHeight="1">
      <c r="B639" s="6"/>
      <c r="C639" s="128"/>
      <c r="D639" s="128"/>
      <c r="E639" s="128"/>
    </row>
    <row r="640" spans="2:5" ht="12.75" customHeight="1">
      <c r="B640" s="6"/>
      <c r="C640" s="128"/>
      <c r="D640" s="128"/>
      <c r="E640" s="128"/>
    </row>
    <row r="641" spans="2:5" ht="12.75" customHeight="1">
      <c r="B641" s="6"/>
      <c r="C641" s="128"/>
      <c r="D641" s="128"/>
      <c r="E641" s="128"/>
    </row>
    <row r="642" spans="2:5" ht="12.75" customHeight="1">
      <c r="B642" s="6"/>
      <c r="C642" s="128"/>
      <c r="D642" s="128"/>
      <c r="E642" s="128"/>
    </row>
    <row r="643" spans="2:5" ht="12.75" customHeight="1">
      <c r="B643" s="6"/>
      <c r="C643" s="128"/>
      <c r="D643" s="128"/>
      <c r="E643" s="128"/>
    </row>
    <row r="644" spans="2:5" ht="12.75" customHeight="1">
      <c r="B644" s="6"/>
      <c r="C644" s="128"/>
      <c r="D644" s="128"/>
      <c r="E644" s="128"/>
    </row>
    <row r="645" spans="2:5" ht="12.75" customHeight="1">
      <c r="B645" s="6"/>
      <c r="C645" s="128"/>
      <c r="D645" s="128"/>
      <c r="E645" s="128"/>
    </row>
    <row r="646" spans="2:5" ht="12.75" customHeight="1">
      <c r="B646" s="6"/>
      <c r="C646" s="128"/>
      <c r="D646" s="128"/>
      <c r="E646" s="128"/>
    </row>
    <row r="647" spans="2:5" ht="12.75" customHeight="1">
      <c r="B647" s="6"/>
      <c r="C647" s="128"/>
      <c r="D647" s="128"/>
      <c r="E647" s="128"/>
    </row>
    <row r="648" spans="2:5" ht="12.75" customHeight="1">
      <c r="B648" s="6"/>
      <c r="C648" s="128"/>
      <c r="D648" s="128"/>
      <c r="E648" s="128"/>
    </row>
    <row r="649" spans="2:5" ht="12.75" customHeight="1">
      <c r="B649" s="6"/>
      <c r="C649" s="128"/>
      <c r="D649" s="128"/>
      <c r="E649" s="128"/>
    </row>
    <row r="650" spans="2:5" ht="12.75" customHeight="1">
      <c r="B650" s="6"/>
      <c r="C650" s="128"/>
      <c r="D650" s="128"/>
      <c r="E650" s="128"/>
    </row>
    <row r="651" spans="2:5" ht="12.75" customHeight="1">
      <c r="B651" s="6"/>
      <c r="C651" s="128"/>
      <c r="D651" s="128"/>
      <c r="E651" s="128"/>
    </row>
    <row r="652" spans="2:5" ht="12.75" customHeight="1">
      <c r="B652" s="6"/>
      <c r="C652" s="128"/>
      <c r="D652" s="128"/>
      <c r="E652" s="128"/>
    </row>
    <row r="653" spans="2:5" ht="12.75" customHeight="1">
      <c r="B653" s="6"/>
      <c r="C653" s="128"/>
      <c r="D653" s="128"/>
      <c r="E653" s="128"/>
    </row>
    <row r="654" spans="2:5" ht="12.75" customHeight="1">
      <c r="B654" s="6"/>
      <c r="C654" s="128"/>
      <c r="D654" s="128"/>
      <c r="E654" s="128"/>
    </row>
    <row r="655" spans="2:5" ht="12.75" customHeight="1">
      <c r="B655" s="6"/>
      <c r="C655" s="128"/>
      <c r="D655" s="128"/>
      <c r="E655" s="128"/>
    </row>
    <row r="656" spans="2:5" ht="12.75" customHeight="1">
      <c r="B656" s="6"/>
      <c r="C656" s="128"/>
      <c r="D656" s="128"/>
      <c r="E656" s="128"/>
    </row>
    <row r="657" spans="2:5" ht="12.75" customHeight="1">
      <c r="B657" s="6"/>
      <c r="C657" s="128"/>
      <c r="D657" s="128"/>
      <c r="E657" s="128"/>
    </row>
    <row r="658" spans="2:5" ht="12.75" customHeight="1">
      <c r="B658" s="6"/>
      <c r="C658" s="128"/>
      <c r="D658" s="128"/>
      <c r="E658" s="128"/>
    </row>
    <row r="659" spans="2:5" ht="12.75" customHeight="1">
      <c r="B659" s="6"/>
      <c r="C659" s="128"/>
      <c r="D659" s="128"/>
      <c r="E659" s="128"/>
    </row>
    <row r="660" spans="2:5" ht="12.75" customHeight="1">
      <c r="B660" s="6"/>
      <c r="C660" s="128"/>
      <c r="D660" s="128"/>
      <c r="E660" s="128"/>
    </row>
    <row r="661" spans="2:5" ht="12.75" customHeight="1">
      <c r="B661" s="6"/>
      <c r="C661" s="128"/>
      <c r="D661" s="128"/>
      <c r="E661" s="128"/>
    </row>
    <row r="662" spans="2:5" ht="12.75" customHeight="1">
      <c r="B662" s="6"/>
      <c r="C662" s="128"/>
      <c r="D662" s="128"/>
      <c r="E662" s="128"/>
    </row>
    <row r="663" spans="2:5" ht="12.75" customHeight="1">
      <c r="B663" s="6"/>
      <c r="C663" s="128"/>
      <c r="D663" s="128"/>
      <c r="E663" s="128"/>
    </row>
    <row r="664" spans="2:5" ht="12.75" customHeight="1">
      <c r="B664" s="6"/>
      <c r="C664" s="128"/>
      <c r="D664" s="128"/>
      <c r="E664" s="128"/>
    </row>
    <row r="665" spans="2:5" ht="12.75" customHeight="1">
      <c r="B665" s="6"/>
      <c r="C665" s="128"/>
      <c r="D665" s="128"/>
      <c r="E665" s="128"/>
    </row>
    <row r="666" spans="2:5" ht="12.75" customHeight="1">
      <c r="B666" s="6"/>
      <c r="C666" s="128"/>
      <c r="D666" s="128"/>
      <c r="E666" s="128"/>
    </row>
    <row r="667" spans="2:5" ht="12.75" customHeight="1">
      <c r="B667" s="6"/>
      <c r="C667" s="128"/>
      <c r="D667" s="128"/>
      <c r="E667" s="128"/>
    </row>
    <row r="668" spans="2:5" ht="12.75" customHeight="1">
      <c r="B668" s="6"/>
      <c r="C668" s="128"/>
      <c r="D668" s="128"/>
      <c r="E668" s="128"/>
    </row>
    <row r="669" spans="2:5" ht="12.75" customHeight="1">
      <c r="B669" s="6"/>
      <c r="C669" s="128"/>
      <c r="D669" s="128"/>
      <c r="E669" s="128"/>
    </row>
    <row r="670" spans="2:5" ht="12.75" customHeight="1">
      <c r="B670" s="6"/>
      <c r="C670" s="128"/>
      <c r="D670" s="128"/>
      <c r="E670" s="128"/>
    </row>
    <row r="671" spans="2:5" ht="12.75" customHeight="1">
      <c r="B671" s="6"/>
      <c r="C671" s="128"/>
      <c r="D671" s="128"/>
      <c r="E671" s="128"/>
    </row>
    <row r="672" spans="2:5" ht="12.75" customHeight="1">
      <c r="B672" s="6"/>
      <c r="C672" s="128"/>
      <c r="D672" s="128"/>
      <c r="E672" s="128"/>
    </row>
    <row r="673" spans="2:5" ht="12.75" customHeight="1">
      <c r="B673" s="6"/>
      <c r="C673" s="128"/>
      <c r="D673" s="128"/>
      <c r="E673" s="128"/>
    </row>
    <row r="674" spans="2:5" ht="12.75" customHeight="1">
      <c r="B674" s="6"/>
      <c r="C674" s="128"/>
      <c r="D674" s="128"/>
      <c r="E674" s="128"/>
    </row>
    <row r="675" spans="2:5" ht="12.75" customHeight="1">
      <c r="B675" s="6"/>
      <c r="C675" s="128"/>
      <c r="D675" s="128"/>
      <c r="E675" s="128"/>
    </row>
    <row r="676" spans="2:5" ht="12.75" customHeight="1">
      <c r="B676" s="6"/>
      <c r="C676" s="128"/>
      <c r="D676" s="128"/>
      <c r="E676" s="128"/>
    </row>
    <row r="677" spans="2:5" ht="12.75" customHeight="1">
      <c r="B677" s="6"/>
      <c r="C677" s="128"/>
      <c r="D677" s="128"/>
      <c r="E677" s="128"/>
    </row>
    <row r="678" spans="2:5" ht="12.75" customHeight="1">
      <c r="B678" s="6"/>
      <c r="C678" s="128"/>
      <c r="D678" s="128"/>
      <c r="E678" s="128"/>
    </row>
    <row r="679" spans="2:5" ht="12.75" customHeight="1">
      <c r="B679" s="6"/>
      <c r="C679" s="128"/>
      <c r="D679" s="128"/>
      <c r="E679" s="128"/>
    </row>
    <row r="680" spans="2:5" ht="12.75" customHeight="1">
      <c r="B680" s="6"/>
      <c r="C680" s="128"/>
      <c r="D680" s="128"/>
      <c r="E680" s="128"/>
    </row>
    <row r="681" spans="2:5" ht="12.75" customHeight="1">
      <c r="B681" s="6"/>
      <c r="C681" s="128"/>
      <c r="D681" s="128"/>
      <c r="E681" s="128"/>
    </row>
    <row r="682" spans="2:5" ht="12.75" customHeight="1">
      <c r="B682" s="6"/>
      <c r="C682" s="128"/>
      <c r="D682" s="128"/>
      <c r="E682" s="128"/>
    </row>
    <row r="683" spans="2:5" ht="12.75" customHeight="1">
      <c r="B683" s="6"/>
      <c r="C683" s="128"/>
      <c r="D683" s="128"/>
      <c r="E683" s="128"/>
    </row>
    <row r="684" spans="2:5" ht="12.75" customHeight="1">
      <c r="B684" s="6"/>
      <c r="C684" s="128"/>
      <c r="D684" s="128"/>
      <c r="E684" s="128"/>
    </row>
    <row r="685" spans="2:5" ht="12.75" customHeight="1">
      <c r="B685" s="6"/>
      <c r="C685" s="128"/>
      <c r="D685" s="128"/>
      <c r="E685" s="128"/>
    </row>
    <row r="686" spans="2:5" ht="12.75" customHeight="1">
      <c r="B686" s="6"/>
      <c r="C686" s="128"/>
      <c r="D686" s="128"/>
      <c r="E686" s="128"/>
    </row>
    <row r="687" spans="2:5" ht="12.75" customHeight="1">
      <c r="B687" s="6"/>
      <c r="C687" s="128"/>
      <c r="D687" s="128"/>
      <c r="E687" s="128"/>
    </row>
    <row r="688" spans="2:5" ht="12.75" customHeight="1">
      <c r="B688" s="6"/>
      <c r="C688" s="128"/>
      <c r="D688" s="128"/>
      <c r="E688" s="128"/>
    </row>
    <row r="689" spans="2:5" ht="12.75" customHeight="1">
      <c r="B689" s="6"/>
      <c r="C689" s="128"/>
      <c r="D689" s="128"/>
      <c r="E689" s="128"/>
    </row>
    <row r="690" spans="2:5" ht="12.75" customHeight="1">
      <c r="B690" s="6"/>
      <c r="C690" s="128"/>
      <c r="D690" s="128"/>
      <c r="E690" s="128"/>
    </row>
    <row r="691" spans="2:5" ht="12.75" customHeight="1">
      <c r="B691" s="6"/>
      <c r="C691" s="128"/>
      <c r="D691" s="128"/>
      <c r="E691" s="128"/>
    </row>
    <row r="692" spans="2:5" ht="12.75" customHeight="1">
      <c r="B692" s="6"/>
      <c r="C692" s="128"/>
      <c r="D692" s="128"/>
      <c r="E692" s="128"/>
    </row>
    <row r="693" spans="2:5" ht="12.75" customHeight="1">
      <c r="B693" s="6"/>
      <c r="C693" s="128"/>
      <c r="D693" s="128"/>
      <c r="E693" s="128"/>
    </row>
    <row r="694" spans="2:5" ht="12.75" customHeight="1">
      <c r="B694" s="6"/>
      <c r="C694" s="128"/>
      <c r="D694" s="128"/>
      <c r="E694" s="128"/>
    </row>
    <row r="695" spans="2:5" ht="12.75" customHeight="1">
      <c r="B695" s="6"/>
      <c r="C695" s="128"/>
      <c r="D695" s="128"/>
      <c r="E695" s="128"/>
    </row>
    <row r="696" spans="2:5" ht="12.75" customHeight="1">
      <c r="B696" s="6"/>
      <c r="C696" s="128"/>
      <c r="D696" s="128"/>
      <c r="E696" s="128"/>
    </row>
    <row r="697" spans="2:5" ht="12.75" customHeight="1">
      <c r="B697" s="6"/>
      <c r="C697" s="128"/>
      <c r="D697" s="128"/>
      <c r="E697" s="128"/>
    </row>
    <row r="698" spans="2:5" ht="12.75" customHeight="1">
      <c r="B698" s="6"/>
      <c r="C698" s="128"/>
      <c r="D698" s="128"/>
      <c r="E698" s="128"/>
    </row>
    <row r="699" spans="2:5" ht="12.75" customHeight="1">
      <c r="B699" s="6"/>
      <c r="C699" s="128"/>
      <c r="D699" s="128"/>
      <c r="E699" s="128"/>
    </row>
    <row r="700" spans="2:5" ht="12.75" customHeight="1">
      <c r="B700" s="6"/>
      <c r="C700" s="128"/>
      <c r="D700" s="128"/>
      <c r="E700" s="128"/>
    </row>
    <row r="701" spans="2:5" ht="12.75" customHeight="1">
      <c r="B701" s="6"/>
      <c r="C701" s="128"/>
      <c r="D701" s="128"/>
      <c r="E701" s="128"/>
    </row>
    <row r="702" spans="2:5" ht="12.75" customHeight="1">
      <c r="B702" s="6"/>
      <c r="C702" s="128"/>
      <c r="D702" s="128"/>
      <c r="E702" s="128"/>
    </row>
    <row r="703" spans="2:5" ht="12.75" customHeight="1">
      <c r="B703" s="6"/>
      <c r="C703" s="128"/>
      <c r="D703" s="128"/>
      <c r="E703" s="128"/>
    </row>
    <row r="704" spans="2:5" ht="12.75" customHeight="1">
      <c r="B704" s="6"/>
      <c r="C704" s="128"/>
      <c r="D704" s="128"/>
      <c r="E704" s="128"/>
    </row>
    <row r="705" spans="2:5" ht="12.75" customHeight="1">
      <c r="B705" s="6"/>
      <c r="C705" s="128"/>
      <c r="D705" s="128"/>
      <c r="E705" s="128"/>
    </row>
    <row r="706" spans="2:5" ht="12.75" customHeight="1">
      <c r="B706" s="6"/>
      <c r="C706" s="128"/>
      <c r="D706" s="128"/>
      <c r="E706" s="128"/>
    </row>
    <row r="707" spans="2:5" ht="12.75" customHeight="1">
      <c r="B707" s="6"/>
      <c r="C707" s="128"/>
      <c r="D707" s="128"/>
      <c r="E707" s="128"/>
    </row>
    <row r="708" spans="2:5" ht="12.75" customHeight="1">
      <c r="B708" s="6"/>
      <c r="C708" s="128"/>
      <c r="D708" s="128"/>
      <c r="E708" s="128"/>
    </row>
    <row r="709" spans="2:5" ht="12.75" customHeight="1">
      <c r="B709" s="6"/>
      <c r="C709" s="128"/>
      <c r="D709" s="128"/>
      <c r="E709" s="128"/>
    </row>
    <row r="710" spans="2:5" ht="12.75" customHeight="1">
      <c r="B710" s="6"/>
      <c r="C710" s="128"/>
      <c r="D710" s="128"/>
      <c r="E710" s="128"/>
    </row>
    <row r="711" spans="2:5" ht="12.75" customHeight="1">
      <c r="B711" s="6"/>
      <c r="C711" s="128"/>
      <c r="D711" s="128"/>
      <c r="E711" s="128"/>
    </row>
    <row r="712" spans="2:5" ht="12.75" customHeight="1">
      <c r="B712" s="6"/>
      <c r="C712" s="128"/>
      <c r="D712" s="128"/>
      <c r="E712" s="128"/>
    </row>
    <row r="713" spans="2:5" ht="12.75" customHeight="1">
      <c r="B713" s="6"/>
      <c r="C713" s="128"/>
      <c r="D713" s="128"/>
      <c r="E713" s="128"/>
    </row>
    <row r="714" spans="2:5" ht="12.75" customHeight="1">
      <c r="B714" s="6"/>
      <c r="C714" s="128"/>
      <c r="D714" s="128"/>
      <c r="E714" s="128"/>
    </row>
    <row r="715" spans="2:5" ht="12.75" customHeight="1">
      <c r="B715" s="6"/>
      <c r="C715" s="128"/>
      <c r="D715" s="128"/>
      <c r="E715" s="128"/>
    </row>
    <row r="716" spans="2:5" ht="12.75" customHeight="1">
      <c r="B716" s="6"/>
      <c r="C716" s="128"/>
      <c r="D716" s="128"/>
      <c r="E716" s="128"/>
    </row>
    <row r="717" spans="2:5" ht="12.75" customHeight="1">
      <c r="B717" s="6"/>
      <c r="C717" s="128"/>
      <c r="D717" s="128"/>
      <c r="E717" s="128"/>
    </row>
    <row r="718" spans="2:5" ht="12.75" customHeight="1">
      <c r="B718" s="6"/>
      <c r="C718" s="128"/>
      <c r="D718" s="128"/>
      <c r="E718" s="128"/>
    </row>
    <row r="719" spans="2:5" ht="12.75" customHeight="1">
      <c r="B719" s="6"/>
      <c r="C719" s="128"/>
      <c r="D719" s="128"/>
      <c r="E719" s="128"/>
    </row>
    <row r="720" spans="2:5" ht="12.75" customHeight="1">
      <c r="B720" s="6"/>
      <c r="C720" s="128"/>
      <c r="D720" s="128"/>
      <c r="E720" s="128"/>
    </row>
    <row r="721" spans="2:5" ht="12.75" customHeight="1">
      <c r="B721" s="6"/>
      <c r="C721" s="128"/>
      <c r="D721" s="128"/>
      <c r="E721" s="128"/>
    </row>
    <row r="722" spans="2:5" ht="12.75" customHeight="1">
      <c r="B722" s="6"/>
      <c r="C722" s="128"/>
      <c r="D722" s="128"/>
      <c r="E722" s="128"/>
    </row>
    <row r="723" spans="2:5" ht="12.75" customHeight="1">
      <c r="B723" s="6"/>
      <c r="C723" s="128"/>
      <c r="D723" s="128"/>
      <c r="E723" s="128"/>
    </row>
    <row r="724" spans="2:5" ht="12.75" customHeight="1">
      <c r="B724" s="6"/>
      <c r="C724" s="128"/>
      <c r="D724" s="128"/>
      <c r="E724" s="128"/>
    </row>
    <row r="725" spans="2:5" ht="12.75" customHeight="1">
      <c r="B725" s="6"/>
      <c r="C725" s="128"/>
      <c r="D725" s="128"/>
      <c r="E725" s="128"/>
    </row>
    <row r="726" spans="2:5" ht="12.75" customHeight="1">
      <c r="B726" s="6"/>
      <c r="C726" s="128"/>
      <c r="D726" s="128"/>
      <c r="E726" s="128"/>
    </row>
    <row r="727" spans="2:5" ht="12.75" customHeight="1">
      <c r="B727" s="6"/>
      <c r="C727" s="128"/>
      <c r="D727" s="128"/>
      <c r="E727" s="128"/>
    </row>
    <row r="728" spans="2:5" ht="12.75" customHeight="1">
      <c r="B728" s="6"/>
      <c r="C728" s="128"/>
      <c r="D728" s="128"/>
      <c r="E728" s="128"/>
    </row>
    <row r="729" spans="2:5" ht="12.75" customHeight="1">
      <c r="B729" s="6"/>
      <c r="C729" s="128"/>
      <c r="D729" s="128"/>
      <c r="E729" s="128"/>
    </row>
    <row r="730" spans="2:5" ht="12.75" customHeight="1">
      <c r="B730" s="6"/>
      <c r="C730" s="128"/>
      <c r="D730" s="128"/>
      <c r="E730" s="128"/>
    </row>
    <row r="731" spans="2:5" ht="12.75" customHeight="1">
      <c r="B731" s="6"/>
      <c r="C731" s="128"/>
      <c r="D731" s="128"/>
      <c r="E731" s="128"/>
    </row>
    <row r="732" spans="2:5" ht="12.75" customHeight="1">
      <c r="B732" s="6"/>
      <c r="C732" s="128"/>
      <c r="D732" s="128"/>
      <c r="E732" s="128"/>
    </row>
    <row r="733" spans="2:5" ht="12.75" customHeight="1">
      <c r="B733" s="6"/>
      <c r="C733" s="128"/>
      <c r="D733" s="128"/>
      <c r="E733" s="128"/>
    </row>
    <row r="734" spans="2:5" ht="12.75" customHeight="1">
      <c r="B734" s="6"/>
      <c r="C734" s="128"/>
      <c r="D734" s="128"/>
      <c r="E734" s="128"/>
    </row>
    <row r="735" spans="2:5" ht="12.75" customHeight="1">
      <c r="B735" s="6"/>
      <c r="C735" s="128"/>
      <c r="D735" s="128"/>
      <c r="E735" s="128"/>
    </row>
    <row r="736" spans="2:5" ht="12.75" customHeight="1">
      <c r="B736" s="6"/>
      <c r="C736" s="128"/>
      <c r="D736" s="128"/>
      <c r="E736" s="128"/>
    </row>
    <row r="737" spans="2:5" ht="12.75" customHeight="1">
      <c r="B737" s="6"/>
      <c r="C737" s="128"/>
      <c r="D737" s="128"/>
      <c r="E737" s="128"/>
    </row>
    <row r="738" spans="2:5" ht="12.75" customHeight="1">
      <c r="B738" s="6"/>
      <c r="C738" s="128"/>
      <c r="D738" s="128"/>
      <c r="E738" s="128"/>
    </row>
    <row r="739" spans="2:5" ht="12.75" customHeight="1">
      <c r="B739" s="6"/>
      <c r="C739" s="128"/>
      <c r="D739" s="128"/>
      <c r="E739" s="128"/>
    </row>
    <row r="740" spans="2:5" ht="12.75" customHeight="1">
      <c r="B740" s="6"/>
      <c r="C740" s="128"/>
      <c r="D740" s="128"/>
      <c r="E740" s="128"/>
    </row>
    <row r="741" spans="2:5" ht="12.75" customHeight="1">
      <c r="B741" s="6"/>
      <c r="C741" s="128"/>
      <c r="D741" s="128"/>
      <c r="E741" s="128"/>
    </row>
    <row r="742" spans="2:5" ht="12.75" customHeight="1">
      <c r="B742" s="6"/>
      <c r="C742" s="128"/>
      <c r="D742" s="128"/>
      <c r="E742" s="128"/>
    </row>
    <row r="743" spans="2:5" ht="12.75" customHeight="1">
      <c r="B743" s="6"/>
      <c r="C743" s="128"/>
      <c r="D743" s="128"/>
      <c r="E743" s="128"/>
    </row>
    <row r="744" spans="2:5" ht="12.75" customHeight="1">
      <c r="B744" s="6"/>
      <c r="C744" s="128"/>
      <c r="D744" s="128"/>
      <c r="E744" s="128"/>
    </row>
    <row r="745" spans="2:5" ht="12.75" customHeight="1">
      <c r="B745" s="6"/>
      <c r="C745" s="128"/>
      <c r="D745" s="128"/>
      <c r="E745" s="128"/>
    </row>
    <row r="746" spans="2:5" ht="12.75" customHeight="1">
      <c r="B746" s="6"/>
      <c r="C746" s="128"/>
      <c r="D746" s="128"/>
      <c r="E746" s="128"/>
    </row>
    <row r="747" spans="2:5" ht="12.75" customHeight="1">
      <c r="B747" s="6"/>
      <c r="C747" s="128"/>
      <c r="D747" s="128"/>
      <c r="E747" s="128"/>
    </row>
    <row r="748" spans="2:5" ht="12.75" customHeight="1">
      <c r="B748" s="6"/>
      <c r="C748" s="128"/>
      <c r="D748" s="128"/>
      <c r="E748" s="128"/>
    </row>
    <row r="749" spans="2:5" ht="12.75" customHeight="1">
      <c r="B749" s="6"/>
      <c r="C749" s="128"/>
      <c r="D749" s="128"/>
      <c r="E749" s="128"/>
    </row>
    <row r="750" spans="2:5" ht="12.75" customHeight="1">
      <c r="B750" s="6"/>
      <c r="C750" s="128"/>
      <c r="D750" s="128"/>
      <c r="E750" s="128"/>
    </row>
    <row r="751" spans="2:5" ht="12.75" customHeight="1">
      <c r="B751" s="6"/>
      <c r="C751" s="128"/>
      <c r="D751" s="128"/>
      <c r="E751" s="128"/>
    </row>
    <row r="752" spans="2:5" ht="12.75" customHeight="1">
      <c r="B752" s="6"/>
      <c r="C752" s="128"/>
      <c r="D752" s="128"/>
      <c r="E752" s="128"/>
    </row>
    <row r="753" spans="2:5" ht="12.75" customHeight="1">
      <c r="B753" s="6"/>
      <c r="C753" s="128"/>
      <c r="D753" s="128"/>
      <c r="E753" s="128"/>
    </row>
    <row r="754" spans="2:5" ht="12.75" customHeight="1">
      <c r="B754" s="6"/>
      <c r="C754" s="128"/>
      <c r="D754" s="128"/>
      <c r="E754" s="128"/>
    </row>
    <row r="755" spans="2:5" ht="12.75" customHeight="1">
      <c r="B755" s="6"/>
      <c r="C755" s="128"/>
      <c r="D755" s="128"/>
      <c r="E755" s="128"/>
    </row>
    <row r="756" spans="2:5" ht="12.75" customHeight="1">
      <c r="B756" s="6"/>
      <c r="C756" s="128"/>
      <c r="D756" s="128"/>
      <c r="E756" s="128"/>
    </row>
    <row r="757" spans="2:5" ht="12.75" customHeight="1">
      <c r="B757" s="6"/>
      <c r="C757" s="128"/>
      <c r="D757" s="128"/>
      <c r="E757" s="128"/>
    </row>
    <row r="758" spans="2:5" ht="12.75" customHeight="1">
      <c r="B758" s="6"/>
      <c r="C758" s="128"/>
      <c r="D758" s="128"/>
      <c r="E758" s="128"/>
    </row>
    <row r="759" spans="2:5" ht="12.75" customHeight="1">
      <c r="B759" s="6"/>
      <c r="C759" s="128"/>
      <c r="D759" s="128"/>
      <c r="E759" s="128"/>
    </row>
    <row r="760" spans="2:5" ht="12.75" customHeight="1">
      <c r="B760" s="6"/>
      <c r="C760" s="128"/>
      <c r="D760" s="128"/>
      <c r="E760" s="128"/>
    </row>
    <row r="761" spans="2:5" ht="12.75" customHeight="1">
      <c r="B761" s="6"/>
      <c r="C761" s="128"/>
      <c r="D761" s="128"/>
      <c r="E761" s="128"/>
    </row>
    <row r="762" spans="2:5" ht="12.75" customHeight="1">
      <c r="B762" s="6"/>
      <c r="C762" s="128"/>
      <c r="D762" s="128"/>
      <c r="E762" s="128"/>
    </row>
    <row r="763" spans="2:5" ht="12.75" customHeight="1">
      <c r="B763" s="6"/>
      <c r="C763" s="128"/>
      <c r="D763" s="128"/>
      <c r="E763" s="128"/>
    </row>
    <row r="764" spans="2:5" ht="12.75" customHeight="1">
      <c r="B764" s="6"/>
      <c r="C764" s="128"/>
      <c r="D764" s="128"/>
      <c r="E764" s="128"/>
    </row>
    <row r="765" spans="2:5" ht="12.75" customHeight="1">
      <c r="B765" s="6"/>
      <c r="C765" s="128"/>
      <c r="D765" s="128"/>
      <c r="E765" s="128"/>
    </row>
    <row r="766" spans="2:5" ht="12.75" customHeight="1">
      <c r="B766" s="6"/>
      <c r="C766" s="128"/>
      <c r="D766" s="128"/>
      <c r="E766" s="128"/>
    </row>
    <row r="767" spans="2:5" ht="12.75" customHeight="1">
      <c r="B767" s="6"/>
      <c r="C767" s="128"/>
      <c r="D767" s="128"/>
      <c r="E767" s="128"/>
    </row>
    <row r="768" spans="2:5" ht="12.75" customHeight="1">
      <c r="B768" s="6"/>
      <c r="C768" s="128"/>
      <c r="D768" s="128"/>
      <c r="E768" s="128"/>
    </row>
    <row r="769" spans="2:5" ht="12.75" customHeight="1">
      <c r="B769" s="6"/>
      <c r="C769" s="128"/>
      <c r="D769" s="128"/>
      <c r="E769" s="128"/>
    </row>
    <row r="770" spans="2:5" ht="12.75" customHeight="1">
      <c r="B770" s="6"/>
      <c r="C770" s="128"/>
      <c r="D770" s="128"/>
      <c r="E770" s="128"/>
    </row>
    <row r="771" spans="2:5" ht="12.75" customHeight="1">
      <c r="B771" s="6"/>
      <c r="C771" s="128"/>
      <c r="D771" s="128"/>
      <c r="E771" s="128"/>
    </row>
    <row r="772" spans="2:5" ht="12.75" customHeight="1">
      <c r="B772" s="6"/>
      <c r="C772" s="128"/>
      <c r="D772" s="128"/>
      <c r="E772" s="128"/>
    </row>
    <row r="773" spans="2:5" ht="12.75" customHeight="1">
      <c r="B773" s="6"/>
      <c r="C773" s="128"/>
      <c r="D773" s="128"/>
      <c r="E773" s="128"/>
    </row>
    <row r="774" spans="2:5" ht="12.75" customHeight="1">
      <c r="B774" s="6"/>
      <c r="C774" s="128"/>
      <c r="D774" s="128"/>
      <c r="E774" s="128"/>
    </row>
    <row r="775" spans="2:5" ht="12.75" customHeight="1">
      <c r="B775" s="6"/>
      <c r="C775" s="128"/>
      <c r="D775" s="128"/>
      <c r="E775" s="128"/>
    </row>
    <row r="776" spans="2:5" ht="12.75" customHeight="1">
      <c r="B776" s="6"/>
      <c r="C776" s="128"/>
      <c r="D776" s="128"/>
      <c r="E776" s="128"/>
    </row>
    <row r="777" spans="2:5" ht="12.75" customHeight="1">
      <c r="B777" s="6"/>
      <c r="C777" s="128"/>
      <c r="D777" s="128"/>
      <c r="E777" s="128"/>
    </row>
    <row r="778" spans="2:5" ht="12.75" customHeight="1">
      <c r="B778" s="6"/>
      <c r="C778" s="128"/>
      <c r="D778" s="128"/>
      <c r="E778" s="128"/>
    </row>
    <row r="779" spans="2:5" ht="12.75" customHeight="1">
      <c r="B779" s="6"/>
      <c r="C779" s="128"/>
      <c r="D779" s="128"/>
      <c r="E779" s="128"/>
    </row>
    <row r="780" spans="2:5" ht="12.75" customHeight="1">
      <c r="B780" s="6"/>
      <c r="C780" s="128"/>
      <c r="D780" s="128"/>
      <c r="E780" s="128"/>
    </row>
    <row r="781" spans="2:5" ht="12.75" customHeight="1">
      <c r="B781" s="6"/>
      <c r="C781" s="128"/>
      <c r="D781" s="128"/>
      <c r="E781" s="128"/>
    </row>
    <row r="782" spans="2:5" ht="12.75" customHeight="1">
      <c r="B782" s="6"/>
      <c r="C782" s="128"/>
      <c r="D782" s="128"/>
      <c r="E782" s="128"/>
    </row>
    <row r="783" spans="2:5" ht="12.75" customHeight="1">
      <c r="B783" s="6"/>
      <c r="C783" s="128"/>
      <c r="D783" s="128"/>
      <c r="E783" s="128"/>
    </row>
    <row r="784" spans="2:5" ht="12.75" customHeight="1">
      <c r="B784" s="6"/>
      <c r="C784" s="128"/>
      <c r="D784" s="128"/>
      <c r="E784" s="128"/>
    </row>
    <row r="785" spans="2:5" ht="12.75" customHeight="1">
      <c r="B785" s="6"/>
      <c r="C785" s="128"/>
      <c r="D785" s="128"/>
      <c r="E785" s="128"/>
    </row>
    <row r="786" spans="2:5" ht="12.75" customHeight="1">
      <c r="B786" s="6"/>
      <c r="C786" s="128"/>
      <c r="D786" s="128"/>
      <c r="E786" s="128"/>
    </row>
    <row r="787" spans="2:5" ht="12.75" customHeight="1">
      <c r="B787" s="6"/>
      <c r="C787" s="128"/>
      <c r="D787" s="128"/>
      <c r="E787" s="128"/>
    </row>
    <row r="788" spans="2:5" ht="12.75" customHeight="1">
      <c r="B788" s="6"/>
      <c r="C788" s="128"/>
      <c r="D788" s="128"/>
      <c r="E788" s="128"/>
    </row>
    <row r="789" spans="2:5" ht="12.75" customHeight="1">
      <c r="B789" s="6"/>
      <c r="C789" s="128"/>
      <c r="D789" s="128"/>
      <c r="E789" s="128"/>
    </row>
    <row r="790" spans="2:5" ht="12.75" customHeight="1">
      <c r="B790" s="6"/>
      <c r="C790" s="128"/>
      <c r="D790" s="128"/>
      <c r="E790" s="128"/>
    </row>
    <row r="791" spans="2:5" ht="12.75" customHeight="1">
      <c r="B791" s="6"/>
      <c r="C791" s="128"/>
      <c r="D791" s="128"/>
      <c r="E791" s="128"/>
    </row>
    <row r="792" spans="2:5" ht="12.75" customHeight="1">
      <c r="B792" s="6"/>
      <c r="C792" s="128"/>
      <c r="D792" s="128"/>
      <c r="E792" s="128"/>
    </row>
    <row r="793" spans="2:5" ht="12.75" customHeight="1">
      <c r="B793" s="6"/>
      <c r="C793" s="128"/>
      <c r="D793" s="128"/>
      <c r="E793" s="128"/>
    </row>
    <row r="794" spans="2:5" ht="12.75" customHeight="1">
      <c r="B794" s="6"/>
      <c r="C794" s="128"/>
      <c r="D794" s="128"/>
      <c r="E794" s="128"/>
    </row>
    <row r="795" spans="2:5" ht="12.75" customHeight="1">
      <c r="B795" s="6"/>
      <c r="C795" s="128"/>
      <c r="D795" s="128"/>
      <c r="E795" s="128"/>
    </row>
    <row r="796" spans="2:5" ht="12.75" customHeight="1">
      <c r="B796" s="6"/>
      <c r="C796" s="128"/>
      <c r="D796" s="128"/>
      <c r="E796" s="128"/>
    </row>
    <row r="797" spans="2:5" ht="12.75" customHeight="1">
      <c r="B797" s="6"/>
      <c r="C797" s="128"/>
      <c r="D797" s="128"/>
      <c r="E797" s="128"/>
    </row>
    <row r="798" spans="2:5" ht="12.75" customHeight="1">
      <c r="B798" s="6"/>
      <c r="C798" s="128"/>
      <c r="D798" s="128"/>
      <c r="E798" s="128"/>
    </row>
    <row r="799" spans="2:5" ht="12.75" customHeight="1">
      <c r="B799" s="6"/>
      <c r="C799" s="128"/>
      <c r="D799" s="128"/>
      <c r="E799" s="128"/>
    </row>
    <row r="800" spans="2:5" ht="12.75" customHeight="1">
      <c r="B800" s="6"/>
      <c r="C800" s="128"/>
      <c r="D800" s="128"/>
      <c r="E800" s="128"/>
    </row>
    <row r="801" spans="2:5" ht="12.75" customHeight="1">
      <c r="B801" s="6"/>
      <c r="C801" s="128"/>
      <c r="D801" s="128"/>
      <c r="E801" s="128"/>
    </row>
    <row r="802" spans="2:5" ht="12.75" customHeight="1">
      <c r="B802" s="6"/>
      <c r="C802" s="128"/>
      <c r="D802" s="128"/>
      <c r="E802" s="128"/>
    </row>
    <row r="803" spans="2:5" ht="12.75" customHeight="1">
      <c r="B803" s="6"/>
      <c r="C803" s="128"/>
      <c r="D803" s="128"/>
      <c r="E803" s="128"/>
    </row>
    <row r="804" spans="2:5" ht="12.75" customHeight="1">
      <c r="B804" s="6"/>
      <c r="C804" s="128"/>
      <c r="D804" s="128"/>
      <c r="E804" s="128"/>
    </row>
    <row r="805" spans="2:5" ht="12.75" customHeight="1">
      <c r="B805" s="6"/>
      <c r="C805" s="128"/>
      <c r="D805" s="128"/>
      <c r="E805" s="128"/>
    </row>
    <row r="806" spans="2:5" ht="12.75" customHeight="1">
      <c r="B806" s="6"/>
      <c r="C806" s="128"/>
      <c r="D806" s="128"/>
      <c r="E806" s="128"/>
    </row>
    <row r="807" spans="2:5" ht="12.75" customHeight="1">
      <c r="B807" s="6"/>
      <c r="C807" s="128"/>
      <c r="D807" s="128"/>
      <c r="E807" s="128"/>
    </row>
    <row r="808" spans="2:5" ht="12.75" customHeight="1">
      <c r="B808" s="6"/>
      <c r="C808" s="128"/>
      <c r="D808" s="128"/>
      <c r="E808" s="128"/>
    </row>
    <row r="809" spans="2:5" ht="12.75" customHeight="1">
      <c r="B809" s="6"/>
      <c r="C809" s="128"/>
      <c r="D809" s="128"/>
      <c r="E809" s="128"/>
    </row>
    <row r="810" spans="2:5" ht="12.75" customHeight="1">
      <c r="B810" s="6"/>
      <c r="C810" s="128"/>
      <c r="D810" s="128"/>
      <c r="E810" s="128"/>
    </row>
    <row r="811" spans="2:5" ht="12.75" customHeight="1">
      <c r="B811" s="6"/>
      <c r="C811" s="128"/>
      <c r="D811" s="128"/>
      <c r="E811" s="128"/>
    </row>
    <row r="812" spans="2:5" ht="12.75" customHeight="1">
      <c r="B812" s="6"/>
      <c r="C812" s="128"/>
      <c r="D812" s="128"/>
      <c r="E812" s="128"/>
    </row>
    <row r="813" spans="2:5" ht="12.75" customHeight="1">
      <c r="B813" s="6"/>
      <c r="C813" s="128"/>
      <c r="D813" s="128"/>
      <c r="E813" s="128"/>
    </row>
    <row r="814" spans="2:5" ht="12.75" customHeight="1">
      <c r="B814" s="6"/>
      <c r="C814" s="128"/>
      <c r="D814" s="128"/>
      <c r="E814" s="128"/>
    </row>
    <row r="815" spans="2:5" ht="12.75" customHeight="1">
      <c r="B815" s="6"/>
      <c r="C815" s="128"/>
      <c r="D815" s="128"/>
      <c r="E815" s="128"/>
    </row>
    <row r="816" spans="2:5" ht="12.75" customHeight="1">
      <c r="B816" s="6"/>
      <c r="C816" s="128"/>
      <c r="D816" s="128"/>
      <c r="E816" s="128"/>
    </row>
    <row r="817" spans="2:5" ht="12.75" customHeight="1">
      <c r="B817" s="6"/>
      <c r="C817" s="128"/>
      <c r="D817" s="128"/>
      <c r="E817" s="128"/>
    </row>
    <row r="818" spans="2:5" ht="12.75" customHeight="1">
      <c r="B818" s="6"/>
      <c r="C818" s="128"/>
      <c r="D818" s="128"/>
      <c r="E818" s="128"/>
    </row>
    <row r="819" spans="2:5" ht="12.75" customHeight="1">
      <c r="B819" s="6"/>
      <c r="C819" s="128"/>
      <c r="D819" s="128"/>
      <c r="E819" s="128"/>
    </row>
    <row r="820" spans="2:5" ht="12.75" customHeight="1">
      <c r="B820" s="6"/>
      <c r="C820" s="128"/>
      <c r="D820" s="128"/>
      <c r="E820" s="128"/>
    </row>
    <row r="821" spans="2:5" ht="12.75" customHeight="1">
      <c r="B821" s="6"/>
      <c r="C821" s="128"/>
      <c r="D821" s="128"/>
      <c r="E821" s="128"/>
    </row>
    <row r="822" spans="2:5" ht="12.75" customHeight="1">
      <c r="B822" s="6"/>
      <c r="C822" s="128"/>
      <c r="D822" s="128"/>
      <c r="E822" s="128"/>
    </row>
    <row r="823" spans="2:5" ht="12.75" customHeight="1">
      <c r="B823" s="6"/>
      <c r="C823" s="128"/>
      <c r="D823" s="128"/>
      <c r="E823" s="128"/>
    </row>
    <row r="824" spans="2:5" ht="12.75" customHeight="1">
      <c r="B824" s="6"/>
      <c r="C824" s="128"/>
      <c r="D824" s="128"/>
      <c r="E824" s="128"/>
    </row>
    <row r="825" spans="2:5" ht="12.75" customHeight="1">
      <c r="B825" s="6"/>
      <c r="C825" s="128"/>
      <c r="D825" s="128"/>
      <c r="E825" s="128"/>
    </row>
    <row r="826" spans="2:5" ht="12.75" customHeight="1">
      <c r="B826" s="6"/>
      <c r="C826" s="128"/>
      <c r="D826" s="128"/>
      <c r="E826" s="128"/>
    </row>
    <row r="827" spans="2:5" ht="12.75" customHeight="1">
      <c r="B827" s="6"/>
      <c r="C827" s="128"/>
      <c r="D827" s="128"/>
      <c r="E827" s="128"/>
    </row>
    <row r="828" spans="2:5" ht="12.75" customHeight="1">
      <c r="B828" s="6"/>
      <c r="C828" s="128"/>
      <c r="D828" s="128"/>
      <c r="E828" s="128"/>
    </row>
    <row r="829" spans="2:5" ht="12.75" customHeight="1">
      <c r="B829" s="6"/>
      <c r="C829" s="128"/>
      <c r="D829" s="128"/>
      <c r="E829" s="128"/>
    </row>
    <row r="830" spans="2:5" ht="12.75" customHeight="1">
      <c r="B830" s="6"/>
      <c r="C830" s="128"/>
      <c r="D830" s="128"/>
      <c r="E830" s="128"/>
    </row>
    <row r="831" spans="2:5" ht="12.75" customHeight="1">
      <c r="B831" s="6"/>
      <c r="C831" s="128"/>
      <c r="D831" s="128"/>
      <c r="E831" s="128"/>
    </row>
    <row r="832" spans="2:5" ht="12.75" customHeight="1">
      <c r="B832" s="6"/>
      <c r="C832" s="128"/>
      <c r="D832" s="128"/>
      <c r="E832" s="128"/>
    </row>
    <row r="833" spans="2:5" ht="12.75" customHeight="1">
      <c r="B833" s="6"/>
      <c r="C833" s="128"/>
      <c r="D833" s="128"/>
      <c r="E833" s="128"/>
    </row>
    <row r="834" spans="2:5" ht="12.75" customHeight="1">
      <c r="B834" s="6"/>
      <c r="C834" s="128"/>
      <c r="D834" s="128"/>
      <c r="E834" s="128"/>
    </row>
    <row r="835" spans="2:5" ht="12.75" customHeight="1">
      <c r="B835" s="6"/>
      <c r="C835" s="128"/>
      <c r="D835" s="128"/>
      <c r="E835" s="128"/>
    </row>
    <row r="836" spans="2:5" ht="12.75" customHeight="1">
      <c r="B836" s="6"/>
      <c r="C836" s="128"/>
      <c r="D836" s="128"/>
      <c r="E836" s="128"/>
    </row>
    <row r="837" spans="2:5" ht="12.75" customHeight="1">
      <c r="B837" s="6"/>
      <c r="C837" s="128"/>
      <c r="D837" s="128"/>
      <c r="E837" s="128"/>
    </row>
    <row r="838" spans="2:5" ht="12.75" customHeight="1">
      <c r="B838" s="6"/>
      <c r="C838" s="128"/>
      <c r="D838" s="128"/>
      <c r="E838" s="128"/>
    </row>
    <row r="839" spans="2:5" ht="12.75" customHeight="1">
      <c r="B839" s="6"/>
      <c r="C839" s="128"/>
      <c r="D839" s="128"/>
      <c r="E839" s="128"/>
    </row>
    <row r="840" spans="2:5" ht="12.75" customHeight="1">
      <c r="B840" s="6"/>
      <c r="C840" s="128"/>
      <c r="D840" s="128"/>
      <c r="E840" s="128"/>
    </row>
    <row r="841" spans="2:5" ht="12.75" customHeight="1">
      <c r="B841" s="6"/>
      <c r="C841" s="128"/>
      <c r="D841" s="128"/>
      <c r="E841" s="128"/>
    </row>
    <row r="842" spans="2:5" ht="12.75" customHeight="1">
      <c r="B842" s="6"/>
      <c r="C842" s="128"/>
      <c r="D842" s="128"/>
      <c r="E842" s="128"/>
    </row>
    <row r="843" spans="2:5" ht="12.75" customHeight="1">
      <c r="B843" s="6"/>
      <c r="C843" s="128"/>
      <c r="D843" s="128"/>
      <c r="E843" s="128"/>
    </row>
    <row r="844" spans="2:5" ht="12.75" customHeight="1">
      <c r="B844" s="6"/>
      <c r="C844" s="128"/>
      <c r="D844" s="128"/>
      <c r="E844" s="128"/>
    </row>
    <row r="845" spans="2:5" ht="12.75" customHeight="1">
      <c r="B845" s="6"/>
      <c r="C845" s="128"/>
      <c r="D845" s="128"/>
      <c r="E845" s="128"/>
    </row>
    <row r="846" spans="2:5" ht="12.75" customHeight="1">
      <c r="B846" s="6"/>
      <c r="C846" s="128"/>
      <c r="D846" s="128"/>
      <c r="E846" s="128"/>
    </row>
    <row r="847" spans="2:5" ht="12.75" customHeight="1">
      <c r="B847" s="6"/>
      <c r="C847" s="128"/>
      <c r="D847" s="128"/>
      <c r="E847" s="128"/>
    </row>
    <row r="848" spans="2:5" ht="12.75" customHeight="1">
      <c r="B848" s="6"/>
      <c r="C848" s="128"/>
      <c r="D848" s="128"/>
      <c r="E848" s="128"/>
    </row>
    <row r="849" spans="2:5" ht="12.75" customHeight="1">
      <c r="B849" s="6"/>
      <c r="C849" s="128"/>
      <c r="D849" s="128"/>
      <c r="E849" s="128"/>
    </row>
    <row r="850" spans="2:5" ht="12.75" customHeight="1">
      <c r="B850" s="6"/>
      <c r="C850" s="128"/>
      <c r="D850" s="128"/>
      <c r="E850" s="128"/>
    </row>
    <row r="851" spans="2:5" ht="12.75" customHeight="1">
      <c r="B851" s="6"/>
      <c r="C851" s="128"/>
      <c r="D851" s="128"/>
      <c r="E851" s="128"/>
    </row>
    <row r="852" spans="2:5" ht="12.75" customHeight="1">
      <c r="B852" s="6"/>
      <c r="C852" s="128"/>
      <c r="D852" s="128"/>
      <c r="E852" s="128"/>
    </row>
    <row r="853" spans="2:5" ht="12.75" customHeight="1">
      <c r="B853" s="6"/>
      <c r="C853" s="128"/>
      <c r="D853" s="128"/>
      <c r="E853" s="128"/>
    </row>
    <row r="854" spans="2:5" ht="12.75" customHeight="1">
      <c r="B854" s="6"/>
      <c r="C854" s="128"/>
      <c r="D854" s="128"/>
      <c r="E854" s="128"/>
    </row>
    <row r="855" spans="2:5" ht="12.75" customHeight="1">
      <c r="B855" s="6"/>
      <c r="C855" s="128"/>
      <c r="D855" s="128"/>
      <c r="E855" s="128"/>
    </row>
    <row r="856" spans="2:5" ht="12.75" customHeight="1">
      <c r="B856" s="6"/>
      <c r="C856" s="128"/>
      <c r="D856" s="128"/>
      <c r="E856" s="128"/>
    </row>
    <row r="857" spans="2:5" ht="12.75" customHeight="1">
      <c r="B857" s="6"/>
      <c r="C857" s="128"/>
      <c r="D857" s="128"/>
      <c r="E857" s="128"/>
    </row>
    <row r="858" spans="2:5" ht="12.75" customHeight="1">
      <c r="B858" s="6"/>
      <c r="C858" s="128"/>
      <c r="D858" s="128"/>
      <c r="E858" s="128"/>
    </row>
    <row r="859" spans="2:5" ht="12.75" customHeight="1">
      <c r="B859" s="6"/>
      <c r="C859" s="128"/>
      <c r="D859" s="128"/>
      <c r="E859" s="128"/>
    </row>
    <row r="860" spans="2:5" ht="12.75" customHeight="1">
      <c r="B860" s="6"/>
      <c r="C860" s="128"/>
      <c r="D860" s="128"/>
      <c r="E860" s="128"/>
    </row>
    <row r="861" spans="2:5" ht="12.75" customHeight="1">
      <c r="B861" s="6"/>
      <c r="C861" s="128"/>
      <c r="D861" s="128"/>
      <c r="E861" s="128"/>
    </row>
    <row r="862" spans="2:5" ht="12.75" customHeight="1">
      <c r="B862" s="6"/>
      <c r="C862" s="128"/>
      <c r="D862" s="128"/>
      <c r="E862" s="128"/>
    </row>
    <row r="863" spans="2:5" ht="12.75" customHeight="1">
      <c r="B863" s="6"/>
      <c r="C863" s="128"/>
      <c r="D863" s="128"/>
      <c r="E863" s="128"/>
    </row>
    <row r="864" spans="2:5" ht="12.75" customHeight="1">
      <c r="B864" s="6"/>
      <c r="C864" s="128"/>
      <c r="D864" s="128"/>
      <c r="E864" s="128"/>
    </row>
    <row r="865" spans="2:5" ht="12.75" customHeight="1">
      <c r="B865" s="6"/>
      <c r="C865" s="128"/>
      <c r="D865" s="128"/>
      <c r="E865" s="128"/>
    </row>
    <row r="866" spans="2:5" ht="12.75" customHeight="1">
      <c r="B866" s="6"/>
      <c r="C866" s="128"/>
      <c r="D866" s="128"/>
      <c r="E866" s="128"/>
    </row>
    <row r="867" spans="2:5" ht="12.75" customHeight="1">
      <c r="B867" s="6"/>
      <c r="C867" s="128"/>
      <c r="D867" s="128"/>
      <c r="E867" s="128"/>
    </row>
    <row r="868" spans="2:5" ht="12.75" customHeight="1">
      <c r="B868" s="6"/>
      <c r="C868" s="128"/>
      <c r="D868" s="128"/>
      <c r="E868" s="128"/>
    </row>
    <row r="869" spans="2:5" ht="12.75" customHeight="1">
      <c r="B869" s="6"/>
      <c r="C869" s="128"/>
      <c r="D869" s="128"/>
      <c r="E869" s="128"/>
    </row>
    <row r="870" spans="2:5" ht="12.75" customHeight="1">
      <c r="B870" s="6"/>
      <c r="C870" s="128"/>
      <c r="D870" s="128"/>
      <c r="E870" s="128"/>
    </row>
    <row r="871" spans="2:5" ht="12.75" customHeight="1">
      <c r="B871" s="6"/>
      <c r="C871" s="128"/>
      <c r="D871" s="128"/>
      <c r="E871" s="128"/>
    </row>
    <row r="872" spans="2:5" ht="12.75" customHeight="1">
      <c r="B872" s="6"/>
      <c r="C872" s="128"/>
      <c r="D872" s="128"/>
      <c r="E872" s="128"/>
    </row>
    <row r="873" spans="2:5" ht="12.75" customHeight="1">
      <c r="B873" s="6"/>
      <c r="C873" s="128"/>
      <c r="D873" s="128"/>
      <c r="E873" s="128"/>
    </row>
    <row r="874" spans="2:5" ht="12.75" customHeight="1">
      <c r="B874" s="6"/>
      <c r="C874" s="128"/>
      <c r="D874" s="128"/>
      <c r="E874" s="128"/>
    </row>
    <row r="875" spans="2:5" ht="12.75" customHeight="1">
      <c r="B875" s="6"/>
      <c r="C875" s="128"/>
      <c r="D875" s="128"/>
      <c r="E875" s="128"/>
    </row>
    <row r="876" spans="2:5" ht="12.75" customHeight="1">
      <c r="B876" s="6"/>
      <c r="C876" s="128"/>
      <c r="D876" s="128"/>
      <c r="E876" s="128"/>
    </row>
    <row r="877" spans="2:5" ht="12.75" customHeight="1">
      <c r="B877" s="6"/>
      <c r="C877" s="128"/>
      <c r="D877" s="128"/>
      <c r="E877" s="128"/>
    </row>
    <row r="878" spans="2:5" ht="12.75" customHeight="1">
      <c r="B878" s="6"/>
      <c r="C878" s="128"/>
      <c r="D878" s="128"/>
      <c r="E878" s="128"/>
    </row>
    <row r="879" spans="2:5" ht="12.75" customHeight="1">
      <c r="B879" s="6"/>
      <c r="C879" s="128"/>
      <c r="D879" s="128"/>
      <c r="E879" s="128"/>
    </row>
    <row r="880" spans="2:5" ht="12.75" customHeight="1">
      <c r="B880" s="6"/>
      <c r="C880" s="128"/>
      <c r="D880" s="128"/>
      <c r="E880" s="128"/>
    </row>
    <row r="881" spans="2:5" ht="12.75" customHeight="1">
      <c r="B881" s="6"/>
      <c r="C881" s="128"/>
      <c r="D881" s="128"/>
      <c r="E881" s="128"/>
    </row>
    <row r="882" spans="2:5" ht="12.75" customHeight="1">
      <c r="B882" s="6"/>
      <c r="C882" s="128"/>
      <c r="D882" s="128"/>
      <c r="E882" s="128"/>
    </row>
    <row r="883" spans="2:5" ht="12.75" customHeight="1">
      <c r="B883" s="6"/>
      <c r="C883" s="128"/>
      <c r="D883" s="128"/>
      <c r="E883" s="128"/>
    </row>
    <row r="884" spans="2:5" ht="12.75" customHeight="1">
      <c r="B884" s="6"/>
      <c r="C884" s="128"/>
      <c r="D884" s="128"/>
      <c r="E884" s="128"/>
    </row>
    <row r="885" spans="2:5" ht="12.75" customHeight="1">
      <c r="B885" s="6"/>
      <c r="C885" s="128"/>
      <c r="D885" s="128"/>
      <c r="E885" s="128"/>
    </row>
    <row r="886" spans="2:5" ht="12.75" customHeight="1">
      <c r="B886" s="6"/>
      <c r="C886" s="128"/>
      <c r="D886" s="128"/>
      <c r="E886" s="128"/>
    </row>
    <row r="887" spans="2:5" ht="12.75" customHeight="1">
      <c r="B887" s="6"/>
      <c r="C887" s="128"/>
      <c r="D887" s="128"/>
      <c r="E887" s="128"/>
    </row>
    <row r="888" spans="2:5" ht="12.75" customHeight="1">
      <c r="B888" s="6"/>
      <c r="C888" s="128"/>
      <c r="D888" s="128"/>
      <c r="E888" s="128"/>
    </row>
    <row r="889" spans="2:5" ht="12.75" customHeight="1">
      <c r="B889" s="6"/>
      <c r="C889" s="128"/>
      <c r="D889" s="128"/>
      <c r="E889" s="128"/>
    </row>
    <row r="890" spans="2:5" ht="12.75" customHeight="1">
      <c r="B890" s="6"/>
      <c r="C890" s="128"/>
      <c r="D890" s="128"/>
      <c r="E890" s="128"/>
    </row>
    <row r="891" spans="2:5" ht="12.75" customHeight="1">
      <c r="B891" s="6"/>
      <c r="C891" s="128"/>
      <c r="D891" s="128"/>
      <c r="E891" s="128"/>
    </row>
    <row r="892" spans="2:5" ht="12.75" customHeight="1">
      <c r="B892" s="6"/>
      <c r="C892" s="128"/>
      <c r="D892" s="128"/>
      <c r="E892" s="128"/>
    </row>
    <row r="893" spans="2:5" ht="12.75" customHeight="1">
      <c r="B893" s="6"/>
      <c r="C893" s="128"/>
      <c r="D893" s="128"/>
      <c r="E893" s="128"/>
    </row>
    <row r="894" spans="2:5" ht="12.75" customHeight="1">
      <c r="B894" s="6"/>
      <c r="C894" s="128"/>
      <c r="D894" s="128"/>
      <c r="E894" s="128"/>
    </row>
    <row r="895" spans="2:5" ht="12.75" customHeight="1">
      <c r="B895" s="6"/>
      <c r="C895" s="128"/>
      <c r="D895" s="128"/>
      <c r="E895" s="128"/>
    </row>
    <row r="896" spans="2:5" ht="12.75" customHeight="1">
      <c r="B896" s="6"/>
      <c r="C896" s="128"/>
      <c r="D896" s="128"/>
      <c r="E896" s="128"/>
    </row>
    <row r="897" spans="2:5" ht="12.75" customHeight="1">
      <c r="B897" s="6"/>
      <c r="C897" s="128"/>
      <c r="D897" s="128"/>
      <c r="E897" s="128"/>
    </row>
    <row r="898" spans="2:5" ht="12.75" customHeight="1">
      <c r="B898" s="6"/>
      <c r="C898" s="128"/>
      <c r="D898" s="128"/>
      <c r="E898" s="128"/>
    </row>
    <row r="899" spans="2:5" ht="12.75" customHeight="1">
      <c r="B899" s="6"/>
      <c r="C899" s="128"/>
      <c r="D899" s="128"/>
      <c r="E899" s="128"/>
    </row>
    <row r="900" spans="2:5" ht="12.75" customHeight="1">
      <c r="B900" s="6"/>
      <c r="C900" s="128"/>
      <c r="D900" s="128"/>
      <c r="E900" s="128"/>
    </row>
    <row r="901" spans="2:5" ht="12.75" customHeight="1">
      <c r="B901" s="6"/>
      <c r="C901" s="128"/>
      <c r="D901" s="128"/>
      <c r="E901" s="128"/>
    </row>
    <row r="902" spans="2:5" ht="12.75" customHeight="1">
      <c r="B902" s="6"/>
      <c r="C902" s="128"/>
      <c r="D902" s="128"/>
      <c r="E902" s="128"/>
    </row>
    <row r="903" spans="2:5" ht="12.75" customHeight="1">
      <c r="B903" s="6"/>
      <c r="C903" s="128"/>
      <c r="D903" s="128"/>
      <c r="E903" s="128"/>
    </row>
    <row r="904" spans="2:5" ht="12.75" customHeight="1">
      <c r="B904" s="6"/>
      <c r="C904" s="128"/>
      <c r="D904" s="128"/>
      <c r="E904" s="128"/>
    </row>
    <row r="905" spans="2:5" ht="12.75" customHeight="1">
      <c r="B905" s="6"/>
      <c r="C905" s="128"/>
      <c r="D905" s="128"/>
      <c r="E905" s="128"/>
    </row>
    <row r="906" spans="2:5" ht="12.75" customHeight="1">
      <c r="B906" s="6"/>
      <c r="C906" s="128"/>
      <c r="D906" s="128"/>
      <c r="E906" s="128"/>
    </row>
    <row r="907" spans="2:5" ht="12.75" customHeight="1">
      <c r="B907" s="6"/>
      <c r="C907" s="128"/>
      <c r="D907" s="128"/>
      <c r="E907" s="128"/>
    </row>
    <row r="908" spans="2:5" ht="12.75" customHeight="1">
      <c r="B908" s="6"/>
      <c r="C908" s="128"/>
      <c r="D908" s="128"/>
      <c r="E908" s="128"/>
    </row>
    <row r="909" spans="2:5" ht="12.75" customHeight="1">
      <c r="B909" s="6"/>
      <c r="C909" s="128"/>
      <c r="D909" s="128"/>
      <c r="E909" s="128"/>
    </row>
    <row r="910" spans="2:5" ht="12.75" customHeight="1">
      <c r="B910" s="6"/>
      <c r="C910" s="128"/>
      <c r="D910" s="128"/>
      <c r="E910" s="128"/>
    </row>
    <row r="911" spans="2:5" ht="12.75" customHeight="1">
      <c r="B911" s="6"/>
      <c r="C911" s="128"/>
      <c r="D911" s="128"/>
      <c r="E911" s="128"/>
    </row>
    <row r="912" spans="2:5" ht="12.75" customHeight="1">
      <c r="B912" s="6"/>
      <c r="C912" s="128"/>
      <c r="D912" s="128"/>
      <c r="E912" s="128"/>
    </row>
    <row r="913" spans="2:5" ht="12.75" customHeight="1">
      <c r="B913" s="6"/>
      <c r="C913" s="128"/>
      <c r="D913" s="128"/>
      <c r="E913" s="128"/>
    </row>
    <row r="914" spans="2:5" ht="12.75" customHeight="1">
      <c r="B914" s="6"/>
      <c r="C914" s="128"/>
      <c r="D914" s="128"/>
      <c r="E914" s="128"/>
    </row>
    <row r="915" spans="2:5" ht="12.75" customHeight="1">
      <c r="B915" s="6"/>
      <c r="C915" s="128"/>
      <c r="D915" s="128"/>
      <c r="E915" s="128"/>
    </row>
    <row r="916" spans="2:5" ht="12.75" customHeight="1">
      <c r="B916" s="6"/>
      <c r="C916" s="128"/>
      <c r="D916" s="128"/>
      <c r="E916" s="128"/>
    </row>
    <row r="917" spans="2:5" ht="12.75" customHeight="1">
      <c r="B917" s="6"/>
      <c r="C917" s="128"/>
      <c r="D917" s="128"/>
      <c r="E917" s="128"/>
    </row>
    <row r="918" spans="2:5" ht="12.75" customHeight="1">
      <c r="B918" s="6"/>
      <c r="C918" s="128"/>
      <c r="D918" s="128"/>
      <c r="E918" s="128"/>
    </row>
    <row r="919" spans="2:5" ht="12.75" customHeight="1">
      <c r="B919" s="6"/>
      <c r="C919" s="128"/>
      <c r="D919" s="128"/>
      <c r="E919" s="128"/>
    </row>
    <row r="920" spans="2:5" ht="12.75" customHeight="1">
      <c r="B920" s="6"/>
      <c r="C920" s="128"/>
      <c r="D920" s="128"/>
      <c r="E920" s="128"/>
    </row>
    <row r="921" spans="2:5" ht="12.75" customHeight="1">
      <c r="B921" s="6"/>
      <c r="C921" s="128"/>
      <c r="D921" s="128"/>
      <c r="E921" s="128"/>
    </row>
    <row r="922" spans="2:5" ht="12.75" customHeight="1">
      <c r="B922" s="6"/>
      <c r="C922" s="128"/>
      <c r="D922" s="128"/>
      <c r="E922" s="128"/>
    </row>
    <row r="923" spans="2:5" ht="12.75" customHeight="1">
      <c r="B923" s="6"/>
      <c r="C923" s="128"/>
      <c r="D923" s="128"/>
      <c r="E923" s="128"/>
    </row>
    <row r="924" spans="2:5" ht="12.75" customHeight="1">
      <c r="B924" s="6"/>
      <c r="C924" s="128"/>
      <c r="D924" s="128"/>
      <c r="E924" s="128"/>
    </row>
    <row r="925" spans="2:5" ht="12.75" customHeight="1">
      <c r="B925" s="6"/>
      <c r="C925" s="128"/>
      <c r="D925" s="128"/>
      <c r="E925" s="128"/>
    </row>
    <row r="926" spans="2:5" ht="12.75" customHeight="1">
      <c r="B926" s="6"/>
      <c r="C926" s="128"/>
      <c r="D926" s="128"/>
      <c r="E926" s="128"/>
    </row>
    <row r="927" spans="2:5" ht="12.75" customHeight="1">
      <c r="B927" s="6"/>
      <c r="C927" s="128"/>
      <c r="D927" s="128"/>
      <c r="E927" s="128"/>
    </row>
    <row r="928" spans="2:5" ht="12.75" customHeight="1">
      <c r="B928" s="6"/>
      <c r="C928" s="128"/>
      <c r="D928" s="128"/>
      <c r="E928" s="128"/>
    </row>
    <row r="929" spans="2:5" ht="12.75" customHeight="1">
      <c r="B929" s="6"/>
      <c r="C929" s="128"/>
      <c r="D929" s="128"/>
      <c r="E929" s="128"/>
    </row>
    <row r="930" spans="2:5" ht="12.75" customHeight="1">
      <c r="B930" s="6"/>
      <c r="C930" s="128"/>
      <c r="D930" s="128"/>
      <c r="E930" s="128"/>
    </row>
    <row r="931" spans="2:5" ht="12.75" customHeight="1">
      <c r="B931" s="6"/>
      <c r="C931" s="128"/>
      <c r="D931" s="128"/>
      <c r="E931" s="128"/>
    </row>
    <row r="932" spans="2:5" ht="12.75" customHeight="1">
      <c r="B932" s="6"/>
      <c r="C932" s="128"/>
      <c r="D932" s="128"/>
      <c r="E932" s="128"/>
    </row>
    <row r="933" spans="2:5" ht="12.75" customHeight="1">
      <c r="B933" s="6"/>
      <c r="C933" s="128"/>
      <c r="D933" s="128"/>
      <c r="E933" s="128"/>
    </row>
    <row r="934" spans="2:5" ht="12.75" customHeight="1">
      <c r="B934" s="6"/>
      <c r="C934" s="128"/>
      <c r="D934" s="128"/>
      <c r="E934" s="128"/>
    </row>
    <row r="935" spans="2:5" ht="12.75" customHeight="1">
      <c r="B935" s="6"/>
      <c r="C935" s="128"/>
      <c r="D935" s="128"/>
      <c r="E935" s="128"/>
    </row>
    <row r="936" spans="2:5" ht="12.75" customHeight="1">
      <c r="B936" s="6"/>
      <c r="C936" s="128"/>
      <c r="D936" s="128"/>
      <c r="E936" s="128"/>
    </row>
    <row r="937" spans="2:5" ht="12.75" customHeight="1">
      <c r="B937" s="6"/>
      <c r="C937" s="128"/>
      <c r="D937" s="128"/>
      <c r="E937" s="128"/>
    </row>
    <row r="938" spans="2:5" ht="12.75" customHeight="1">
      <c r="B938" s="6"/>
      <c r="C938" s="128"/>
      <c r="D938" s="128"/>
      <c r="E938" s="128"/>
    </row>
    <row r="939" spans="2:5" ht="12.75" customHeight="1">
      <c r="B939" s="6"/>
      <c r="C939" s="128"/>
      <c r="D939" s="128"/>
      <c r="E939" s="128"/>
    </row>
    <row r="940" spans="2:5" ht="12.75" customHeight="1">
      <c r="B940" s="6"/>
      <c r="C940" s="128"/>
      <c r="D940" s="128"/>
      <c r="E940" s="128"/>
    </row>
    <row r="941" spans="2:5" ht="12.75" customHeight="1">
      <c r="B941" s="6"/>
      <c r="C941" s="128"/>
      <c r="D941" s="128"/>
      <c r="E941" s="128"/>
    </row>
    <row r="942" spans="2:5" ht="12.75" customHeight="1">
      <c r="B942" s="6"/>
      <c r="C942" s="128"/>
      <c r="D942" s="128"/>
      <c r="E942" s="128"/>
    </row>
    <row r="943" spans="2:5" ht="12.75" customHeight="1">
      <c r="B943" s="6"/>
      <c r="C943" s="128"/>
      <c r="D943" s="128"/>
      <c r="E943" s="128"/>
    </row>
    <row r="944" spans="2:5" ht="12.75" customHeight="1">
      <c r="B944" s="6"/>
      <c r="C944" s="128"/>
      <c r="D944" s="128"/>
      <c r="E944" s="128"/>
    </row>
    <row r="945" spans="2:5" ht="12.75" customHeight="1">
      <c r="B945" s="6"/>
      <c r="C945" s="128"/>
      <c r="D945" s="128"/>
      <c r="E945" s="128"/>
    </row>
    <row r="946" spans="2:5" ht="12.75" customHeight="1">
      <c r="B946" s="6"/>
      <c r="C946" s="128"/>
      <c r="D946" s="128"/>
      <c r="E946" s="128"/>
    </row>
    <row r="947" spans="2:5" ht="12.75" customHeight="1">
      <c r="B947" s="6"/>
      <c r="C947" s="128"/>
      <c r="D947" s="128"/>
      <c r="E947" s="128"/>
    </row>
    <row r="948" spans="2:5" ht="12.75" customHeight="1">
      <c r="B948" s="6"/>
      <c r="C948" s="128"/>
      <c r="D948" s="128"/>
      <c r="E948" s="128"/>
    </row>
    <row r="949" spans="2:5" ht="12.75" customHeight="1">
      <c r="B949" s="6"/>
      <c r="C949" s="128"/>
      <c r="D949" s="128"/>
      <c r="E949" s="128"/>
    </row>
    <row r="950" spans="2:5" ht="12.75" customHeight="1">
      <c r="B950" s="6"/>
      <c r="C950" s="128"/>
      <c r="D950" s="128"/>
      <c r="E950" s="128"/>
    </row>
    <row r="951" spans="2:5" ht="12.75" customHeight="1">
      <c r="B951" s="6"/>
      <c r="C951" s="128"/>
      <c r="D951" s="128"/>
      <c r="E951" s="128"/>
    </row>
    <row r="952" spans="2:5" ht="12.75" customHeight="1">
      <c r="B952" s="6"/>
      <c r="C952" s="128"/>
      <c r="D952" s="128"/>
      <c r="E952" s="128"/>
    </row>
    <row r="953" spans="2:5" ht="12.75" customHeight="1">
      <c r="B953" s="6"/>
      <c r="C953" s="128"/>
      <c r="D953" s="128"/>
      <c r="E953" s="128"/>
    </row>
    <row r="954" spans="2:5" ht="12.75" customHeight="1">
      <c r="B954" s="6"/>
      <c r="C954" s="128"/>
      <c r="D954" s="128"/>
      <c r="E954" s="128"/>
    </row>
    <row r="955" spans="2:5" ht="12.75" customHeight="1">
      <c r="B955" s="6"/>
      <c r="C955" s="128"/>
      <c r="D955" s="128"/>
      <c r="E955" s="128"/>
    </row>
    <row r="956" spans="2:5" ht="12.75" customHeight="1">
      <c r="B956" s="6"/>
      <c r="C956" s="128"/>
      <c r="D956" s="128"/>
      <c r="E956" s="128"/>
    </row>
    <row r="957" spans="2:5" ht="12.75" customHeight="1">
      <c r="B957" s="6"/>
      <c r="C957" s="128"/>
      <c r="D957" s="128"/>
      <c r="E957" s="128"/>
    </row>
    <row r="958" spans="2:5" ht="12.75" customHeight="1">
      <c r="B958" s="6"/>
      <c r="C958" s="128"/>
      <c r="D958" s="128"/>
      <c r="E958" s="128"/>
    </row>
    <row r="959" spans="2:5" ht="12.75" customHeight="1">
      <c r="B959" s="6"/>
      <c r="C959" s="128"/>
      <c r="D959" s="128"/>
      <c r="E959" s="128"/>
    </row>
    <row r="960" spans="2:5" ht="12.75" customHeight="1">
      <c r="B960" s="6"/>
      <c r="C960" s="128"/>
      <c r="D960" s="128"/>
      <c r="E960" s="128"/>
    </row>
    <row r="961" spans="2:5" ht="12.75" customHeight="1">
      <c r="B961" s="6"/>
      <c r="C961" s="128"/>
      <c r="D961" s="128"/>
      <c r="E961" s="128"/>
    </row>
    <row r="962" spans="2:5" ht="12.75" customHeight="1">
      <c r="B962" s="6"/>
      <c r="C962" s="128"/>
      <c r="D962" s="128"/>
      <c r="E962" s="128"/>
    </row>
    <row r="963" spans="2:5" ht="12.75" customHeight="1">
      <c r="B963" s="6"/>
      <c r="C963" s="128"/>
      <c r="D963" s="128"/>
      <c r="E963" s="128"/>
    </row>
    <row r="964" spans="2:5" ht="12.75" customHeight="1">
      <c r="B964" s="6"/>
      <c r="C964" s="128"/>
      <c r="D964" s="128"/>
      <c r="E964" s="128"/>
    </row>
    <row r="965" spans="2:5" ht="12.75" customHeight="1">
      <c r="B965" s="6"/>
      <c r="C965" s="128"/>
      <c r="D965" s="128"/>
      <c r="E965" s="128"/>
    </row>
    <row r="966" spans="2:5" ht="12.75" customHeight="1">
      <c r="B966" s="6"/>
      <c r="C966" s="128"/>
      <c r="D966" s="128"/>
      <c r="E966" s="128"/>
    </row>
    <row r="967" spans="2:5" ht="12.75" customHeight="1">
      <c r="B967" s="6"/>
      <c r="C967" s="128"/>
      <c r="D967" s="128"/>
      <c r="E967" s="128"/>
    </row>
    <row r="968" spans="2:5" ht="12.75" customHeight="1">
      <c r="B968" s="6"/>
      <c r="C968" s="128"/>
      <c r="D968" s="128"/>
      <c r="E968" s="128"/>
    </row>
    <row r="969" spans="2:5" ht="12.75" customHeight="1">
      <c r="B969" s="6"/>
      <c r="C969" s="128"/>
      <c r="D969" s="128"/>
      <c r="E969" s="128"/>
    </row>
    <row r="970" spans="2:5" ht="12.75" customHeight="1">
      <c r="B970" s="6"/>
      <c r="C970" s="128"/>
      <c r="D970" s="128"/>
      <c r="E970" s="128"/>
    </row>
    <row r="971" spans="2:5" ht="12.75" customHeight="1">
      <c r="B971" s="6"/>
      <c r="C971" s="128"/>
      <c r="D971" s="128"/>
      <c r="E971" s="128"/>
    </row>
    <row r="972" spans="2:5" ht="12.75" customHeight="1">
      <c r="B972" s="6"/>
      <c r="C972" s="128"/>
      <c r="D972" s="128"/>
      <c r="E972" s="128"/>
    </row>
    <row r="973" spans="2:5" ht="12.75" customHeight="1">
      <c r="B973" s="6"/>
      <c r="C973" s="128"/>
      <c r="D973" s="128"/>
      <c r="E973" s="128"/>
    </row>
    <row r="974" spans="2:5" ht="12.75" customHeight="1">
      <c r="B974" s="6"/>
      <c r="C974" s="128"/>
      <c r="D974" s="128"/>
      <c r="E974" s="128"/>
    </row>
    <row r="975" spans="2:5" ht="12.75" customHeight="1">
      <c r="B975" s="6"/>
      <c r="C975" s="128"/>
      <c r="D975" s="128"/>
      <c r="E975" s="128"/>
    </row>
    <row r="976" spans="2:5" ht="12.75" customHeight="1">
      <c r="B976" s="6"/>
      <c r="C976" s="128"/>
      <c r="D976" s="128"/>
      <c r="E976" s="128"/>
    </row>
    <row r="977" spans="2:5" ht="12.75" customHeight="1">
      <c r="B977" s="6"/>
      <c r="C977" s="128"/>
      <c r="D977" s="128"/>
      <c r="E977" s="128"/>
    </row>
    <row r="978" spans="2:5" ht="12.75" customHeight="1">
      <c r="B978" s="6"/>
      <c r="C978" s="128"/>
      <c r="D978" s="128"/>
      <c r="E978" s="128"/>
    </row>
    <row r="979" spans="2:5" ht="12.75" customHeight="1">
      <c r="B979" s="6"/>
      <c r="C979" s="128"/>
      <c r="D979" s="128"/>
      <c r="E979" s="128"/>
    </row>
    <row r="980" spans="2:5" ht="12.75" customHeight="1">
      <c r="B980" s="6"/>
      <c r="C980" s="128"/>
      <c r="D980" s="128"/>
      <c r="E980" s="128"/>
    </row>
    <row r="981" spans="2:5" ht="12.75" customHeight="1">
      <c r="B981" s="6"/>
      <c r="C981" s="128"/>
      <c r="D981" s="128"/>
      <c r="E981" s="128"/>
    </row>
    <row r="982" spans="2:5" ht="12.75" customHeight="1">
      <c r="B982" s="6"/>
      <c r="C982" s="128"/>
      <c r="D982" s="128"/>
      <c r="E982" s="128"/>
    </row>
    <row r="983" spans="2:5" ht="12.75" customHeight="1">
      <c r="B983" s="6"/>
      <c r="C983" s="128"/>
      <c r="D983" s="128"/>
      <c r="E983" s="128"/>
    </row>
    <row r="984" spans="2:5" ht="12.75" customHeight="1">
      <c r="B984" s="6"/>
      <c r="C984" s="128"/>
      <c r="D984" s="128"/>
      <c r="E984" s="128"/>
    </row>
    <row r="985" spans="2:5" ht="12.75" customHeight="1">
      <c r="B985" s="6"/>
      <c r="C985" s="128"/>
      <c r="D985" s="128"/>
      <c r="E985" s="128"/>
    </row>
    <row r="986" spans="2:5" ht="12.75" customHeight="1">
      <c r="B986" s="6"/>
      <c r="C986" s="128"/>
      <c r="D986" s="128"/>
      <c r="E986" s="128"/>
    </row>
    <row r="987" spans="2:5" ht="12.75" customHeight="1">
      <c r="B987" s="6"/>
      <c r="C987" s="128"/>
      <c r="D987" s="128"/>
      <c r="E987" s="128"/>
    </row>
    <row r="988" spans="2:5" ht="12.75" customHeight="1">
      <c r="B988" s="6"/>
      <c r="C988" s="128"/>
      <c r="D988" s="128"/>
      <c r="E988" s="128"/>
    </row>
    <row r="989" spans="2:5" ht="12.75" customHeight="1">
      <c r="B989" s="6"/>
      <c r="C989" s="128"/>
      <c r="D989" s="128"/>
      <c r="E989" s="128"/>
    </row>
    <row r="990" spans="2:5" ht="12.75" customHeight="1">
      <c r="B990" s="6"/>
      <c r="C990" s="128"/>
      <c r="D990" s="128"/>
      <c r="E990" s="128"/>
    </row>
    <row r="991" spans="2:5" ht="12.75" customHeight="1">
      <c r="B991" s="6"/>
      <c r="C991" s="128"/>
      <c r="D991" s="128"/>
      <c r="E991" s="128"/>
    </row>
    <row r="992" spans="2:5" ht="12.75" customHeight="1">
      <c r="B992" s="6"/>
      <c r="C992" s="128"/>
      <c r="D992" s="128"/>
      <c r="E992" s="128"/>
    </row>
    <row r="993" spans="2:5" ht="12.75" customHeight="1">
      <c r="B993" s="6"/>
      <c r="C993" s="128"/>
      <c r="D993" s="128"/>
      <c r="E993" s="128"/>
    </row>
  </sheetData>
  <sheetProtection sheet="1" objects="1" scenarios="1"/>
  <pageMargins left="0.75" right="0.75" top="1" bottom="1"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38" sqref="A38"/>
    </sheetView>
  </sheetViews>
  <sheetFormatPr defaultColWidth="14.42578125" defaultRowHeight="15" customHeight="1"/>
  <cols>
    <col min="1" max="1" width="60.7109375" customWidth="1"/>
    <col min="2" max="2" width="7.7109375" customWidth="1"/>
    <col min="3" max="5" width="10.140625" bestFit="1" customWidth="1"/>
    <col min="6" max="26" width="8.7109375" customWidth="1"/>
  </cols>
  <sheetData>
    <row r="1" spans="1:26" ht="12.75" customHeight="1">
      <c r="A1" s="152" t="s">
        <v>1113</v>
      </c>
      <c r="B1" s="153" t="s">
        <v>1125</v>
      </c>
      <c r="C1" s="158" t="s">
        <v>1146</v>
      </c>
      <c r="D1" s="158" t="s">
        <v>1126</v>
      </c>
      <c r="E1" s="158" t="s">
        <v>1127</v>
      </c>
      <c r="F1" s="1"/>
      <c r="G1" s="1"/>
      <c r="H1" s="1"/>
      <c r="I1" s="1"/>
      <c r="J1" s="1"/>
      <c r="K1" s="1"/>
      <c r="L1" s="1"/>
      <c r="M1" s="1"/>
      <c r="N1" s="1"/>
      <c r="O1" s="1"/>
      <c r="P1" s="1"/>
      <c r="Q1" s="1"/>
      <c r="R1" s="1"/>
      <c r="S1" s="1"/>
      <c r="T1" s="1"/>
      <c r="U1" s="1"/>
      <c r="V1" s="1"/>
      <c r="W1" s="1"/>
      <c r="X1" s="1"/>
      <c r="Y1" s="1"/>
      <c r="Z1" s="1"/>
    </row>
    <row r="2" spans="1:26" ht="12.75" customHeight="1">
      <c r="A2" s="1" t="str">
        <f>'Hh Use 2019'!A4</f>
        <v>Electricity (MJ)</v>
      </c>
      <c r="B2" s="5">
        <f>'Hh Use 2019'!D4</f>
        <v>0.50694444444444442</v>
      </c>
      <c r="C2" s="4">
        <f>'Hh Use 2019'!G4</f>
        <v>1.0555236287348242E-2</v>
      </c>
      <c r="D2" s="4">
        <f>'Hh Use 2019'!H4</f>
        <v>6.3064040905708526E-5</v>
      </c>
      <c r="E2" s="4">
        <f>'Hh Use 2019'!I4</f>
        <v>9.9354904413405623E-2</v>
      </c>
    </row>
    <row r="3" spans="1:26" ht="12.75" customHeight="1">
      <c r="A3" s="1" t="str">
        <f>'Hh Use 2019'!A5</f>
        <v>Gas (MJ)</v>
      </c>
      <c r="B3" s="5">
        <f>'Hh Use 2019'!D5</f>
        <v>0.29861111111111116</v>
      </c>
      <c r="C3" s="4">
        <f>'Hh Use 2019'!G5</f>
        <v>7.2400000000000006E-2</v>
      </c>
      <c r="D3" s="4">
        <f>'Hh Use 2019'!H5</f>
        <v>2.1000000000000001E-4</v>
      </c>
      <c r="E3" s="4">
        <f>'Hh Use 2019'!I5</f>
        <v>4.0000000000000003E-5</v>
      </c>
    </row>
    <row r="4" spans="1:26" ht="12.75" customHeight="1">
      <c r="A4" t="str">
        <f>'Hh Use 2019'!A8</f>
        <v>Diesel (MJ)</v>
      </c>
      <c r="B4" s="5">
        <f>'Hh Use 2019'!D8</f>
        <v>0.3395142334813267</v>
      </c>
      <c r="C4" s="4">
        <f>'Hh Use 2019'!G8</f>
        <v>8.415426637423068E-2</v>
      </c>
      <c r="D4" s="4">
        <f>'Hh Use 2019'!H8</f>
        <v>8.415426637423068E-2</v>
      </c>
      <c r="E4" s="4">
        <f>'Hh Use 2019'!I8</f>
        <v>1.7247730943379912E-4</v>
      </c>
    </row>
    <row r="5" spans="1:26" ht="12.75" customHeight="1">
      <c r="A5" t="str">
        <f>'Hh Use 2019'!A9</f>
        <v>Petrol (MJ)</v>
      </c>
      <c r="B5" s="5">
        <f>'Hh Use 2019'!D9</f>
        <v>0.3991659219541257</v>
      </c>
      <c r="C5" s="4">
        <f>'Hh Use 2019'!G9</f>
        <v>8.6884058231762443E-2</v>
      </c>
      <c r="D5" s="4">
        <f>'Hh Use 2019'!H9</f>
        <v>1.7389776994835557E-4</v>
      </c>
      <c r="E5" s="4">
        <f>'Hh Use 2019'!I9</f>
        <v>1.839299902115158E-4</v>
      </c>
    </row>
    <row r="6" spans="1:26" ht="12.75" customHeight="1">
      <c r="A6" s="129" t="s">
        <v>1097</v>
      </c>
      <c r="B6" s="5">
        <f>Basic2019!J252</f>
        <v>6.615427542297643E-2</v>
      </c>
      <c r="C6" s="4">
        <f>Basic2019!L252</f>
        <v>3.0800000000000001E-4</v>
      </c>
      <c r="D6" s="4">
        <f>Basic2019!M252</f>
        <v>3.9199999999999997E-5</v>
      </c>
      <c r="E6" s="4">
        <f>Basic2019!N252</f>
        <v>1.01E-3</v>
      </c>
    </row>
    <row r="7" spans="1:26" ht="12.75" customHeight="1">
      <c r="B7" s="5"/>
      <c r="C7" s="4"/>
      <c r="D7" s="4"/>
      <c r="E7" s="4"/>
    </row>
    <row r="8" spans="1:26" ht="12.75" customHeight="1">
      <c r="B8" s="5"/>
      <c r="C8" s="4"/>
      <c r="D8" s="4"/>
      <c r="E8" s="4"/>
    </row>
    <row r="9" spans="1:26" ht="12.75" customHeight="1">
      <c r="B9" s="5"/>
      <c r="C9" s="4"/>
      <c r="D9" s="4"/>
      <c r="E9" s="4"/>
    </row>
    <row r="10" spans="1:26" ht="12.75" customHeight="1">
      <c r="B10" s="5"/>
      <c r="C10" s="4"/>
      <c r="D10" s="4"/>
      <c r="E10" s="4"/>
    </row>
    <row r="11" spans="1:26" ht="12.75" customHeight="1">
      <c r="B11" s="5"/>
      <c r="C11" s="4"/>
      <c r="D11" s="4"/>
      <c r="E11" s="4"/>
    </row>
    <row r="12" spans="1:26" ht="12.75" customHeight="1">
      <c r="B12" s="2"/>
      <c r="C12" s="4"/>
      <c r="D12" s="4"/>
      <c r="E12" s="4"/>
    </row>
    <row r="13" spans="1:26" ht="12.75" customHeight="1">
      <c r="B13" s="2"/>
      <c r="C13" s="4"/>
      <c r="D13" s="4"/>
      <c r="E13" s="4"/>
    </row>
    <row r="14" spans="1:26" ht="12.75" customHeight="1">
      <c r="B14" s="2"/>
      <c r="C14" s="4"/>
      <c r="D14" s="4"/>
      <c r="E14" s="4"/>
    </row>
    <row r="15" spans="1:26" ht="12.75" customHeight="1">
      <c r="B15" s="2"/>
      <c r="C15" s="4"/>
      <c r="D15" s="4"/>
      <c r="E15" s="4"/>
    </row>
    <row r="16" spans="1:26" ht="12.75" customHeight="1">
      <c r="B16" s="2"/>
      <c r="C16" s="4"/>
      <c r="D16" s="4"/>
      <c r="E16" s="4"/>
    </row>
    <row r="17" spans="2:5" ht="12.75" customHeight="1">
      <c r="B17" s="2"/>
      <c r="C17" s="4"/>
      <c r="D17" s="4"/>
      <c r="E17" s="4"/>
    </row>
    <row r="18" spans="2:5" ht="12.75" customHeight="1">
      <c r="B18" s="2"/>
      <c r="C18" s="4"/>
      <c r="D18" s="4"/>
      <c r="E18" s="4"/>
    </row>
    <row r="19" spans="2:5" ht="12.75" customHeight="1">
      <c r="B19" s="2"/>
      <c r="C19" s="4"/>
      <c r="D19" s="4"/>
      <c r="E19" s="4"/>
    </row>
    <row r="20" spans="2:5" ht="12.75" customHeight="1">
      <c r="B20" s="2"/>
      <c r="C20" s="4"/>
      <c r="D20" s="4"/>
      <c r="E20" s="4"/>
    </row>
    <row r="21" spans="2:5" ht="12.75" customHeight="1">
      <c r="B21" s="2"/>
      <c r="C21" s="4"/>
      <c r="D21" s="4"/>
      <c r="E21" s="4"/>
    </row>
    <row r="22" spans="2:5" ht="12.75" customHeight="1">
      <c r="B22" s="2"/>
      <c r="C22" s="4"/>
      <c r="D22" s="4"/>
      <c r="E22" s="4"/>
    </row>
    <row r="23" spans="2:5" ht="12.75" customHeight="1">
      <c r="B23" s="2"/>
      <c r="C23" s="4"/>
      <c r="D23" s="4"/>
      <c r="E23" s="4"/>
    </row>
    <row r="24" spans="2:5" ht="12.75" customHeight="1">
      <c r="B24" s="2"/>
      <c r="C24" s="4"/>
      <c r="D24" s="4"/>
      <c r="E24" s="4"/>
    </row>
    <row r="25" spans="2:5" ht="12.75" customHeight="1">
      <c r="B25" s="2"/>
      <c r="C25" s="4"/>
      <c r="D25" s="4"/>
      <c r="E25" s="4"/>
    </row>
    <row r="26" spans="2:5" ht="12.75" customHeight="1">
      <c r="B26" s="2"/>
      <c r="C26" s="4"/>
      <c r="D26" s="4"/>
      <c r="E26" s="4"/>
    </row>
    <row r="27" spans="2:5" ht="12.75" customHeight="1">
      <c r="B27" s="2"/>
      <c r="C27" s="4"/>
      <c r="D27" s="4"/>
      <c r="E27" s="4"/>
    </row>
    <row r="28" spans="2:5" ht="12.75" customHeight="1">
      <c r="B28" s="2"/>
      <c r="C28" s="4"/>
      <c r="D28" s="4"/>
      <c r="E28" s="4"/>
    </row>
    <row r="29" spans="2:5" ht="12.75" customHeight="1">
      <c r="B29" s="2"/>
      <c r="C29" s="4"/>
      <c r="D29" s="4"/>
      <c r="E29" s="4"/>
    </row>
    <row r="30" spans="2:5" ht="12.75" customHeight="1">
      <c r="B30" s="2"/>
      <c r="C30" s="4"/>
      <c r="D30" s="4"/>
      <c r="E30" s="4"/>
    </row>
    <row r="31" spans="2:5" ht="12.75" customHeight="1">
      <c r="B31" s="2"/>
      <c r="C31" s="4"/>
      <c r="D31" s="4"/>
      <c r="E31" s="4"/>
    </row>
    <row r="32" spans="2:5" ht="12.75" customHeight="1">
      <c r="B32" s="2"/>
      <c r="C32" s="4"/>
      <c r="D32" s="4"/>
      <c r="E32" s="4"/>
    </row>
    <row r="33" spans="2:5" ht="12.75" customHeight="1">
      <c r="B33" s="2"/>
      <c r="C33" s="4"/>
      <c r="D33" s="4"/>
      <c r="E33" s="4"/>
    </row>
    <row r="34" spans="2:5" ht="12.75" customHeight="1">
      <c r="B34" s="2"/>
      <c r="C34" s="4"/>
      <c r="D34" s="4"/>
      <c r="E34" s="4"/>
    </row>
    <row r="35" spans="2:5" ht="12.75" customHeight="1">
      <c r="B35" s="2"/>
      <c r="C35" s="4"/>
      <c r="D35" s="4"/>
      <c r="E35" s="4"/>
    </row>
    <row r="36" spans="2:5" ht="12.75" customHeight="1">
      <c r="B36" s="2"/>
      <c r="C36" s="4"/>
      <c r="D36" s="4"/>
      <c r="E36" s="4"/>
    </row>
    <row r="37" spans="2:5" ht="12.75" customHeight="1">
      <c r="B37" s="2"/>
      <c r="C37" s="4"/>
      <c r="D37" s="4"/>
      <c r="E37" s="4"/>
    </row>
    <row r="38" spans="2:5" ht="12.75" customHeight="1">
      <c r="B38" s="2"/>
      <c r="C38" s="4"/>
      <c r="D38" s="4"/>
      <c r="E38" s="4"/>
    </row>
    <row r="39" spans="2:5" ht="12.75" customHeight="1">
      <c r="B39" s="2"/>
      <c r="C39" s="4"/>
      <c r="D39" s="4"/>
      <c r="E39" s="4"/>
    </row>
    <row r="40" spans="2:5" ht="12.75" customHeight="1">
      <c r="B40" s="2"/>
      <c r="C40" s="4"/>
      <c r="D40" s="4"/>
      <c r="E40" s="4"/>
    </row>
    <row r="41" spans="2:5" ht="12.75" customHeight="1">
      <c r="B41" s="2"/>
      <c r="C41" s="4"/>
      <c r="D41" s="4"/>
      <c r="E41" s="4"/>
    </row>
    <row r="42" spans="2:5" ht="12.75" customHeight="1">
      <c r="B42" s="2"/>
      <c r="C42" s="4"/>
      <c r="D42" s="4"/>
      <c r="E42" s="4"/>
    </row>
    <row r="43" spans="2:5" ht="12.75" customHeight="1">
      <c r="B43" s="2"/>
      <c r="C43" s="4"/>
      <c r="D43" s="4"/>
      <c r="E43" s="4"/>
    </row>
    <row r="44" spans="2:5" ht="12.75" customHeight="1">
      <c r="B44" s="2"/>
      <c r="C44" s="4"/>
      <c r="D44" s="4"/>
      <c r="E44" s="4"/>
    </row>
    <row r="45" spans="2:5" ht="12.75" customHeight="1">
      <c r="B45" s="2"/>
      <c r="C45" s="4"/>
      <c r="D45" s="4"/>
      <c r="E45" s="4"/>
    </row>
    <row r="46" spans="2:5" ht="12.75" customHeight="1">
      <c r="B46" s="2"/>
      <c r="C46" s="4"/>
      <c r="D46" s="4"/>
      <c r="E46" s="4"/>
    </row>
    <row r="47" spans="2:5" ht="12.75" customHeight="1">
      <c r="B47" s="2"/>
      <c r="C47" s="4"/>
      <c r="D47" s="4"/>
      <c r="E47" s="4"/>
    </row>
    <row r="48" spans="2:5" ht="12.75" customHeight="1">
      <c r="B48" s="2"/>
      <c r="C48" s="4"/>
      <c r="D48" s="4"/>
      <c r="E48" s="4"/>
    </row>
    <row r="49" spans="2:5" ht="12.75" customHeight="1">
      <c r="B49" s="2"/>
      <c r="C49" s="4"/>
      <c r="D49" s="4"/>
      <c r="E49" s="4"/>
    </row>
    <row r="50" spans="2:5" ht="12.75" customHeight="1">
      <c r="B50" s="2"/>
      <c r="C50" s="4"/>
      <c r="D50" s="4"/>
      <c r="E50" s="4"/>
    </row>
    <row r="51" spans="2:5" ht="12.75" customHeight="1">
      <c r="B51" s="2"/>
      <c r="C51" s="4"/>
      <c r="D51" s="4"/>
      <c r="E51" s="4"/>
    </row>
    <row r="52" spans="2:5" ht="12.75" customHeight="1">
      <c r="B52" s="2"/>
      <c r="C52" s="4"/>
      <c r="D52" s="4"/>
      <c r="E52" s="4"/>
    </row>
    <row r="53" spans="2:5" ht="12.75" customHeight="1">
      <c r="B53" s="2"/>
      <c r="C53" s="4"/>
      <c r="D53" s="4"/>
      <c r="E53" s="4"/>
    </row>
    <row r="54" spans="2:5" ht="12.75" customHeight="1">
      <c r="B54" s="2"/>
      <c r="C54" s="4"/>
      <c r="D54" s="4"/>
      <c r="E54" s="4"/>
    </row>
    <row r="55" spans="2:5" ht="12.75" customHeight="1">
      <c r="B55" s="2"/>
      <c r="C55" s="4"/>
      <c r="D55" s="4"/>
      <c r="E55" s="4"/>
    </row>
    <row r="56" spans="2:5" ht="12.75" customHeight="1">
      <c r="B56" s="2"/>
      <c r="C56" s="4"/>
      <c r="D56" s="4"/>
      <c r="E56" s="4"/>
    </row>
    <row r="57" spans="2:5" ht="12.75" customHeight="1">
      <c r="B57" s="2"/>
      <c r="C57" s="4"/>
      <c r="D57" s="4"/>
      <c r="E57" s="4"/>
    </row>
    <row r="58" spans="2:5" ht="12.75" customHeight="1">
      <c r="B58" s="2"/>
      <c r="C58" s="4"/>
      <c r="D58" s="4"/>
      <c r="E58" s="4"/>
    </row>
    <row r="59" spans="2:5" ht="12.75" customHeight="1">
      <c r="B59" s="2"/>
      <c r="C59" s="4"/>
      <c r="D59" s="4"/>
      <c r="E59" s="4"/>
    </row>
    <row r="60" spans="2:5" ht="12.75" customHeight="1">
      <c r="B60" s="2"/>
      <c r="C60" s="4"/>
      <c r="D60" s="4"/>
      <c r="E60" s="4"/>
    </row>
    <row r="61" spans="2:5" ht="12.75" customHeight="1">
      <c r="B61" s="2"/>
      <c r="C61" s="4"/>
      <c r="D61" s="4"/>
      <c r="E61" s="4"/>
    </row>
    <row r="62" spans="2:5" ht="12.75" customHeight="1">
      <c r="B62" s="2"/>
      <c r="C62" s="4"/>
      <c r="D62" s="4"/>
      <c r="E62" s="4"/>
    </row>
    <row r="63" spans="2:5" ht="12.75" customHeight="1">
      <c r="B63" s="2"/>
      <c r="C63" s="4"/>
      <c r="D63" s="4"/>
      <c r="E63" s="4"/>
    </row>
    <row r="64" spans="2:5" ht="12.75" customHeight="1">
      <c r="B64" s="2"/>
      <c r="C64" s="4"/>
      <c r="D64" s="4"/>
      <c r="E64" s="4"/>
    </row>
    <row r="65" spans="2:5" ht="12.75" customHeight="1">
      <c r="B65" s="2"/>
      <c r="C65" s="4"/>
      <c r="D65" s="4"/>
      <c r="E65" s="4"/>
    </row>
    <row r="66" spans="2:5" ht="12.75" customHeight="1">
      <c r="B66" s="2"/>
      <c r="C66" s="4"/>
      <c r="D66" s="4"/>
      <c r="E66" s="4"/>
    </row>
    <row r="67" spans="2:5" ht="12.75" customHeight="1">
      <c r="B67" s="2"/>
      <c r="C67" s="4"/>
      <c r="D67" s="4"/>
      <c r="E67" s="4"/>
    </row>
    <row r="68" spans="2:5" ht="12.75" customHeight="1">
      <c r="B68" s="2"/>
      <c r="C68" s="4"/>
      <c r="D68" s="4"/>
      <c r="E68" s="4"/>
    </row>
    <row r="69" spans="2:5" ht="12.75" customHeight="1">
      <c r="B69" s="2"/>
      <c r="C69" s="4"/>
      <c r="D69" s="4"/>
      <c r="E69" s="4"/>
    </row>
    <row r="70" spans="2:5" ht="12.75" customHeight="1">
      <c r="B70" s="2"/>
      <c r="C70" s="4"/>
      <c r="D70" s="4"/>
      <c r="E70" s="4"/>
    </row>
    <row r="71" spans="2:5" ht="12.75" customHeight="1">
      <c r="B71" s="2"/>
      <c r="C71" s="4"/>
      <c r="D71" s="4"/>
      <c r="E71" s="4"/>
    </row>
    <row r="72" spans="2:5" ht="12.75" customHeight="1">
      <c r="B72" s="2"/>
      <c r="C72" s="4"/>
      <c r="D72" s="4"/>
      <c r="E72" s="4"/>
    </row>
    <row r="73" spans="2:5" ht="12.75" customHeight="1">
      <c r="B73" s="2"/>
      <c r="C73" s="4"/>
      <c r="D73" s="4"/>
      <c r="E73" s="4"/>
    </row>
    <row r="74" spans="2:5" ht="12.75" customHeight="1">
      <c r="B74" s="2"/>
      <c r="C74" s="4"/>
      <c r="D74" s="4"/>
      <c r="E74" s="4"/>
    </row>
    <row r="75" spans="2:5" ht="12.75" customHeight="1">
      <c r="B75" s="2"/>
      <c r="C75" s="4"/>
      <c r="D75" s="4"/>
      <c r="E75" s="4"/>
    </row>
    <row r="76" spans="2:5" ht="12.75" customHeight="1">
      <c r="B76" s="2"/>
      <c r="C76" s="4"/>
      <c r="D76" s="4"/>
      <c r="E76" s="4"/>
    </row>
    <row r="77" spans="2:5" ht="12.75" customHeight="1">
      <c r="B77" s="2"/>
      <c r="C77" s="4"/>
      <c r="D77" s="4"/>
      <c r="E77" s="4"/>
    </row>
    <row r="78" spans="2:5" ht="12.75" customHeight="1">
      <c r="B78" s="2"/>
      <c r="C78" s="4"/>
      <c r="D78" s="4"/>
      <c r="E78" s="4"/>
    </row>
    <row r="79" spans="2:5" ht="12.75" customHeight="1">
      <c r="B79" s="2"/>
      <c r="C79" s="4"/>
      <c r="D79" s="4"/>
      <c r="E79" s="4"/>
    </row>
    <row r="80" spans="2:5" ht="12.75" customHeight="1">
      <c r="B80" s="2"/>
      <c r="C80" s="4"/>
      <c r="D80" s="4"/>
      <c r="E80" s="4"/>
    </row>
    <row r="81" spans="2:5" ht="12.75" customHeight="1">
      <c r="B81" s="2"/>
      <c r="C81" s="4"/>
      <c r="D81" s="4"/>
      <c r="E81" s="4"/>
    </row>
    <row r="82" spans="2:5" ht="12.75" customHeight="1">
      <c r="B82" s="2"/>
      <c r="C82" s="4"/>
      <c r="D82" s="4"/>
      <c r="E82" s="4"/>
    </row>
    <row r="83" spans="2:5" ht="12.75" customHeight="1">
      <c r="B83" s="2"/>
      <c r="C83" s="4"/>
      <c r="D83" s="4"/>
      <c r="E83" s="4"/>
    </row>
    <row r="84" spans="2:5" ht="12.75" customHeight="1">
      <c r="B84" s="2"/>
      <c r="C84" s="4"/>
      <c r="D84" s="4"/>
      <c r="E84" s="4"/>
    </row>
    <row r="85" spans="2:5" ht="12.75" customHeight="1">
      <c r="B85" s="2"/>
      <c r="C85" s="4"/>
      <c r="D85" s="4"/>
      <c r="E85" s="4"/>
    </row>
    <row r="86" spans="2:5" ht="12.75" customHeight="1">
      <c r="B86" s="2"/>
      <c r="C86" s="4"/>
      <c r="D86" s="4"/>
      <c r="E86" s="4"/>
    </row>
    <row r="87" spans="2:5" ht="12.75" customHeight="1">
      <c r="B87" s="2"/>
      <c r="C87" s="4"/>
      <c r="D87" s="4"/>
      <c r="E87" s="4"/>
    </row>
    <row r="88" spans="2:5" ht="12.75" customHeight="1">
      <c r="B88" s="2"/>
      <c r="C88" s="4"/>
      <c r="D88" s="4"/>
      <c r="E88" s="4"/>
    </row>
    <row r="89" spans="2:5" ht="12.75" customHeight="1">
      <c r="B89" s="2"/>
      <c r="C89" s="4"/>
      <c r="D89" s="4"/>
      <c r="E89" s="4"/>
    </row>
    <row r="90" spans="2:5" ht="12.75" customHeight="1">
      <c r="B90" s="2"/>
      <c r="C90" s="4"/>
      <c r="D90" s="4"/>
      <c r="E90" s="4"/>
    </row>
    <row r="91" spans="2:5" ht="12.75" customHeight="1">
      <c r="B91" s="2"/>
      <c r="C91" s="4"/>
      <c r="D91" s="4"/>
      <c r="E91" s="4"/>
    </row>
    <row r="92" spans="2:5" ht="12.75" customHeight="1">
      <c r="B92" s="2"/>
      <c r="C92" s="4"/>
      <c r="D92" s="4"/>
      <c r="E92" s="4"/>
    </row>
    <row r="93" spans="2:5" ht="12.75" customHeight="1">
      <c r="B93" s="2"/>
      <c r="C93" s="4"/>
      <c r="D93" s="4"/>
      <c r="E93" s="4"/>
    </row>
    <row r="94" spans="2:5" ht="12.75" customHeight="1">
      <c r="B94" s="2"/>
      <c r="C94" s="4"/>
      <c r="D94" s="4"/>
      <c r="E94" s="4"/>
    </row>
    <row r="95" spans="2:5" ht="12.75" customHeight="1">
      <c r="B95" s="2"/>
      <c r="C95" s="4"/>
      <c r="D95" s="4"/>
      <c r="E95" s="4"/>
    </row>
    <row r="96" spans="2:5" ht="12.75" customHeight="1">
      <c r="B96" s="2"/>
      <c r="C96" s="4"/>
      <c r="D96" s="4"/>
      <c r="E96" s="4"/>
    </row>
    <row r="97" spans="2:5" ht="12.75" customHeight="1">
      <c r="B97" s="2"/>
      <c r="C97" s="4"/>
      <c r="D97" s="4"/>
      <c r="E97" s="4"/>
    </row>
    <row r="98" spans="2:5" ht="12.75" customHeight="1">
      <c r="B98" s="2"/>
      <c r="C98" s="4"/>
      <c r="D98" s="4"/>
      <c r="E98" s="4"/>
    </row>
    <row r="99" spans="2:5" ht="12.75" customHeight="1">
      <c r="B99" s="2"/>
      <c r="C99" s="4"/>
      <c r="D99" s="4"/>
      <c r="E99" s="4"/>
    </row>
    <row r="100" spans="2:5" ht="12.75" customHeight="1">
      <c r="B100" s="2"/>
      <c r="C100" s="4"/>
      <c r="D100" s="4"/>
      <c r="E100" s="4"/>
    </row>
    <row r="101" spans="2:5" ht="12.75" customHeight="1">
      <c r="B101" s="2"/>
      <c r="C101" s="4"/>
      <c r="D101" s="4"/>
      <c r="E101" s="4"/>
    </row>
    <row r="102" spans="2:5" ht="12.75" customHeight="1">
      <c r="B102" s="2"/>
      <c r="C102" s="4"/>
      <c r="D102" s="4"/>
      <c r="E102" s="4"/>
    </row>
    <row r="103" spans="2:5" ht="12.75" customHeight="1">
      <c r="B103" s="2"/>
      <c r="C103" s="4"/>
      <c r="D103" s="4"/>
      <c r="E103" s="4"/>
    </row>
    <row r="104" spans="2:5" ht="12.75" customHeight="1">
      <c r="B104" s="2"/>
      <c r="C104" s="4"/>
      <c r="D104" s="4"/>
      <c r="E104" s="4"/>
    </row>
    <row r="105" spans="2:5" ht="12.75" customHeight="1">
      <c r="B105" s="2"/>
      <c r="C105" s="4"/>
      <c r="D105" s="4"/>
      <c r="E105" s="4"/>
    </row>
    <row r="106" spans="2:5" ht="12.75" customHeight="1">
      <c r="B106" s="2"/>
      <c r="C106" s="4"/>
      <c r="D106" s="4"/>
      <c r="E106" s="4"/>
    </row>
    <row r="107" spans="2:5" ht="12.75" customHeight="1">
      <c r="B107" s="2"/>
      <c r="C107" s="4"/>
      <c r="D107" s="4"/>
      <c r="E107" s="4"/>
    </row>
    <row r="108" spans="2:5" ht="12.75" customHeight="1">
      <c r="B108" s="2"/>
      <c r="C108" s="4"/>
      <c r="D108" s="4"/>
      <c r="E108" s="4"/>
    </row>
    <row r="109" spans="2:5" ht="12.75" customHeight="1">
      <c r="B109" s="2"/>
      <c r="C109" s="4"/>
      <c r="D109" s="4"/>
      <c r="E109" s="4"/>
    </row>
    <row r="110" spans="2:5" ht="12.75" customHeight="1">
      <c r="B110" s="2"/>
      <c r="C110" s="4"/>
      <c r="D110" s="4"/>
      <c r="E110" s="4"/>
    </row>
    <row r="111" spans="2:5" ht="12.75" customHeight="1">
      <c r="B111" s="2"/>
      <c r="C111" s="4"/>
      <c r="D111" s="4"/>
      <c r="E111" s="4"/>
    </row>
    <row r="112" spans="2:5" ht="12.75" customHeight="1">
      <c r="B112" s="2"/>
      <c r="C112" s="4"/>
      <c r="D112" s="4"/>
      <c r="E112" s="4"/>
    </row>
    <row r="113" spans="2:5" ht="12.75" customHeight="1">
      <c r="B113" s="2"/>
      <c r="C113" s="4"/>
      <c r="D113" s="4"/>
      <c r="E113" s="4"/>
    </row>
    <row r="114" spans="2:5" ht="12.75" customHeight="1">
      <c r="B114" s="2"/>
      <c r="C114" s="4"/>
      <c r="D114" s="4"/>
      <c r="E114" s="4"/>
    </row>
    <row r="115" spans="2:5" ht="12.75" customHeight="1">
      <c r="B115" s="2"/>
      <c r="C115" s="4"/>
      <c r="D115" s="4"/>
      <c r="E115" s="4"/>
    </row>
    <row r="116" spans="2:5" ht="12.75" customHeight="1">
      <c r="B116" s="2"/>
      <c r="C116" s="4"/>
      <c r="D116" s="4"/>
      <c r="E116" s="4"/>
    </row>
    <row r="117" spans="2:5" ht="12.75" customHeight="1">
      <c r="B117" s="2"/>
      <c r="C117" s="4"/>
      <c r="D117" s="4"/>
      <c r="E117" s="4"/>
    </row>
    <row r="118" spans="2:5" ht="12.75" customHeight="1">
      <c r="B118" s="2"/>
      <c r="C118" s="4"/>
      <c r="D118" s="4"/>
      <c r="E118" s="4"/>
    </row>
    <row r="119" spans="2:5" ht="12.75" customHeight="1">
      <c r="B119" s="2"/>
      <c r="C119" s="4"/>
      <c r="D119" s="4"/>
      <c r="E119" s="4"/>
    </row>
    <row r="120" spans="2:5" ht="12.75" customHeight="1">
      <c r="B120" s="2"/>
      <c r="C120" s="4"/>
      <c r="D120" s="4"/>
      <c r="E120" s="4"/>
    </row>
    <row r="121" spans="2:5" ht="12.75" customHeight="1">
      <c r="B121" s="2"/>
      <c r="C121" s="4"/>
      <c r="D121" s="4"/>
      <c r="E121" s="4"/>
    </row>
    <row r="122" spans="2:5" ht="12.75" customHeight="1">
      <c r="B122" s="2"/>
      <c r="C122" s="4"/>
      <c r="D122" s="4"/>
      <c r="E122" s="4"/>
    </row>
    <row r="123" spans="2:5" ht="12.75" customHeight="1">
      <c r="B123" s="2"/>
      <c r="C123" s="4"/>
      <c r="D123" s="4"/>
      <c r="E123" s="4"/>
    </row>
    <row r="124" spans="2:5" ht="12.75" customHeight="1">
      <c r="B124" s="2"/>
      <c r="C124" s="4"/>
      <c r="D124" s="4"/>
      <c r="E124" s="4"/>
    </row>
    <row r="125" spans="2:5" ht="12.75" customHeight="1">
      <c r="B125" s="2"/>
      <c r="C125" s="4"/>
      <c r="D125" s="4"/>
      <c r="E125" s="4"/>
    </row>
    <row r="126" spans="2:5" ht="12.75" customHeight="1">
      <c r="B126" s="2"/>
      <c r="C126" s="4"/>
      <c r="D126" s="4"/>
      <c r="E126" s="4"/>
    </row>
    <row r="127" spans="2:5" ht="12.75" customHeight="1">
      <c r="B127" s="2"/>
      <c r="C127" s="4"/>
      <c r="D127" s="4"/>
      <c r="E127" s="4"/>
    </row>
    <row r="128" spans="2:5" ht="12.75" customHeight="1">
      <c r="B128" s="2"/>
      <c r="C128" s="4"/>
      <c r="D128" s="4"/>
      <c r="E128" s="4"/>
    </row>
    <row r="129" spans="2:5" ht="12.75" customHeight="1">
      <c r="B129" s="2"/>
      <c r="C129" s="4"/>
      <c r="D129" s="4"/>
      <c r="E129" s="4"/>
    </row>
    <row r="130" spans="2:5" ht="12.75" customHeight="1">
      <c r="B130" s="2"/>
      <c r="C130" s="4"/>
      <c r="D130" s="4"/>
      <c r="E130" s="4"/>
    </row>
    <row r="131" spans="2:5" ht="12.75" customHeight="1">
      <c r="B131" s="2"/>
      <c r="C131" s="4"/>
      <c r="D131" s="4"/>
      <c r="E131" s="4"/>
    </row>
    <row r="132" spans="2:5" ht="12.75" customHeight="1">
      <c r="B132" s="2"/>
      <c r="C132" s="4"/>
      <c r="D132" s="4"/>
      <c r="E132" s="4"/>
    </row>
    <row r="133" spans="2:5" ht="12.75" customHeight="1">
      <c r="B133" s="2"/>
      <c r="C133" s="4"/>
      <c r="D133" s="4"/>
      <c r="E133" s="4"/>
    </row>
    <row r="134" spans="2:5" ht="12.75" customHeight="1">
      <c r="B134" s="2"/>
      <c r="C134" s="4"/>
      <c r="D134" s="4"/>
      <c r="E134" s="4"/>
    </row>
    <row r="135" spans="2:5" ht="12.75" customHeight="1">
      <c r="B135" s="2"/>
      <c r="C135" s="4"/>
      <c r="D135" s="4"/>
      <c r="E135" s="4"/>
    </row>
    <row r="136" spans="2:5" ht="12.75" customHeight="1">
      <c r="B136" s="2"/>
      <c r="C136" s="4"/>
      <c r="D136" s="4"/>
      <c r="E136" s="4"/>
    </row>
    <row r="137" spans="2:5" ht="12.75" customHeight="1">
      <c r="B137" s="2"/>
      <c r="C137" s="4"/>
      <c r="D137" s="4"/>
      <c r="E137" s="4"/>
    </row>
    <row r="138" spans="2:5" ht="12.75" customHeight="1">
      <c r="B138" s="2"/>
      <c r="C138" s="4"/>
      <c r="D138" s="4"/>
      <c r="E138" s="4"/>
    </row>
    <row r="139" spans="2:5" ht="12.75" customHeight="1">
      <c r="B139" s="2"/>
      <c r="C139" s="4"/>
      <c r="D139" s="4"/>
      <c r="E139" s="4"/>
    </row>
    <row r="140" spans="2:5" ht="12.75" customHeight="1">
      <c r="B140" s="2"/>
      <c r="C140" s="4"/>
      <c r="D140" s="4"/>
      <c r="E140" s="4"/>
    </row>
    <row r="141" spans="2:5" ht="12.75" customHeight="1">
      <c r="B141" s="2"/>
      <c r="C141" s="4"/>
      <c r="D141" s="4"/>
      <c r="E141" s="4"/>
    </row>
    <row r="142" spans="2:5" ht="12.75" customHeight="1">
      <c r="B142" s="2"/>
      <c r="C142" s="4"/>
      <c r="D142" s="4"/>
      <c r="E142" s="4"/>
    </row>
    <row r="143" spans="2:5" ht="12.75" customHeight="1">
      <c r="B143" s="2"/>
      <c r="C143" s="4"/>
      <c r="D143" s="4"/>
      <c r="E143" s="4"/>
    </row>
    <row r="144" spans="2:5" ht="12.75" customHeight="1">
      <c r="B144" s="2"/>
      <c r="C144" s="4"/>
      <c r="D144" s="4"/>
      <c r="E144" s="4"/>
    </row>
    <row r="145" spans="2:5" ht="12.75" customHeight="1">
      <c r="B145" s="2"/>
      <c r="C145" s="4"/>
      <c r="D145" s="4"/>
      <c r="E145" s="4"/>
    </row>
    <row r="146" spans="2:5" ht="12.75" customHeight="1">
      <c r="B146" s="2"/>
      <c r="C146" s="4"/>
      <c r="D146" s="4"/>
      <c r="E146" s="4"/>
    </row>
    <row r="147" spans="2:5" ht="12.75" customHeight="1">
      <c r="B147" s="2"/>
      <c r="C147" s="4"/>
      <c r="D147" s="4"/>
      <c r="E147" s="4"/>
    </row>
    <row r="148" spans="2:5" ht="12.75" customHeight="1">
      <c r="B148" s="2"/>
      <c r="C148" s="4"/>
      <c r="D148" s="4"/>
      <c r="E148" s="4"/>
    </row>
    <row r="149" spans="2:5" ht="12.75" customHeight="1">
      <c r="B149" s="2"/>
      <c r="C149" s="4"/>
      <c r="D149" s="4"/>
      <c r="E149" s="4"/>
    </row>
    <row r="150" spans="2:5" ht="12.75" customHeight="1">
      <c r="B150" s="2"/>
      <c r="C150" s="4"/>
      <c r="D150" s="4"/>
      <c r="E150" s="4"/>
    </row>
    <row r="151" spans="2:5" ht="12.75" customHeight="1">
      <c r="B151" s="2"/>
      <c r="C151" s="4"/>
      <c r="D151" s="4"/>
      <c r="E151" s="4"/>
    </row>
    <row r="152" spans="2:5" ht="12.75" customHeight="1">
      <c r="B152" s="2"/>
      <c r="C152" s="4"/>
      <c r="D152" s="4"/>
      <c r="E152" s="4"/>
    </row>
    <row r="153" spans="2:5" ht="12.75" customHeight="1">
      <c r="B153" s="2"/>
      <c r="C153" s="4"/>
      <c r="D153" s="4"/>
      <c r="E153" s="4"/>
    </row>
    <row r="154" spans="2:5" ht="12.75" customHeight="1">
      <c r="B154" s="2"/>
      <c r="C154" s="4"/>
      <c r="D154" s="4"/>
      <c r="E154" s="4"/>
    </row>
    <row r="155" spans="2:5" ht="12.75" customHeight="1">
      <c r="B155" s="2"/>
      <c r="C155" s="4"/>
      <c r="D155" s="4"/>
      <c r="E155" s="4"/>
    </row>
    <row r="156" spans="2:5" ht="12.75" customHeight="1">
      <c r="B156" s="2"/>
      <c r="C156" s="4"/>
      <c r="D156" s="4"/>
      <c r="E156" s="4"/>
    </row>
    <row r="157" spans="2:5" ht="12.75" customHeight="1">
      <c r="B157" s="2"/>
      <c r="C157" s="4"/>
      <c r="D157" s="4"/>
      <c r="E157" s="4"/>
    </row>
    <row r="158" spans="2:5" ht="12.75" customHeight="1">
      <c r="B158" s="2"/>
      <c r="C158" s="4"/>
      <c r="D158" s="4"/>
      <c r="E158" s="4"/>
    </row>
    <row r="159" spans="2:5" ht="12.75" customHeight="1">
      <c r="B159" s="2"/>
      <c r="C159" s="4"/>
      <c r="D159" s="4"/>
      <c r="E159" s="4"/>
    </row>
    <row r="160" spans="2:5" ht="12.75" customHeight="1">
      <c r="B160" s="2"/>
      <c r="C160" s="4"/>
      <c r="D160" s="4"/>
      <c r="E160" s="4"/>
    </row>
    <row r="161" spans="2:5" ht="12.75" customHeight="1">
      <c r="B161" s="2"/>
      <c r="C161" s="4"/>
      <c r="D161" s="4"/>
      <c r="E161" s="4"/>
    </row>
    <row r="162" spans="2:5" ht="12.75" customHeight="1">
      <c r="B162" s="2"/>
      <c r="C162" s="4"/>
      <c r="D162" s="4"/>
      <c r="E162" s="4"/>
    </row>
    <row r="163" spans="2:5" ht="12.75" customHeight="1">
      <c r="B163" s="2"/>
      <c r="C163" s="4"/>
      <c r="D163" s="4"/>
      <c r="E163" s="4"/>
    </row>
    <row r="164" spans="2:5" ht="12.75" customHeight="1">
      <c r="B164" s="2"/>
      <c r="C164" s="4"/>
      <c r="D164" s="4"/>
      <c r="E164" s="4"/>
    </row>
    <row r="165" spans="2:5" ht="12.75" customHeight="1">
      <c r="B165" s="2"/>
      <c r="C165" s="4"/>
      <c r="D165" s="4"/>
      <c r="E165" s="4"/>
    </row>
    <row r="166" spans="2:5" ht="12.75" customHeight="1">
      <c r="B166" s="2"/>
      <c r="C166" s="4"/>
      <c r="D166" s="4"/>
      <c r="E166" s="4"/>
    </row>
    <row r="167" spans="2:5" ht="12.75" customHeight="1">
      <c r="B167" s="2"/>
      <c r="C167" s="4"/>
      <c r="D167" s="4"/>
      <c r="E167" s="4"/>
    </row>
    <row r="168" spans="2:5" ht="12.75" customHeight="1">
      <c r="B168" s="2"/>
      <c r="C168" s="4"/>
      <c r="D168" s="4"/>
      <c r="E168" s="4"/>
    </row>
    <row r="169" spans="2:5" ht="12.75" customHeight="1">
      <c r="B169" s="2"/>
      <c r="C169" s="4"/>
      <c r="D169" s="4"/>
      <c r="E169" s="4"/>
    </row>
    <row r="170" spans="2:5" ht="12.75" customHeight="1">
      <c r="B170" s="2"/>
      <c r="C170" s="4"/>
      <c r="D170" s="4"/>
      <c r="E170" s="4"/>
    </row>
    <row r="171" spans="2:5" ht="12.75" customHeight="1">
      <c r="B171" s="2"/>
      <c r="C171" s="4"/>
      <c r="D171" s="4"/>
      <c r="E171" s="4"/>
    </row>
    <row r="172" spans="2:5" ht="12.75" customHeight="1">
      <c r="B172" s="2"/>
      <c r="C172" s="4"/>
      <c r="D172" s="4"/>
      <c r="E172" s="4"/>
    </row>
    <row r="173" spans="2:5" ht="12.75" customHeight="1">
      <c r="B173" s="2"/>
      <c r="C173" s="4"/>
      <c r="D173" s="4"/>
      <c r="E173" s="4"/>
    </row>
    <row r="174" spans="2:5" ht="12.75" customHeight="1">
      <c r="B174" s="2"/>
      <c r="C174" s="4"/>
      <c r="D174" s="4"/>
      <c r="E174" s="4"/>
    </row>
    <row r="175" spans="2:5" ht="12.75" customHeight="1">
      <c r="B175" s="2"/>
      <c r="C175" s="4"/>
      <c r="D175" s="4"/>
      <c r="E175" s="4"/>
    </row>
    <row r="176" spans="2:5" ht="12.75" customHeight="1">
      <c r="B176" s="2"/>
      <c r="C176" s="4"/>
      <c r="D176" s="4"/>
      <c r="E176" s="4"/>
    </row>
    <row r="177" spans="2:5" ht="12.75" customHeight="1">
      <c r="B177" s="2"/>
      <c r="C177" s="4"/>
      <c r="D177" s="4"/>
      <c r="E177" s="4"/>
    </row>
    <row r="178" spans="2:5" ht="12.75" customHeight="1">
      <c r="B178" s="2"/>
      <c r="C178" s="4"/>
      <c r="D178" s="4"/>
      <c r="E178" s="4"/>
    </row>
    <row r="179" spans="2:5" ht="12.75" customHeight="1">
      <c r="B179" s="2"/>
      <c r="C179" s="4"/>
      <c r="D179" s="4"/>
      <c r="E179" s="4"/>
    </row>
    <row r="180" spans="2:5" ht="12.75" customHeight="1">
      <c r="B180" s="2"/>
      <c r="C180" s="4"/>
      <c r="D180" s="4"/>
      <c r="E180" s="4"/>
    </row>
    <row r="181" spans="2:5" ht="12.75" customHeight="1">
      <c r="B181" s="2"/>
      <c r="C181" s="4"/>
      <c r="D181" s="4"/>
      <c r="E181" s="4"/>
    </row>
    <row r="182" spans="2:5" ht="12.75" customHeight="1">
      <c r="B182" s="2"/>
      <c r="C182" s="4"/>
      <c r="D182" s="4"/>
      <c r="E182" s="4"/>
    </row>
    <row r="183" spans="2:5" ht="12.75" customHeight="1">
      <c r="B183" s="2"/>
      <c r="C183" s="4"/>
      <c r="D183" s="4"/>
      <c r="E183" s="4"/>
    </row>
    <row r="184" spans="2:5" ht="12.75" customHeight="1">
      <c r="B184" s="2"/>
      <c r="C184" s="4"/>
      <c r="D184" s="4"/>
      <c r="E184" s="4"/>
    </row>
    <row r="185" spans="2:5" ht="12.75" customHeight="1">
      <c r="B185" s="2"/>
      <c r="C185" s="4"/>
      <c r="D185" s="4"/>
      <c r="E185" s="4"/>
    </row>
    <row r="186" spans="2:5" ht="12.75" customHeight="1">
      <c r="B186" s="2"/>
      <c r="C186" s="4"/>
      <c r="D186" s="4"/>
      <c r="E186" s="4"/>
    </row>
    <row r="187" spans="2:5" ht="12.75" customHeight="1">
      <c r="B187" s="2"/>
      <c r="C187" s="4"/>
      <c r="D187" s="4"/>
      <c r="E187" s="4"/>
    </row>
    <row r="188" spans="2:5" ht="12.75" customHeight="1">
      <c r="B188" s="2"/>
      <c r="C188" s="4"/>
      <c r="D188" s="4"/>
      <c r="E188" s="4"/>
    </row>
    <row r="189" spans="2:5" ht="12.75" customHeight="1">
      <c r="B189" s="2"/>
      <c r="C189" s="4"/>
      <c r="D189" s="4"/>
      <c r="E189" s="4"/>
    </row>
    <row r="190" spans="2:5" ht="12.75" customHeight="1">
      <c r="B190" s="2"/>
      <c r="C190" s="4"/>
      <c r="D190" s="4"/>
      <c r="E190" s="4"/>
    </row>
    <row r="191" spans="2:5" ht="12.75" customHeight="1">
      <c r="B191" s="2"/>
      <c r="C191" s="4"/>
      <c r="D191" s="4"/>
      <c r="E191" s="4"/>
    </row>
    <row r="192" spans="2:5" ht="12.75" customHeight="1">
      <c r="B192" s="2"/>
      <c r="C192" s="4"/>
      <c r="D192" s="4"/>
      <c r="E192" s="4"/>
    </row>
    <row r="193" spans="2:5" ht="12.75" customHeight="1">
      <c r="B193" s="2"/>
      <c r="C193" s="4"/>
      <c r="D193" s="4"/>
      <c r="E193" s="4"/>
    </row>
    <row r="194" spans="2:5" ht="12.75" customHeight="1">
      <c r="B194" s="2"/>
      <c r="C194" s="4"/>
      <c r="D194" s="4"/>
      <c r="E194" s="4"/>
    </row>
    <row r="195" spans="2:5" ht="12.75" customHeight="1">
      <c r="B195" s="2"/>
      <c r="C195" s="4"/>
      <c r="D195" s="4"/>
      <c r="E195" s="4"/>
    </row>
    <row r="196" spans="2:5" ht="12.75" customHeight="1">
      <c r="B196" s="2"/>
      <c r="C196" s="4"/>
      <c r="D196" s="4"/>
      <c r="E196" s="4"/>
    </row>
    <row r="197" spans="2:5" ht="12.75" customHeight="1">
      <c r="B197" s="2"/>
      <c r="C197" s="4"/>
      <c r="D197" s="4"/>
      <c r="E197" s="4"/>
    </row>
    <row r="198" spans="2:5" ht="12.75" customHeight="1">
      <c r="B198" s="2"/>
      <c r="C198" s="4"/>
      <c r="D198" s="4"/>
      <c r="E198" s="4"/>
    </row>
    <row r="199" spans="2:5" ht="12.75" customHeight="1">
      <c r="B199" s="2"/>
      <c r="C199" s="4"/>
      <c r="D199" s="4"/>
      <c r="E199" s="4"/>
    </row>
    <row r="200" spans="2:5" ht="12.75" customHeight="1">
      <c r="B200" s="2"/>
      <c r="C200" s="4"/>
      <c r="D200" s="4"/>
      <c r="E200" s="4"/>
    </row>
    <row r="201" spans="2:5" ht="12.75" customHeight="1">
      <c r="B201" s="2"/>
      <c r="C201" s="4"/>
      <c r="D201" s="4"/>
      <c r="E201" s="4"/>
    </row>
    <row r="202" spans="2:5" ht="12.75" customHeight="1">
      <c r="B202" s="2"/>
      <c r="C202" s="4"/>
      <c r="D202" s="4"/>
      <c r="E202" s="4"/>
    </row>
    <row r="203" spans="2:5" ht="12.75" customHeight="1">
      <c r="B203" s="2"/>
      <c r="C203" s="4"/>
      <c r="D203" s="4"/>
      <c r="E203" s="4"/>
    </row>
    <row r="204" spans="2:5" ht="12.75" customHeight="1">
      <c r="B204" s="2"/>
      <c r="C204" s="4"/>
      <c r="D204" s="4"/>
      <c r="E204" s="4"/>
    </row>
    <row r="205" spans="2:5" ht="12.75" customHeight="1">
      <c r="B205" s="2"/>
      <c r="C205" s="4"/>
      <c r="D205" s="4"/>
      <c r="E205" s="4"/>
    </row>
    <row r="206" spans="2:5" ht="12.75" customHeight="1">
      <c r="B206" s="2"/>
      <c r="C206" s="4"/>
      <c r="D206" s="4"/>
      <c r="E206" s="4"/>
    </row>
    <row r="207" spans="2:5" ht="12.75" customHeight="1">
      <c r="B207" s="2"/>
      <c r="C207" s="4"/>
      <c r="D207" s="4"/>
      <c r="E207" s="4"/>
    </row>
    <row r="208" spans="2:5" ht="12.75" customHeight="1">
      <c r="B208" s="2"/>
      <c r="C208" s="4"/>
      <c r="D208" s="4"/>
      <c r="E208" s="4"/>
    </row>
    <row r="209" spans="2:5" ht="12.75" customHeight="1">
      <c r="B209" s="2"/>
      <c r="C209" s="4"/>
      <c r="D209" s="4"/>
      <c r="E209" s="4"/>
    </row>
    <row r="210" spans="2:5" ht="12.75" customHeight="1">
      <c r="B210" s="2"/>
      <c r="C210" s="4"/>
      <c r="D210" s="4"/>
      <c r="E210" s="4"/>
    </row>
    <row r="211" spans="2:5" ht="12.75" customHeight="1">
      <c r="B211" s="2"/>
      <c r="C211" s="4"/>
      <c r="D211" s="4"/>
      <c r="E211" s="4"/>
    </row>
    <row r="212" spans="2:5" ht="12.75" customHeight="1">
      <c r="B212" s="2"/>
      <c r="C212" s="4"/>
      <c r="D212" s="4"/>
      <c r="E212" s="4"/>
    </row>
    <row r="213" spans="2:5" ht="12.75" customHeight="1">
      <c r="B213" s="2"/>
      <c r="C213" s="4"/>
      <c r="D213" s="4"/>
      <c r="E213" s="4"/>
    </row>
    <row r="214" spans="2:5" ht="12.75" customHeight="1">
      <c r="B214" s="2"/>
      <c r="C214" s="4"/>
      <c r="D214" s="4"/>
      <c r="E214" s="4"/>
    </row>
    <row r="215" spans="2:5" ht="12.75" customHeight="1">
      <c r="B215" s="2"/>
      <c r="C215" s="4"/>
      <c r="D215" s="4"/>
      <c r="E215" s="4"/>
    </row>
    <row r="216" spans="2:5" ht="12.75" customHeight="1">
      <c r="B216" s="2"/>
      <c r="C216" s="4"/>
      <c r="D216" s="4"/>
      <c r="E216" s="4"/>
    </row>
    <row r="217" spans="2:5" ht="12.75" customHeight="1">
      <c r="B217" s="2"/>
      <c r="C217" s="4"/>
      <c r="D217" s="4"/>
      <c r="E217" s="4"/>
    </row>
    <row r="218" spans="2:5" ht="12.75" customHeight="1">
      <c r="B218" s="2"/>
      <c r="C218" s="4"/>
      <c r="D218" s="4"/>
      <c r="E218" s="4"/>
    </row>
    <row r="219" spans="2:5" ht="12.75" customHeight="1">
      <c r="B219" s="2"/>
      <c r="C219" s="4"/>
      <c r="D219" s="4"/>
      <c r="E219" s="4"/>
    </row>
    <row r="220" spans="2:5" ht="12.75" customHeight="1">
      <c r="B220" s="2"/>
      <c r="C220" s="4"/>
      <c r="D220" s="4"/>
      <c r="E220" s="4"/>
    </row>
    <row r="221" spans="2:5" ht="12.75" customHeight="1">
      <c r="B221" s="2"/>
      <c r="C221" s="4"/>
      <c r="D221" s="4"/>
      <c r="E221" s="4"/>
    </row>
    <row r="222" spans="2:5" ht="12.75" customHeight="1">
      <c r="B222" s="2"/>
      <c r="C222" s="4"/>
      <c r="D222" s="4"/>
      <c r="E222" s="4"/>
    </row>
    <row r="223" spans="2:5" ht="12.75" customHeight="1">
      <c r="B223" s="2"/>
      <c r="C223" s="4"/>
      <c r="D223" s="4"/>
      <c r="E223" s="4"/>
    </row>
    <row r="224" spans="2:5" ht="12.75" customHeight="1">
      <c r="B224" s="2"/>
      <c r="C224" s="4"/>
      <c r="D224" s="4"/>
      <c r="E224" s="4"/>
    </row>
    <row r="225" spans="2:5" ht="12.75" customHeight="1">
      <c r="B225" s="2"/>
      <c r="C225" s="4"/>
      <c r="D225" s="4"/>
      <c r="E225" s="4"/>
    </row>
    <row r="226" spans="2:5" ht="12.75" customHeight="1">
      <c r="B226" s="2"/>
      <c r="C226" s="4"/>
      <c r="D226" s="4"/>
      <c r="E226" s="4"/>
    </row>
    <row r="227" spans="2:5" ht="12.75" customHeight="1">
      <c r="B227" s="2"/>
      <c r="C227" s="4"/>
      <c r="D227" s="4"/>
      <c r="E227" s="4"/>
    </row>
    <row r="228" spans="2:5" ht="12.75" customHeight="1">
      <c r="B228" s="2"/>
      <c r="C228" s="4"/>
      <c r="D228" s="4"/>
      <c r="E228" s="4"/>
    </row>
    <row r="229" spans="2:5" ht="12.75" customHeight="1">
      <c r="B229" s="2"/>
      <c r="C229" s="4"/>
      <c r="D229" s="4"/>
      <c r="E229" s="4"/>
    </row>
    <row r="230" spans="2:5" ht="12.75" customHeight="1">
      <c r="B230" s="2"/>
      <c r="C230" s="4"/>
      <c r="D230" s="4"/>
      <c r="E230" s="4"/>
    </row>
    <row r="231" spans="2:5" ht="12.75" customHeight="1">
      <c r="B231" s="2"/>
      <c r="C231" s="4"/>
      <c r="D231" s="4"/>
      <c r="E231" s="4"/>
    </row>
    <row r="232" spans="2:5" ht="12.75" customHeight="1">
      <c r="B232" s="2"/>
      <c r="C232" s="4"/>
      <c r="D232" s="4"/>
      <c r="E232" s="4"/>
    </row>
    <row r="233" spans="2:5" ht="12.75" customHeight="1">
      <c r="B233" s="2"/>
      <c r="C233" s="4"/>
      <c r="D233" s="4"/>
      <c r="E233" s="4"/>
    </row>
    <row r="234" spans="2:5" ht="12.75" customHeight="1">
      <c r="B234" s="2"/>
      <c r="C234" s="4"/>
      <c r="D234" s="4"/>
      <c r="E234" s="4"/>
    </row>
    <row r="235" spans="2:5" ht="12.75" customHeight="1">
      <c r="B235" s="2"/>
      <c r="C235" s="4"/>
      <c r="D235" s="4"/>
      <c r="E235" s="4"/>
    </row>
    <row r="236" spans="2:5" ht="12.75" customHeight="1">
      <c r="B236" s="2"/>
      <c r="C236" s="4"/>
      <c r="D236" s="4"/>
      <c r="E236" s="4"/>
    </row>
    <row r="237" spans="2:5" ht="12.75" customHeight="1">
      <c r="B237" s="2"/>
      <c r="C237" s="4"/>
      <c r="D237" s="4"/>
      <c r="E237" s="4"/>
    </row>
    <row r="238" spans="2:5" ht="12.75" customHeight="1">
      <c r="B238" s="2"/>
      <c r="C238" s="4"/>
      <c r="D238" s="4"/>
      <c r="E238" s="4"/>
    </row>
    <row r="239" spans="2:5" ht="12.75" customHeight="1">
      <c r="B239" s="2"/>
      <c r="C239" s="4"/>
      <c r="D239" s="4"/>
      <c r="E239" s="4"/>
    </row>
    <row r="240" spans="2:5" ht="12.75" customHeight="1">
      <c r="B240" s="2"/>
      <c r="C240" s="4"/>
      <c r="D240" s="4"/>
      <c r="E240" s="4"/>
    </row>
    <row r="241" spans="2:5" ht="12.75" customHeight="1">
      <c r="B241" s="2"/>
      <c r="C241" s="4"/>
      <c r="D241" s="4"/>
      <c r="E241" s="4"/>
    </row>
    <row r="242" spans="2:5" ht="12.75" customHeight="1">
      <c r="B242" s="2"/>
      <c r="C242" s="4"/>
      <c r="D242" s="4"/>
      <c r="E242" s="4"/>
    </row>
    <row r="243" spans="2:5" ht="12.75" customHeight="1">
      <c r="B243" s="2"/>
      <c r="C243" s="4"/>
      <c r="D243" s="4"/>
      <c r="E243" s="4"/>
    </row>
    <row r="244" spans="2:5" ht="12.75" customHeight="1">
      <c r="B244" s="2"/>
      <c r="C244" s="4"/>
      <c r="D244" s="4"/>
      <c r="E244" s="4"/>
    </row>
    <row r="245" spans="2:5" ht="12.75" customHeight="1">
      <c r="B245" s="2"/>
      <c r="C245" s="4"/>
      <c r="D245" s="4"/>
      <c r="E245" s="4"/>
    </row>
    <row r="246" spans="2:5" ht="12.75" customHeight="1">
      <c r="B246" s="2"/>
      <c r="C246" s="4"/>
      <c r="D246" s="4"/>
      <c r="E246" s="4"/>
    </row>
    <row r="247" spans="2:5" ht="12.75" customHeight="1">
      <c r="B247" s="2"/>
      <c r="C247" s="4"/>
      <c r="D247" s="4"/>
      <c r="E247" s="4"/>
    </row>
    <row r="248" spans="2:5" ht="12.75" customHeight="1">
      <c r="B248" s="2"/>
      <c r="C248" s="4"/>
      <c r="D248" s="4"/>
      <c r="E248" s="4"/>
    </row>
    <row r="249" spans="2:5" ht="12.75" customHeight="1">
      <c r="B249" s="2"/>
      <c r="C249" s="4"/>
      <c r="D249" s="4"/>
      <c r="E249" s="4"/>
    </row>
    <row r="250" spans="2:5" ht="12.75" customHeight="1">
      <c r="B250" s="2"/>
      <c r="C250" s="4"/>
      <c r="D250" s="4"/>
      <c r="E250" s="4"/>
    </row>
    <row r="251" spans="2:5" ht="12.75" customHeight="1">
      <c r="B251" s="2"/>
      <c r="C251" s="4"/>
      <c r="D251" s="4"/>
      <c r="E251" s="4"/>
    </row>
    <row r="252" spans="2:5" ht="12.75" customHeight="1">
      <c r="B252" s="2"/>
      <c r="C252" s="4"/>
      <c r="D252" s="4"/>
      <c r="E252" s="4"/>
    </row>
    <row r="253" spans="2:5" ht="12.75" customHeight="1">
      <c r="B253" s="2"/>
      <c r="C253" s="4"/>
      <c r="D253" s="4"/>
      <c r="E253" s="4"/>
    </row>
    <row r="254" spans="2:5" ht="12.75" customHeight="1">
      <c r="B254" s="2"/>
      <c r="C254" s="4"/>
      <c r="D254" s="4"/>
      <c r="E254" s="4"/>
    </row>
    <row r="255" spans="2:5" ht="12.75" customHeight="1">
      <c r="B255" s="2"/>
      <c r="C255" s="4"/>
      <c r="D255" s="4"/>
      <c r="E255" s="4"/>
    </row>
    <row r="256" spans="2:5" ht="12.75" customHeight="1">
      <c r="B256" s="2"/>
      <c r="C256" s="4"/>
      <c r="D256" s="4"/>
      <c r="E256" s="4"/>
    </row>
    <row r="257" spans="2:5" ht="12.75" customHeight="1">
      <c r="B257" s="2"/>
      <c r="C257" s="4"/>
      <c r="D257" s="4"/>
      <c r="E257" s="4"/>
    </row>
    <row r="258" spans="2:5" ht="12.75" customHeight="1">
      <c r="B258" s="2"/>
      <c r="C258" s="4"/>
      <c r="D258" s="4"/>
      <c r="E258" s="4"/>
    </row>
    <row r="259" spans="2:5" ht="12.75" customHeight="1">
      <c r="B259" s="2"/>
      <c r="C259" s="4"/>
      <c r="D259" s="4"/>
      <c r="E259" s="4"/>
    </row>
    <row r="260" spans="2:5" ht="12.75" customHeight="1">
      <c r="B260" s="2"/>
      <c r="C260" s="4"/>
      <c r="D260" s="4"/>
      <c r="E260" s="4"/>
    </row>
    <row r="261" spans="2:5" ht="12.75" customHeight="1">
      <c r="B261" s="2"/>
      <c r="C261" s="4"/>
      <c r="D261" s="4"/>
      <c r="E261" s="4"/>
    </row>
    <row r="262" spans="2:5" ht="12.75" customHeight="1">
      <c r="B262" s="2"/>
      <c r="C262" s="4"/>
      <c r="D262" s="4"/>
      <c r="E262" s="4"/>
    </row>
    <row r="263" spans="2:5" ht="12.75" customHeight="1">
      <c r="B263" s="2"/>
      <c r="C263" s="4"/>
      <c r="D263" s="4"/>
      <c r="E263" s="4"/>
    </row>
    <row r="264" spans="2:5" ht="12.75" customHeight="1">
      <c r="B264" s="2"/>
      <c r="C264" s="4"/>
      <c r="D264" s="4"/>
      <c r="E264" s="4"/>
    </row>
    <row r="265" spans="2:5" ht="12.75" customHeight="1">
      <c r="B265" s="2"/>
      <c r="C265" s="4"/>
      <c r="D265" s="4"/>
      <c r="E265" s="4"/>
    </row>
    <row r="266" spans="2:5" ht="12.75" customHeight="1">
      <c r="B266" s="2"/>
      <c r="C266" s="4"/>
      <c r="D266" s="4"/>
      <c r="E266" s="4"/>
    </row>
    <row r="267" spans="2:5" ht="12.75" customHeight="1">
      <c r="B267" s="2"/>
      <c r="C267" s="4"/>
      <c r="D267" s="4"/>
      <c r="E267" s="4"/>
    </row>
    <row r="268" spans="2:5" ht="12.75" customHeight="1">
      <c r="B268" s="2"/>
      <c r="C268" s="4"/>
      <c r="D268" s="4"/>
      <c r="E268" s="4"/>
    </row>
    <row r="269" spans="2:5" ht="12.75" customHeight="1">
      <c r="B269" s="2"/>
      <c r="C269" s="4"/>
      <c r="D269" s="4"/>
      <c r="E269" s="4"/>
    </row>
    <row r="270" spans="2:5" ht="12.75" customHeight="1">
      <c r="B270" s="2"/>
      <c r="C270" s="4"/>
      <c r="D270" s="4"/>
      <c r="E270" s="4"/>
    </row>
    <row r="271" spans="2:5" ht="12.75" customHeight="1">
      <c r="B271" s="2"/>
      <c r="C271" s="4"/>
      <c r="D271" s="4"/>
      <c r="E271" s="4"/>
    </row>
    <row r="272" spans="2:5" ht="12.75" customHeight="1">
      <c r="B272" s="2"/>
      <c r="C272" s="4"/>
      <c r="D272" s="4"/>
      <c r="E272" s="4"/>
    </row>
    <row r="273" spans="2:5" ht="12.75" customHeight="1">
      <c r="B273" s="2"/>
      <c r="C273" s="4"/>
      <c r="D273" s="4"/>
      <c r="E273" s="4"/>
    </row>
    <row r="274" spans="2:5" ht="12.75" customHeight="1">
      <c r="B274" s="2"/>
      <c r="C274" s="4"/>
      <c r="D274" s="4"/>
      <c r="E274" s="4"/>
    </row>
    <row r="275" spans="2:5" ht="12.75" customHeight="1">
      <c r="B275" s="2"/>
      <c r="C275" s="4"/>
      <c r="D275" s="4"/>
      <c r="E275" s="4"/>
    </row>
    <row r="276" spans="2:5" ht="12.75" customHeight="1">
      <c r="B276" s="2"/>
      <c r="C276" s="4"/>
      <c r="D276" s="4"/>
      <c r="E276" s="4"/>
    </row>
    <row r="277" spans="2:5" ht="12.75" customHeight="1">
      <c r="B277" s="2"/>
      <c r="C277" s="4"/>
      <c r="D277" s="4"/>
      <c r="E277" s="4"/>
    </row>
    <row r="278" spans="2:5" ht="12.75" customHeight="1">
      <c r="B278" s="2"/>
      <c r="C278" s="4"/>
      <c r="D278" s="4"/>
      <c r="E278" s="4"/>
    </row>
    <row r="279" spans="2:5" ht="12.75" customHeight="1">
      <c r="B279" s="2"/>
      <c r="C279" s="4"/>
      <c r="D279" s="4"/>
      <c r="E279" s="4"/>
    </row>
    <row r="280" spans="2:5" ht="12.75" customHeight="1">
      <c r="B280" s="2"/>
      <c r="C280" s="4"/>
      <c r="D280" s="4"/>
      <c r="E280" s="4"/>
    </row>
    <row r="281" spans="2:5" ht="12.75" customHeight="1">
      <c r="B281" s="2"/>
      <c r="C281" s="4"/>
      <c r="D281" s="4"/>
      <c r="E281" s="4"/>
    </row>
    <row r="282" spans="2:5" ht="12.75" customHeight="1">
      <c r="B282" s="2"/>
      <c r="C282" s="4"/>
      <c r="D282" s="4"/>
      <c r="E282" s="4"/>
    </row>
    <row r="283" spans="2:5" ht="12.75" customHeight="1">
      <c r="B283" s="2"/>
      <c r="C283" s="4"/>
      <c r="D283" s="4"/>
      <c r="E283" s="4"/>
    </row>
    <row r="284" spans="2:5" ht="12.75" customHeight="1">
      <c r="B284" s="2"/>
      <c r="C284" s="4"/>
      <c r="D284" s="4"/>
      <c r="E284" s="4"/>
    </row>
    <row r="285" spans="2:5" ht="12.75" customHeight="1">
      <c r="B285" s="2"/>
      <c r="C285" s="4"/>
      <c r="D285" s="4"/>
      <c r="E285" s="4"/>
    </row>
    <row r="286" spans="2:5" ht="12.75" customHeight="1">
      <c r="B286" s="2"/>
      <c r="C286" s="4"/>
      <c r="D286" s="4"/>
      <c r="E286" s="4"/>
    </row>
    <row r="287" spans="2:5" ht="12.75" customHeight="1">
      <c r="B287" s="2"/>
      <c r="C287" s="4"/>
      <c r="D287" s="4"/>
      <c r="E287" s="4"/>
    </row>
    <row r="288" spans="2:5" ht="12.75" customHeight="1">
      <c r="B288" s="2"/>
      <c r="C288" s="4"/>
      <c r="D288" s="4"/>
      <c r="E288" s="4"/>
    </row>
    <row r="289" spans="2:5" ht="12.75" customHeight="1">
      <c r="B289" s="2"/>
      <c r="C289" s="4"/>
      <c r="D289" s="4"/>
      <c r="E289" s="4"/>
    </row>
    <row r="290" spans="2:5" ht="12.75" customHeight="1">
      <c r="B290" s="2"/>
      <c r="C290" s="4"/>
      <c r="D290" s="4"/>
      <c r="E290" s="4"/>
    </row>
    <row r="291" spans="2:5" ht="12.75" customHeight="1">
      <c r="B291" s="2"/>
      <c r="C291" s="4"/>
      <c r="D291" s="4"/>
      <c r="E291" s="4"/>
    </row>
    <row r="292" spans="2:5" ht="12.75" customHeight="1">
      <c r="B292" s="2"/>
      <c r="C292" s="4"/>
      <c r="D292" s="4"/>
      <c r="E292" s="4"/>
    </row>
    <row r="293" spans="2:5" ht="12.75" customHeight="1">
      <c r="B293" s="2"/>
      <c r="C293" s="4"/>
      <c r="D293" s="4"/>
      <c r="E293" s="4"/>
    </row>
    <row r="294" spans="2:5" ht="12.75" customHeight="1">
      <c r="B294" s="2"/>
      <c r="C294" s="4"/>
      <c r="D294" s="4"/>
      <c r="E294" s="4"/>
    </row>
    <row r="295" spans="2:5" ht="12.75" customHeight="1">
      <c r="B295" s="2"/>
      <c r="C295" s="4"/>
      <c r="D295" s="4"/>
      <c r="E295" s="4"/>
    </row>
    <row r="296" spans="2:5" ht="12.75" customHeight="1">
      <c r="B296" s="2"/>
      <c r="C296" s="4"/>
      <c r="D296" s="4"/>
      <c r="E296" s="4"/>
    </row>
    <row r="297" spans="2:5" ht="12.75" customHeight="1">
      <c r="B297" s="2"/>
      <c r="C297" s="4"/>
      <c r="D297" s="4"/>
      <c r="E297" s="4"/>
    </row>
    <row r="298" spans="2:5" ht="12.75" customHeight="1">
      <c r="B298" s="2"/>
      <c r="C298" s="4"/>
      <c r="D298" s="4"/>
      <c r="E298" s="4"/>
    </row>
    <row r="299" spans="2:5" ht="12.75" customHeight="1">
      <c r="B299" s="2"/>
      <c r="C299" s="4"/>
      <c r="D299" s="4"/>
      <c r="E299" s="4"/>
    </row>
    <row r="300" spans="2:5" ht="12.75" customHeight="1">
      <c r="B300" s="2"/>
      <c r="C300" s="4"/>
      <c r="D300" s="4"/>
      <c r="E300" s="4"/>
    </row>
    <row r="301" spans="2:5" ht="12.75" customHeight="1">
      <c r="B301" s="2"/>
      <c r="C301" s="4"/>
      <c r="D301" s="4"/>
      <c r="E301" s="4"/>
    </row>
    <row r="302" spans="2:5" ht="12.75" customHeight="1">
      <c r="B302" s="2"/>
      <c r="C302" s="4"/>
      <c r="D302" s="4"/>
      <c r="E302" s="4"/>
    </row>
    <row r="303" spans="2:5" ht="12.75" customHeight="1">
      <c r="B303" s="2"/>
      <c r="C303" s="4"/>
      <c r="D303" s="4"/>
      <c r="E303" s="4"/>
    </row>
    <row r="304" spans="2:5" ht="12.75" customHeight="1">
      <c r="B304" s="2"/>
      <c r="C304" s="4"/>
      <c r="D304" s="4"/>
      <c r="E304" s="4"/>
    </row>
    <row r="305" spans="2:5" ht="12.75" customHeight="1">
      <c r="B305" s="2"/>
      <c r="C305" s="4"/>
      <c r="D305" s="4"/>
      <c r="E305" s="4"/>
    </row>
    <row r="306" spans="2:5" ht="12.75" customHeight="1">
      <c r="B306" s="2"/>
      <c r="C306" s="4"/>
      <c r="D306" s="4"/>
      <c r="E306" s="4"/>
    </row>
    <row r="307" spans="2:5" ht="12.75" customHeight="1">
      <c r="B307" s="2"/>
      <c r="C307" s="4"/>
      <c r="D307" s="4"/>
      <c r="E307" s="4"/>
    </row>
    <row r="308" spans="2:5" ht="12.75" customHeight="1">
      <c r="B308" s="2"/>
      <c r="C308" s="4"/>
      <c r="D308" s="4"/>
      <c r="E308" s="4"/>
    </row>
    <row r="309" spans="2:5" ht="12.75" customHeight="1">
      <c r="B309" s="2"/>
      <c r="C309" s="4"/>
      <c r="D309" s="4"/>
      <c r="E309" s="4"/>
    </row>
    <row r="310" spans="2:5" ht="12.75" customHeight="1">
      <c r="B310" s="2"/>
      <c r="C310" s="4"/>
      <c r="D310" s="4"/>
      <c r="E310" s="4"/>
    </row>
    <row r="311" spans="2:5" ht="12.75" customHeight="1">
      <c r="B311" s="2"/>
      <c r="C311" s="4"/>
      <c r="D311" s="4"/>
      <c r="E311" s="4"/>
    </row>
    <row r="312" spans="2:5" ht="12.75" customHeight="1">
      <c r="B312" s="2"/>
      <c r="C312" s="4"/>
      <c r="D312" s="4"/>
      <c r="E312" s="4"/>
    </row>
    <row r="313" spans="2:5" ht="12.75" customHeight="1">
      <c r="B313" s="2"/>
      <c r="C313" s="4"/>
      <c r="D313" s="4"/>
      <c r="E313" s="4"/>
    </row>
    <row r="314" spans="2:5" ht="12.75" customHeight="1">
      <c r="B314" s="2"/>
      <c r="C314" s="4"/>
      <c r="D314" s="4"/>
      <c r="E314" s="4"/>
    </row>
    <row r="315" spans="2:5" ht="12.75" customHeight="1">
      <c r="B315" s="2"/>
      <c r="C315" s="4"/>
      <c r="D315" s="4"/>
      <c r="E315" s="4"/>
    </row>
    <row r="316" spans="2:5" ht="12.75" customHeight="1">
      <c r="B316" s="2"/>
      <c r="C316" s="4"/>
      <c r="D316" s="4"/>
      <c r="E316" s="4"/>
    </row>
    <row r="317" spans="2:5" ht="12.75" customHeight="1">
      <c r="B317" s="2"/>
      <c r="C317" s="4"/>
      <c r="D317" s="4"/>
      <c r="E317" s="4"/>
    </row>
    <row r="318" spans="2:5" ht="12.75" customHeight="1">
      <c r="B318" s="2"/>
      <c r="C318" s="4"/>
      <c r="D318" s="4"/>
      <c r="E318" s="4"/>
    </row>
    <row r="319" spans="2:5" ht="12.75" customHeight="1">
      <c r="B319" s="2"/>
      <c r="C319" s="4"/>
      <c r="D319" s="4"/>
      <c r="E319" s="4"/>
    </row>
    <row r="320" spans="2:5" ht="12.75" customHeight="1">
      <c r="B320" s="2"/>
      <c r="C320" s="4"/>
      <c r="D320" s="4"/>
      <c r="E320" s="4"/>
    </row>
    <row r="321" spans="2:5" ht="12.75" customHeight="1">
      <c r="B321" s="2"/>
      <c r="C321" s="4"/>
      <c r="D321" s="4"/>
      <c r="E321" s="4"/>
    </row>
    <row r="322" spans="2:5" ht="12.75" customHeight="1">
      <c r="B322" s="2"/>
      <c r="C322" s="4"/>
      <c r="D322" s="4"/>
      <c r="E322" s="4"/>
    </row>
    <row r="323" spans="2:5" ht="12.75" customHeight="1">
      <c r="B323" s="2"/>
      <c r="C323" s="4"/>
      <c r="D323" s="4"/>
      <c r="E323" s="4"/>
    </row>
    <row r="324" spans="2:5" ht="12.75" customHeight="1">
      <c r="B324" s="2"/>
      <c r="C324" s="4"/>
      <c r="D324" s="4"/>
      <c r="E324" s="4"/>
    </row>
    <row r="325" spans="2:5" ht="12.75" customHeight="1">
      <c r="B325" s="2"/>
      <c r="C325" s="4"/>
      <c r="D325" s="4"/>
      <c r="E325" s="4"/>
    </row>
    <row r="326" spans="2:5" ht="12.75" customHeight="1">
      <c r="B326" s="2"/>
      <c r="C326" s="4"/>
      <c r="D326" s="4"/>
      <c r="E326" s="4"/>
    </row>
    <row r="327" spans="2:5" ht="12.75" customHeight="1">
      <c r="B327" s="2"/>
      <c r="C327" s="4"/>
      <c r="D327" s="4"/>
      <c r="E327" s="4"/>
    </row>
    <row r="328" spans="2:5" ht="12.75" customHeight="1">
      <c r="B328" s="2"/>
      <c r="C328" s="4"/>
      <c r="D328" s="4"/>
      <c r="E328" s="4"/>
    </row>
    <row r="329" spans="2:5" ht="12.75" customHeight="1">
      <c r="B329" s="2"/>
      <c r="C329" s="4"/>
      <c r="D329" s="4"/>
      <c r="E329" s="4"/>
    </row>
    <row r="330" spans="2:5" ht="12.75" customHeight="1">
      <c r="B330" s="2"/>
      <c r="C330" s="4"/>
      <c r="D330" s="4"/>
      <c r="E330" s="4"/>
    </row>
    <row r="331" spans="2:5" ht="12.75" customHeight="1">
      <c r="B331" s="2"/>
      <c r="C331" s="4"/>
      <c r="D331" s="4"/>
      <c r="E331" s="4"/>
    </row>
    <row r="332" spans="2:5" ht="12.75" customHeight="1">
      <c r="B332" s="2"/>
      <c r="C332" s="4"/>
      <c r="D332" s="4"/>
      <c r="E332" s="4"/>
    </row>
    <row r="333" spans="2:5" ht="12.75" customHeight="1">
      <c r="B333" s="2"/>
      <c r="C333" s="4"/>
      <c r="D333" s="4"/>
      <c r="E333" s="4"/>
    </row>
    <row r="334" spans="2:5" ht="12.75" customHeight="1">
      <c r="B334" s="2"/>
      <c r="C334" s="4"/>
      <c r="D334" s="4"/>
      <c r="E334" s="4"/>
    </row>
    <row r="335" spans="2:5" ht="12.75" customHeight="1">
      <c r="B335" s="2"/>
      <c r="C335" s="4"/>
      <c r="D335" s="4"/>
      <c r="E335" s="4"/>
    </row>
    <row r="336" spans="2:5" ht="12.75" customHeight="1">
      <c r="B336" s="2"/>
      <c r="C336" s="4"/>
      <c r="D336" s="4"/>
      <c r="E336" s="4"/>
    </row>
    <row r="337" spans="2:5" ht="12.75" customHeight="1">
      <c r="B337" s="2"/>
      <c r="C337" s="4"/>
      <c r="D337" s="4"/>
      <c r="E337" s="4"/>
    </row>
    <row r="338" spans="2:5" ht="12.75" customHeight="1">
      <c r="B338" s="2"/>
      <c r="C338" s="4"/>
      <c r="D338" s="4"/>
      <c r="E338" s="4"/>
    </row>
    <row r="339" spans="2:5" ht="12.75" customHeight="1">
      <c r="B339" s="2"/>
      <c r="C339" s="4"/>
      <c r="D339" s="4"/>
      <c r="E339" s="4"/>
    </row>
    <row r="340" spans="2:5" ht="12.75" customHeight="1">
      <c r="B340" s="2"/>
      <c r="C340" s="4"/>
      <c r="D340" s="4"/>
      <c r="E340" s="4"/>
    </row>
    <row r="341" spans="2:5" ht="12.75" customHeight="1">
      <c r="B341" s="2"/>
      <c r="C341" s="4"/>
      <c r="D341" s="4"/>
      <c r="E341" s="4"/>
    </row>
    <row r="342" spans="2:5" ht="12.75" customHeight="1">
      <c r="B342" s="2"/>
      <c r="C342" s="4"/>
      <c r="D342" s="4"/>
      <c r="E342" s="4"/>
    </row>
    <row r="343" spans="2:5" ht="12.75" customHeight="1">
      <c r="B343" s="2"/>
      <c r="C343" s="4"/>
      <c r="D343" s="4"/>
      <c r="E343" s="4"/>
    </row>
    <row r="344" spans="2:5" ht="12.75" customHeight="1">
      <c r="B344" s="2"/>
      <c r="C344" s="4"/>
      <c r="D344" s="4"/>
      <c r="E344" s="4"/>
    </row>
    <row r="345" spans="2:5" ht="12.75" customHeight="1">
      <c r="B345" s="2"/>
      <c r="C345" s="4"/>
      <c r="D345" s="4"/>
      <c r="E345" s="4"/>
    </row>
    <row r="346" spans="2:5" ht="12.75" customHeight="1">
      <c r="B346" s="2"/>
      <c r="C346" s="4"/>
      <c r="D346" s="4"/>
      <c r="E346" s="4"/>
    </row>
    <row r="347" spans="2:5" ht="12.75" customHeight="1">
      <c r="B347" s="2"/>
      <c r="C347" s="4"/>
      <c r="D347" s="4"/>
      <c r="E347" s="4"/>
    </row>
    <row r="348" spans="2:5" ht="12.75" customHeight="1">
      <c r="B348" s="2"/>
      <c r="C348" s="4"/>
      <c r="D348" s="4"/>
      <c r="E348" s="4"/>
    </row>
    <row r="349" spans="2:5" ht="12.75" customHeight="1">
      <c r="B349" s="2"/>
      <c r="C349" s="4"/>
      <c r="D349" s="4"/>
      <c r="E349" s="4"/>
    </row>
    <row r="350" spans="2:5" ht="12.75" customHeight="1">
      <c r="B350" s="2"/>
      <c r="C350" s="4"/>
      <c r="D350" s="4"/>
      <c r="E350" s="4"/>
    </row>
    <row r="351" spans="2:5" ht="12.75" customHeight="1">
      <c r="B351" s="2"/>
      <c r="C351" s="4"/>
      <c r="D351" s="4"/>
      <c r="E351" s="4"/>
    </row>
    <row r="352" spans="2:5" ht="12.75" customHeight="1">
      <c r="B352" s="2"/>
      <c r="C352" s="4"/>
      <c r="D352" s="4"/>
      <c r="E352" s="4"/>
    </row>
    <row r="353" spans="2:5" ht="12.75" customHeight="1">
      <c r="B353" s="2"/>
      <c r="C353" s="4"/>
      <c r="D353" s="4"/>
      <c r="E353" s="4"/>
    </row>
    <row r="354" spans="2:5" ht="12.75" customHeight="1">
      <c r="B354" s="2"/>
      <c r="C354" s="4"/>
      <c r="D354" s="4"/>
      <c r="E354" s="4"/>
    </row>
    <row r="355" spans="2:5" ht="12.75" customHeight="1">
      <c r="B355" s="2"/>
      <c r="C355" s="4"/>
      <c r="D355" s="4"/>
      <c r="E355" s="4"/>
    </row>
    <row r="356" spans="2:5" ht="12.75" customHeight="1">
      <c r="B356" s="2"/>
      <c r="C356" s="4"/>
      <c r="D356" s="4"/>
      <c r="E356" s="4"/>
    </row>
    <row r="357" spans="2:5" ht="12.75" customHeight="1">
      <c r="B357" s="2"/>
      <c r="C357" s="4"/>
      <c r="D357" s="4"/>
      <c r="E357" s="4"/>
    </row>
    <row r="358" spans="2:5" ht="12.75" customHeight="1">
      <c r="B358" s="2"/>
      <c r="C358" s="4"/>
      <c r="D358" s="4"/>
      <c r="E358" s="4"/>
    </row>
    <row r="359" spans="2:5" ht="12.75" customHeight="1">
      <c r="B359" s="2"/>
      <c r="C359" s="4"/>
      <c r="D359" s="4"/>
      <c r="E359" s="4"/>
    </row>
    <row r="360" spans="2:5" ht="12.75" customHeight="1">
      <c r="B360" s="2"/>
      <c r="C360" s="4"/>
      <c r="D360" s="4"/>
      <c r="E360" s="4"/>
    </row>
    <row r="361" spans="2:5" ht="12.75" customHeight="1">
      <c r="B361" s="2"/>
      <c r="C361" s="4"/>
      <c r="D361" s="4"/>
      <c r="E361" s="4"/>
    </row>
    <row r="362" spans="2:5" ht="12.75" customHeight="1">
      <c r="B362" s="2"/>
      <c r="C362" s="4"/>
      <c r="D362" s="4"/>
      <c r="E362" s="4"/>
    </row>
    <row r="363" spans="2:5" ht="12.75" customHeight="1">
      <c r="B363" s="2"/>
      <c r="C363" s="4"/>
      <c r="D363" s="4"/>
      <c r="E363" s="4"/>
    </row>
    <row r="364" spans="2:5" ht="12.75" customHeight="1">
      <c r="B364" s="2"/>
      <c r="C364" s="4"/>
      <c r="D364" s="4"/>
      <c r="E364" s="4"/>
    </row>
    <row r="365" spans="2:5" ht="12.75" customHeight="1">
      <c r="B365" s="2"/>
      <c r="C365" s="4"/>
      <c r="D365" s="4"/>
      <c r="E365" s="4"/>
    </row>
    <row r="366" spans="2:5" ht="12.75" customHeight="1">
      <c r="B366" s="2"/>
      <c r="C366" s="4"/>
      <c r="D366" s="4"/>
      <c r="E366" s="4"/>
    </row>
    <row r="367" spans="2:5" ht="12.75" customHeight="1">
      <c r="B367" s="2"/>
      <c r="C367" s="4"/>
      <c r="D367" s="4"/>
      <c r="E367" s="4"/>
    </row>
    <row r="368" spans="2:5" ht="12.75" customHeight="1">
      <c r="B368" s="2"/>
      <c r="C368" s="4"/>
      <c r="D368" s="4"/>
      <c r="E368" s="4"/>
    </row>
    <row r="369" spans="2:5" ht="12.75" customHeight="1">
      <c r="B369" s="2"/>
      <c r="C369" s="4"/>
      <c r="D369" s="4"/>
      <c r="E369" s="4"/>
    </row>
    <row r="370" spans="2:5" ht="12.75" customHeight="1">
      <c r="B370" s="2"/>
      <c r="C370" s="4"/>
      <c r="D370" s="4"/>
      <c r="E370" s="4"/>
    </row>
    <row r="371" spans="2:5" ht="12.75" customHeight="1">
      <c r="B371" s="2"/>
      <c r="C371" s="4"/>
      <c r="D371" s="4"/>
      <c r="E371" s="4"/>
    </row>
    <row r="372" spans="2:5" ht="12.75" customHeight="1">
      <c r="B372" s="2"/>
      <c r="C372" s="4"/>
      <c r="D372" s="4"/>
      <c r="E372" s="4"/>
    </row>
    <row r="373" spans="2:5" ht="12.75" customHeight="1">
      <c r="B373" s="2"/>
      <c r="C373" s="4"/>
      <c r="D373" s="4"/>
      <c r="E373" s="4"/>
    </row>
    <row r="374" spans="2:5" ht="12.75" customHeight="1">
      <c r="B374" s="2"/>
      <c r="C374" s="4"/>
      <c r="D374" s="4"/>
      <c r="E374" s="4"/>
    </row>
    <row r="375" spans="2:5" ht="12.75" customHeight="1">
      <c r="B375" s="2"/>
      <c r="C375" s="4"/>
      <c r="D375" s="4"/>
      <c r="E375" s="4"/>
    </row>
    <row r="376" spans="2:5" ht="12.75" customHeight="1">
      <c r="B376" s="2"/>
      <c r="C376" s="4"/>
      <c r="D376" s="4"/>
      <c r="E376" s="4"/>
    </row>
    <row r="377" spans="2:5" ht="12.75" customHeight="1">
      <c r="B377" s="2"/>
      <c r="C377" s="4"/>
      <c r="D377" s="4"/>
      <c r="E377" s="4"/>
    </row>
    <row r="378" spans="2:5" ht="12.75" customHeight="1">
      <c r="B378" s="2"/>
      <c r="C378" s="4"/>
      <c r="D378" s="4"/>
      <c r="E378" s="4"/>
    </row>
    <row r="379" spans="2:5" ht="12.75" customHeight="1">
      <c r="B379" s="2"/>
      <c r="C379" s="4"/>
      <c r="D379" s="4"/>
      <c r="E379" s="4"/>
    </row>
    <row r="380" spans="2:5" ht="12.75" customHeight="1">
      <c r="B380" s="2"/>
      <c r="C380" s="4"/>
      <c r="D380" s="4"/>
      <c r="E380" s="4"/>
    </row>
    <row r="381" spans="2:5" ht="12.75" customHeight="1">
      <c r="B381" s="2"/>
      <c r="C381" s="4"/>
      <c r="D381" s="4"/>
      <c r="E381" s="4"/>
    </row>
    <row r="382" spans="2:5" ht="12.75" customHeight="1">
      <c r="B382" s="2"/>
      <c r="C382" s="4"/>
      <c r="D382" s="4"/>
      <c r="E382" s="4"/>
    </row>
    <row r="383" spans="2:5" ht="12.75" customHeight="1">
      <c r="B383" s="2"/>
      <c r="C383" s="4"/>
      <c r="D383" s="4"/>
      <c r="E383" s="4"/>
    </row>
    <row r="384" spans="2:5" ht="12.75" customHeight="1">
      <c r="B384" s="2"/>
      <c r="C384" s="4"/>
      <c r="D384" s="4"/>
      <c r="E384" s="4"/>
    </row>
    <row r="385" spans="2:5" ht="12.75" customHeight="1">
      <c r="B385" s="2"/>
      <c r="C385" s="4"/>
      <c r="D385" s="4"/>
      <c r="E385" s="4"/>
    </row>
    <row r="386" spans="2:5" ht="12.75" customHeight="1">
      <c r="B386" s="2"/>
      <c r="C386" s="4"/>
      <c r="D386" s="4"/>
      <c r="E386" s="4"/>
    </row>
    <row r="387" spans="2:5" ht="12.75" customHeight="1">
      <c r="B387" s="2"/>
      <c r="C387" s="4"/>
      <c r="D387" s="4"/>
      <c r="E387" s="4"/>
    </row>
    <row r="388" spans="2:5" ht="12.75" customHeight="1">
      <c r="B388" s="2"/>
      <c r="C388" s="4"/>
      <c r="D388" s="4"/>
      <c r="E388" s="4"/>
    </row>
    <row r="389" spans="2:5" ht="12.75" customHeight="1">
      <c r="B389" s="2"/>
      <c r="C389" s="4"/>
      <c r="D389" s="4"/>
      <c r="E389" s="4"/>
    </row>
    <row r="390" spans="2:5" ht="12.75" customHeight="1">
      <c r="B390" s="2"/>
      <c r="C390" s="4"/>
      <c r="D390" s="4"/>
      <c r="E390" s="4"/>
    </row>
    <row r="391" spans="2:5" ht="12.75" customHeight="1">
      <c r="B391" s="2"/>
      <c r="C391" s="4"/>
      <c r="D391" s="4"/>
      <c r="E391" s="4"/>
    </row>
    <row r="392" spans="2:5" ht="12.75" customHeight="1">
      <c r="B392" s="2"/>
      <c r="C392" s="4"/>
      <c r="D392" s="4"/>
      <c r="E392" s="4"/>
    </row>
    <row r="393" spans="2:5" ht="12.75" customHeight="1">
      <c r="B393" s="2"/>
      <c r="C393" s="4"/>
      <c r="D393" s="4"/>
      <c r="E393" s="4"/>
    </row>
    <row r="394" spans="2:5" ht="12.75" customHeight="1">
      <c r="B394" s="2"/>
      <c r="C394" s="4"/>
      <c r="D394" s="4"/>
      <c r="E394" s="4"/>
    </row>
    <row r="395" spans="2:5" ht="12.75" customHeight="1">
      <c r="B395" s="2"/>
      <c r="C395" s="4"/>
      <c r="D395" s="4"/>
      <c r="E395" s="4"/>
    </row>
    <row r="396" spans="2:5" ht="12.75" customHeight="1">
      <c r="B396" s="2"/>
      <c r="C396" s="4"/>
      <c r="D396" s="4"/>
      <c r="E396" s="4"/>
    </row>
    <row r="397" spans="2:5" ht="12.75" customHeight="1">
      <c r="B397" s="2"/>
      <c r="C397" s="4"/>
      <c r="D397" s="4"/>
      <c r="E397" s="4"/>
    </row>
    <row r="398" spans="2:5" ht="12.75" customHeight="1">
      <c r="B398" s="2"/>
      <c r="C398" s="4"/>
      <c r="D398" s="4"/>
      <c r="E398" s="4"/>
    </row>
    <row r="399" spans="2:5" ht="12.75" customHeight="1">
      <c r="B399" s="2"/>
      <c r="C399" s="4"/>
      <c r="D399" s="4"/>
      <c r="E399" s="4"/>
    </row>
    <row r="400" spans="2:5" ht="12.75" customHeight="1">
      <c r="B400" s="2"/>
      <c r="C400" s="4"/>
      <c r="D400" s="4"/>
      <c r="E400" s="4"/>
    </row>
    <row r="401" spans="2:5" ht="12.75" customHeight="1">
      <c r="B401" s="2"/>
      <c r="C401" s="4"/>
      <c r="D401" s="4"/>
      <c r="E401" s="4"/>
    </row>
    <row r="402" spans="2:5" ht="12.75" customHeight="1">
      <c r="B402" s="2"/>
      <c r="C402" s="4"/>
      <c r="D402" s="4"/>
      <c r="E402" s="4"/>
    </row>
    <row r="403" spans="2:5" ht="12.75" customHeight="1">
      <c r="B403" s="2"/>
      <c r="C403" s="4"/>
      <c r="D403" s="4"/>
      <c r="E403" s="4"/>
    </row>
    <row r="404" spans="2:5" ht="12.75" customHeight="1">
      <c r="B404" s="2"/>
      <c r="C404" s="4"/>
      <c r="D404" s="4"/>
      <c r="E404" s="4"/>
    </row>
    <row r="405" spans="2:5" ht="12.75" customHeight="1">
      <c r="B405" s="2"/>
      <c r="C405" s="4"/>
      <c r="D405" s="4"/>
      <c r="E405" s="4"/>
    </row>
    <row r="406" spans="2:5" ht="12.75" customHeight="1">
      <c r="B406" s="2"/>
      <c r="C406" s="4"/>
      <c r="D406" s="4"/>
      <c r="E406" s="4"/>
    </row>
    <row r="407" spans="2:5" ht="12.75" customHeight="1">
      <c r="B407" s="2"/>
      <c r="C407" s="4"/>
      <c r="D407" s="4"/>
      <c r="E407" s="4"/>
    </row>
    <row r="408" spans="2:5" ht="12.75" customHeight="1">
      <c r="B408" s="2"/>
      <c r="C408" s="4"/>
      <c r="D408" s="4"/>
      <c r="E408" s="4"/>
    </row>
    <row r="409" spans="2:5" ht="12.75" customHeight="1">
      <c r="B409" s="2"/>
      <c r="C409" s="4"/>
      <c r="D409" s="4"/>
      <c r="E409" s="4"/>
    </row>
    <row r="410" spans="2:5" ht="12.75" customHeight="1">
      <c r="B410" s="2"/>
      <c r="C410" s="4"/>
      <c r="D410" s="4"/>
      <c r="E410" s="4"/>
    </row>
    <row r="411" spans="2:5" ht="12.75" customHeight="1">
      <c r="B411" s="2"/>
      <c r="C411" s="4"/>
      <c r="D411" s="4"/>
      <c r="E411" s="4"/>
    </row>
    <row r="412" spans="2:5" ht="12.75" customHeight="1">
      <c r="B412" s="2"/>
      <c r="C412" s="4"/>
      <c r="D412" s="4"/>
      <c r="E412" s="4"/>
    </row>
    <row r="413" spans="2:5" ht="12.75" customHeight="1">
      <c r="B413" s="2"/>
      <c r="C413" s="4"/>
      <c r="D413" s="4"/>
      <c r="E413" s="4"/>
    </row>
    <row r="414" spans="2:5" ht="12.75" customHeight="1">
      <c r="B414" s="2"/>
      <c r="C414" s="4"/>
      <c r="D414" s="4"/>
      <c r="E414" s="4"/>
    </row>
    <row r="415" spans="2:5" ht="12.75" customHeight="1">
      <c r="B415" s="2"/>
      <c r="C415" s="4"/>
      <c r="D415" s="4"/>
      <c r="E415" s="4"/>
    </row>
    <row r="416" spans="2:5" ht="12.75" customHeight="1">
      <c r="B416" s="2"/>
      <c r="C416" s="4"/>
      <c r="D416" s="4"/>
      <c r="E416" s="4"/>
    </row>
    <row r="417" spans="2:5" ht="12.75" customHeight="1">
      <c r="B417" s="2"/>
      <c r="C417" s="4"/>
      <c r="D417" s="4"/>
      <c r="E417" s="4"/>
    </row>
    <row r="418" spans="2:5" ht="12.75" customHeight="1">
      <c r="B418" s="2"/>
      <c r="C418" s="4"/>
      <c r="D418" s="4"/>
      <c r="E418" s="4"/>
    </row>
    <row r="419" spans="2:5" ht="12.75" customHeight="1">
      <c r="B419" s="2"/>
      <c r="C419" s="4"/>
      <c r="D419" s="4"/>
      <c r="E419" s="4"/>
    </row>
    <row r="420" spans="2:5" ht="12.75" customHeight="1">
      <c r="B420" s="2"/>
      <c r="C420" s="4"/>
      <c r="D420" s="4"/>
      <c r="E420" s="4"/>
    </row>
    <row r="421" spans="2:5" ht="12.75" customHeight="1">
      <c r="B421" s="2"/>
      <c r="C421" s="4"/>
      <c r="D421" s="4"/>
      <c r="E421" s="4"/>
    </row>
    <row r="422" spans="2:5" ht="12.75" customHeight="1">
      <c r="B422" s="2"/>
      <c r="C422" s="4"/>
      <c r="D422" s="4"/>
      <c r="E422" s="4"/>
    </row>
    <row r="423" spans="2:5" ht="12.75" customHeight="1">
      <c r="B423" s="2"/>
      <c r="C423" s="4"/>
      <c r="D423" s="4"/>
      <c r="E423" s="4"/>
    </row>
    <row r="424" spans="2:5" ht="12.75" customHeight="1">
      <c r="B424" s="2"/>
      <c r="C424" s="4"/>
      <c r="D424" s="4"/>
      <c r="E424" s="4"/>
    </row>
    <row r="425" spans="2:5" ht="12.75" customHeight="1">
      <c r="B425" s="2"/>
      <c r="C425" s="4"/>
      <c r="D425" s="4"/>
      <c r="E425" s="4"/>
    </row>
    <row r="426" spans="2:5" ht="12.75" customHeight="1">
      <c r="B426" s="2"/>
      <c r="C426" s="4"/>
      <c r="D426" s="4"/>
      <c r="E426" s="4"/>
    </row>
    <row r="427" spans="2:5" ht="12.75" customHeight="1">
      <c r="B427" s="2"/>
      <c r="C427" s="4"/>
      <c r="D427" s="4"/>
      <c r="E427" s="4"/>
    </row>
    <row r="428" spans="2:5" ht="12.75" customHeight="1">
      <c r="B428" s="2"/>
      <c r="C428" s="4"/>
      <c r="D428" s="4"/>
      <c r="E428" s="4"/>
    </row>
    <row r="429" spans="2:5" ht="12.75" customHeight="1">
      <c r="B429" s="2"/>
      <c r="C429" s="4"/>
      <c r="D429" s="4"/>
      <c r="E429" s="4"/>
    </row>
    <row r="430" spans="2:5" ht="12.75" customHeight="1">
      <c r="B430" s="2"/>
      <c r="C430" s="4"/>
      <c r="D430" s="4"/>
      <c r="E430" s="4"/>
    </row>
    <row r="431" spans="2:5" ht="12.75" customHeight="1">
      <c r="B431" s="2"/>
      <c r="C431" s="4"/>
      <c r="D431" s="4"/>
      <c r="E431" s="4"/>
    </row>
    <row r="432" spans="2:5" ht="12.75" customHeight="1">
      <c r="B432" s="2"/>
      <c r="C432" s="4"/>
      <c r="D432" s="4"/>
      <c r="E432" s="4"/>
    </row>
    <row r="433" spans="2:5" ht="12.75" customHeight="1">
      <c r="B433" s="2"/>
      <c r="C433" s="4"/>
      <c r="D433" s="4"/>
      <c r="E433" s="4"/>
    </row>
    <row r="434" spans="2:5" ht="12.75" customHeight="1">
      <c r="B434" s="2"/>
      <c r="C434" s="4"/>
      <c r="D434" s="4"/>
      <c r="E434" s="4"/>
    </row>
    <row r="435" spans="2:5" ht="12.75" customHeight="1">
      <c r="B435" s="2"/>
      <c r="C435" s="4"/>
      <c r="D435" s="4"/>
      <c r="E435" s="4"/>
    </row>
    <row r="436" spans="2:5" ht="12.75" customHeight="1">
      <c r="B436" s="2"/>
      <c r="C436" s="4"/>
      <c r="D436" s="4"/>
      <c r="E436" s="4"/>
    </row>
    <row r="437" spans="2:5" ht="12.75" customHeight="1">
      <c r="B437" s="2"/>
      <c r="C437" s="4"/>
      <c r="D437" s="4"/>
      <c r="E437" s="4"/>
    </row>
    <row r="438" spans="2:5" ht="12.75" customHeight="1">
      <c r="B438" s="2"/>
      <c r="C438" s="4"/>
      <c r="D438" s="4"/>
      <c r="E438" s="4"/>
    </row>
    <row r="439" spans="2:5" ht="12.75" customHeight="1">
      <c r="B439" s="2"/>
      <c r="C439" s="4"/>
      <c r="D439" s="4"/>
      <c r="E439" s="4"/>
    </row>
    <row r="440" spans="2:5" ht="12.75" customHeight="1">
      <c r="B440" s="2"/>
      <c r="C440" s="4"/>
      <c r="D440" s="4"/>
      <c r="E440" s="4"/>
    </row>
    <row r="441" spans="2:5" ht="12.75" customHeight="1">
      <c r="B441" s="2"/>
      <c r="C441" s="4"/>
      <c r="D441" s="4"/>
      <c r="E441" s="4"/>
    </row>
    <row r="442" spans="2:5" ht="12.75" customHeight="1">
      <c r="B442" s="2"/>
      <c r="C442" s="4"/>
      <c r="D442" s="4"/>
      <c r="E442" s="4"/>
    </row>
    <row r="443" spans="2:5" ht="12.75" customHeight="1">
      <c r="B443" s="2"/>
      <c r="C443" s="4"/>
      <c r="D443" s="4"/>
      <c r="E443" s="4"/>
    </row>
    <row r="444" spans="2:5" ht="12.75" customHeight="1">
      <c r="B444" s="2"/>
      <c r="C444" s="4"/>
      <c r="D444" s="4"/>
      <c r="E444" s="4"/>
    </row>
    <row r="445" spans="2:5" ht="12.75" customHeight="1">
      <c r="B445" s="2"/>
      <c r="C445" s="4"/>
      <c r="D445" s="4"/>
      <c r="E445" s="4"/>
    </row>
    <row r="446" spans="2:5" ht="12.75" customHeight="1">
      <c r="B446" s="2"/>
      <c r="C446" s="4"/>
      <c r="D446" s="4"/>
      <c r="E446" s="4"/>
    </row>
    <row r="447" spans="2:5" ht="12.75" customHeight="1">
      <c r="B447" s="2"/>
      <c r="C447" s="4"/>
      <c r="D447" s="4"/>
      <c r="E447" s="4"/>
    </row>
    <row r="448" spans="2:5" ht="12.75" customHeight="1">
      <c r="B448" s="2"/>
      <c r="C448" s="4"/>
      <c r="D448" s="4"/>
      <c r="E448" s="4"/>
    </row>
    <row r="449" spans="2:5" ht="12.75" customHeight="1">
      <c r="B449" s="2"/>
      <c r="C449" s="4"/>
      <c r="D449" s="4"/>
      <c r="E449" s="4"/>
    </row>
    <row r="450" spans="2:5" ht="12.75" customHeight="1">
      <c r="B450" s="2"/>
      <c r="C450" s="4"/>
      <c r="D450" s="4"/>
      <c r="E450" s="4"/>
    </row>
    <row r="451" spans="2:5" ht="12.75" customHeight="1">
      <c r="B451" s="2"/>
      <c r="C451" s="4"/>
      <c r="D451" s="4"/>
      <c r="E451" s="4"/>
    </row>
    <row r="452" spans="2:5" ht="12.75" customHeight="1">
      <c r="B452" s="2"/>
      <c r="C452" s="4"/>
      <c r="D452" s="4"/>
      <c r="E452" s="4"/>
    </row>
    <row r="453" spans="2:5" ht="12.75" customHeight="1">
      <c r="B453" s="2"/>
      <c r="C453" s="4"/>
      <c r="D453" s="4"/>
      <c r="E453" s="4"/>
    </row>
    <row r="454" spans="2:5" ht="12.75" customHeight="1">
      <c r="B454" s="2"/>
      <c r="C454" s="4"/>
      <c r="D454" s="4"/>
      <c r="E454" s="4"/>
    </row>
    <row r="455" spans="2:5" ht="12.75" customHeight="1">
      <c r="B455" s="2"/>
      <c r="C455" s="4"/>
      <c r="D455" s="4"/>
      <c r="E455" s="4"/>
    </row>
    <row r="456" spans="2:5" ht="12.75" customHeight="1">
      <c r="B456" s="2"/>
      <c r="C456" s="4"/>
      <c r="D456" s="4"/>
      <c r="E456" s="4"/>
    </row>
    <row r="457" spans="2:5" ht="12.75" customHeight="1">
      <c r="B457" s="2"/>
      <c r="C457" s="4"/>
      <c r="D457" s="4"/>
      <c r="E457" s="4"/>
    </row>
    <row r="458" spans="2:5" ht="12.75" customHeight="1">
      <c r="B458" s="2"/>
      <c r="C458" s="4"/>
      <c r="D458" s="4"/>
      <c r="E458" s="4"/>
    </row>
    <row r="459" spans="2:5" ht="12.75" customHeight="1">
      <c r="B459" s="2"/>
      <c r="C459" s="4"/>
      <c r="D459" s="4"/>
      <c r="E459" s="4"/>
    </row>
    <row r="460" spans="2:5" ht="12.75" customHeight="1">
      <c r="B460" s="2"/>
      <c r="C460" s="4"/>
      <c r="D460" s="4"/>
      <c r="E460" s="4"/>
    </row>
    <row r="461" spans="2:5" ht="12.75" customHeight="1">
      <c r="B461" s="2"/>
      <c r="C461" s="4"/>
      <c r="D461" s="4"/>
      <c r="E461" s="4"/>
    </row>
    <row r="462" spans="2:5" ht="12.75" customHeight="1">
      <c r="B462" s="2"/>
      <c r="C462" s="4"/>
      <c r="D462" s="4"/>
      <c r="E462" s="4"/>
    </row>
    <row r="463" spans="2:5" ht="12.75" customHeight="1">
      <c r="B463" s="2"/>
      <c r="C463" s="4"/>
      <c r="D463" s="4"/>
      <c r="E463" s="4"/>
    </row>
    <row r="464" spans="2:5" ht="12.75" customHeight="1">
      <c r="B464" s="2"/>
      <c r="C464" s="4"/>
      <c r="D464" s="4"/>
      <c r="E464" s="4"/>
    </row>
    <row r="465" spans="2:5" ht="12.75" customHeight="1">
      <c r="B465" s="2"/>
      <c r="C465" s="4"/>
      <c r="D465" s="4"/>
      <c r="E465" s="4"/>
    </row>
    <row r="466" spans="2:5" ht="12.75" customHeight="1">
      <c r="B466" s="2"/>
      <c r="C466" s="4"/>
      <c r="D466" s="4"/>
      <c r="E466" s="4"/>
    </row>
    <row r="467" spans="2:5" ht="12.75" customHeight="1">
      <c r="B467" s="2"/>
      <c r="C467" s="4"/>
      <c r="D467" s="4"/>
      <c r="E467" s="4"/>
    </row>
    <row r="468" spans="2:5" ht="12.75" customHeight="1">
      <c r="B468" s="2"/>
      <c r="C468" s="4"/>
      <c r="D468" s="4"/>
      <c r="E468" s="4"/>
    </row>
    <row r="469" spans="2:5" ht="12.75" customHeight="1">
      <c r="B469" s="2"/>
      <c r="C469" s="4"/>
      <c r="D469" s="4"/>
      <c r="E469" s="4"/>
    </row>
    <row r="470" spans="2:5" ht="12.75" customHeight="1">
      <c r="B470" s="2"/>
      <c r="C470" s="4"/>
      <c r="D470" s="4"/>
      <c r="E470" s="4"/>
    </row>
    <row r="471" spans="2:5" ht="12.75" customHeight="1">
      <c r="B471" s="2"/>
      <c r="C471" s="4"/>
      <c r="D471" s="4"/>
      <c r="E471" s="4"/>
    </row>
    <row r="472" spans="2:5" ht="12.75" customHeight="1">
      <c r="B472" s="2"/>
      <c r="C472" s="4"/>
      <c r="D472" s="4"/>
      <c r="E472" s="4"/>
    </row>
    <row r="473" spans="2:5" ht="12.75" customHeight="1">
      <c r="B473" s="2"/>
      <c r="C473" s="4"/>
      <c r="D473" s="4"/>
      <c r="E473" s="4"/>
    </row>
    <row r="474" spans="2:5" ht="12.75" customHeight="1">
      <c r="B474" s="2"/>
      <c r="C474" s="4"/>
      <c r="D474" s="4"/>
      <c r="E474" s="4"/>
    </row>
    <row r="475" spans="2:5" ht="12.75" customHeight="1">
      <c r="B475" s="2"/>
      <c r="C475" s="4"/>
      <c r="D475" s="4"/>
      <c r="E475" s="4"/>
    </row>
    <row r="476" spans="2:5" ht="12.75" customHeight="1">
      <c r="B476" s="2"/>
      <c r="C476" s="4"/>
      <c r="D476" s="4"/>
      <c r="E476" s="4"/>
    </row>
    <row r="477" spans="2:5" ht="12.75" customHeight="1">
      <c r="B477" s="2"/>
      <c r="C477" s="4"/>
      <c r="D477" s="4"/>
      <c r="E477" s="4"/>
    </row>
    <row r="478" spans="2:5" ht="12.75" customHeight="1">
      <c r="B478" s="2"/>
      <c r="C478" s="4"/>
      <c r="D478" s="4"/>
      <c r="E478" s="4"/>
    </row>
    <row r="479" spans="2:5" ht="12.75" customHeight="1">
      <c r="B479" s="2"/>
      <c r="C479" s="4"/>
      <c r="D479" s="4"/>
      <c r="E479" s="4"/>
    </row>
    <row r="480" spans="2:5" ht="12.75" customHeight="1">
      <c r="B480" s="2"/>
      <c r="C480" s="4"/>
      <c r="D480" s="4"/>
      <c r="E480" s="4"/>
    </row>
    <row r="481" spans="2:5" ht="12.75" customHeight="1">
      <c r="B481" s="2"/>
      <c r="C481" s="4"/>
      <c r="D481" s="4"/>
      <c r="E481" s="4"/>
    </row>
    <row r="482" spans="2:5" ht="12.75" customHeight="1">
      <c r="B482" s="2"/>
      <c r="C482" s="4"/>
      <c r="D482" s="4"/>
      <c r="E482" s="4"/>
    </row>
    <row r="483" spans="2:5" ht="12.75" customHeight="1">
      <c r="B483" s="2"/>
      <c r="C483" s="4"/>
      <c r="D483" s="4"/>
      <c r="E483" s="4"/>
    </row>
    <row r="484" spans="2:5" ht="12.75" customHeight="1">
      <c r="B484" s="2"/>
      <c r="C484" s="4"/>
      <c r="D484" s="4"/>
      <c r="E484" s="4"/>
    </row>
    <row r="485" spans="2:5" ht="12.75" customHeight="1">
      <c r="B485" s="2"/>
      <c r="C485" s="4"/>
      <c r="D485" s="4"/>
      <c r="E485" s="4"/>
    </row>
    <row r="486" spans="2:5" ht="12.75" customHeight="1">
      <c r="B486" s="2"/>
      <c r="C486" s="4"/>
      <c r="D486" s="4"/>
      <c r="E486" s="4"/>
    </row>
    <row r="487" spans="2:5" ht="12.75" customHeight="1">
      <c r="B487" s="2"/>
      <c r="C487" s="4"/>
      <c r="D487" s="4"/>
      <c r="E487" s="4"/>
    </row>
    <row r="488" spans="2:5" ht="12.75" customHeight="1">
      <c r="B488" s="2"/>
      <c r="C488" s="4"/>
      <c r="D488" s="4"/>
      <c r="E488" s="4"/>
    </row>
    <row r="489" spans="2:5" ht="12.75" customHeight="1">
      <c r="B489" s="2"/>
      <c r="C489" s="4"/>
      <c r="D489" s="4"/>
      <c r="E489" s="4"/>
    </row>
    <row r="490" spans="2:5" ht="12.75" customHeight="1">
      <c r="B490" s="2"/>
      <c r="C490" s="4"/>
      <c r="D490" s="4"/>
      <c r="E490" s="4"/>
    </row>
    <row r="491" spans="2:5" ht="12.75" customHeight="1">
      <c r="B491" s="2"/>
      <c r="C491" s="4"/>
      <c r="D491" s="4"/>
      <c r="E491" s="4"/>
    </row>
    <row r="492" spans="2:5" ht="12.75" customHeight="1">
      <c r="B492" s="2"/>
      <c r="C492" s="4"/>
      <c r="D492" s="4"/>
      <c r="E492" s="4"/>
    </row>
    <row r="493" spans="2:5" ht="12.75" customHeight="1">
      <c r="B493" s="2"/>
      <c r="C493" s="4"/>
      <c r="D493" s="4"/>
      <c r="E493" s="4"/>
    </row>
    <row r="494" spans="2:5" ht="12.75" customHeight="1">
      <c r="B494" s="2"/>
      <c r="C494" s="4"/>
      <c r="D494" s="4"/>
      <c r="E494" s="4"/>
    </row>
    <row r="495" spans="2:5" ht="12.75" customHeight="1">
      <c r="B495" s="2"/>
      <c r="C495" s="4"/>
      <c r="D495" s="4"/>
      <c r="E495" s="4"/>
    </row>
    <row r="496" spans="2:5" ht="12.75" customHeight="1">
      <c r="B496" s="2"/>
      <c r="C496" s="4"/>
      <c r="D496" s="4"/>
      <c r="E496" s="4"/>
    </row>
    <row r="497" spans="2:5" ht="12.75" customHeight="1">
      <c r="B497" s="2"/>
      <c r="C497" s="4"/>
      <c r="D497" s="4"/>
      <c r="E497" s="4"/>
    </row>
    <row r="498" spans="2:5" ht="12.75" customHeight="1">
      <c r="B498" s="2"/>
      <c r="C498" s="4"/>
      <c r="D498" s="4"/>
      <c r="E498" s="4"/>
    </row>
    <row r="499" spans="2:5" ht="12.75" customHeight="1">
      <c r="B499" s="2"/>
      <c r="C499" s="4"/>
      <c r="D499" s="4"/>
      <c r="E499" s="4"/>
    </row>
    <row r="500" spans="2:5" ht="12.75" customHeight="1">
      <c r="B500" s="2"/>
      <c r="C500" s="4"/>
      <c r="D500" s="4"/>
      <c r="E500" s="4"/>
    </row>
    <row r="501" spans="2:5" ht="12.75" customHeight="1">
      <c r="B501" s="2"/>
      <c r="C501" s="4"/>
      <c r="D501" s="4"/>
      <c r="E501" s="4"/>
    </row>
    <row r="502" spans="2:5" ht="12.75" customHeight="1">
      <c r="B502" s="2"/>
      <c r="C502" s="4"/>
      <c r="D502" s="4"/>
      <c r="E502" s="4"/>
    </row>
    <row r="503" spans="2:5" ht="12.75" customHeight="1">
      <c r="B503" s="2"/>
      <c r="C503" s="4"/>
      <c r="D503" s="4"/>
      <c r="E503" s="4"/>
    </row>
    <row r="504" spans="2:5" ht="12.75" customHeight="1">
      <c r="B504" s="2"/>
      <c r="C504" s="4"/>
      <c r="D504" s="4"/>
      <c r="E504" s="4"/>
    </row>
    <row r="505" spans="2:5" ht="12.75" customHeight="1">
      <c r="B505" s="2"/>
      <c r="C505" s="4"/>
      <c r="D505" s="4"/>
      <c r="E505" s="4"/>
    </row>
    <row r="506" spans="2:5" ht="12.75" customHeight="1">
      <c r="B506" s="2"/>
      <c r="C506" s="4"/>
      <c r="D506" s="4"/>
      <c r="E506" s="4"/>
    </row>
    <row r="507" spans="2:5" ht="12.75" customHeight="1">
      <c r="B507" s="2"/>
      <c r="C507" s="4"/>
      <c r="D507" s="4"/>
      <c r="E507" s="4"/>
    </row>
    <row r="508" spans="2:5" ht="12.75" customHeight="1">
      <c r="B508" s="2"/>
      <c r="C508" s="4"/>
      <c r="D508" s="4"/>
      <c r="E508" s="4"/>
    </row>
    <row r="509" spans="2:5" ht="12.75" customHeight="1">
      <c r="B509" s="2"/>
      <c r="C509" s="4"/>
      <c r="D509" s="4"/>
      <c r="E509" s="4"/>
    </row>
    <row r="510" spans="2:5" ht="12.75" customHeight="1">
      <c r="B510" s="2"/>
      <c r="C510" s="4"/>
      <c r="D510" s="4"/>
      <c r="E510" s="4"/>
    </row>
    <row r="511" spans="2:5" ht="12.75" customHeight="1">
      <c r="B511" s="2"/>
      <c r="C511" s="4"/>
      <c r="D511" s="4"/>
      <c r="E511" s="4"/>
    </row>
    <row r="512" spans="2:5" ht="12.75" customHeight="1">
      <c r="B512" s="2"/>
      <c r="C512" s="4"/>
      <c r="D512" s="4"/>
      <c r="E512" s="4"/>
    </row>
    <row r="513" spans="2:5" ht="12.75" customHeight="1">
      <c r="B513" s="2"/>
      <c r="C513" s="4"/>
      <c r="D513" s="4"/>
      <c r="E513" s="4"/>
    </row>
    <row r="514" spans="2:5" ht="12.75" customHeight="1">
      <c r="B514" s="2"/>
      <c r="C514" s="4"/>
      <c r="D514" s="4"/>
      <c r="E514" s="4"/>
    </row>
    <row r="515" spans="2:5" ht="12.75" customHeight="1">
      <c r="B515" s="2"/>
      <c r="C515" s="4"/>
      <c r="D515" s="4"/>
      <c r="E515" s="4"/>
    </row>
    <row r="516" spans="2:5" ht="12.75" customHeight="1">
      <c r="B516" s="2"/>
      <c r="C516" s="4"/>
      <c r="D516" s="4"/>
      <c r="E516" s="4"/>
    </row>
    <row r="517" spans="2:5" ht="12.75" customHeight="1">
      <c r="B517" s="2"/>
      <c r="C517" s="4"/>
      <c r="D517" s="4"/>
      <c r="E517" s="4"/>
    </row>
    <row r="518" spans="2:5" ht="12.75" customHeight="1">
      <c r="B518" s="2"/>
      <c r="C518" s="4"/>
      <c r="D518" s="4"/>
      <c r="E518" s="4"/>
    </row>
    <row r="519" spans="2:5" ht="12.75" customHeight="1">
      <c r="B519" s="2"/>
      <c r="C519" s="4"/>
      <c r="D519" s="4"/>
      <c r="E519" s="4"/>
    </row>
    <row r="520" spans="2:5" ht="12.75" customHeight="1">
      <c r="B520" s="2"/>
      <c r="C520" s="4"/>
      <c r="D520" s="4"/>
      <c r="E520" s="4"/>
    </row>
    <row r="521" spans="2:5" ht="12.75" customHeight="1">
      <c r="B521" s="2"/>
      <c r="C521" s="4"/>
      <c r="D521" s="4"/>
      <c r="E521" s="4"/>
    </row>
    <row r="522" spans="2:5" ht="12.75" customHeight="1">
      <c r="B522" s="2"/>
      <c r="C522" s="4"/>
      <c r="D522" s="4"/>
      <c r="E522" s="4"/>
    </row>
    <row r="523" spans="2:5" ht="12.75" customHeight="1">
      <c r="B523" s="2"/>
      <c r="C523" s="4"/>
      <c r="D523" s="4"/>
      <c r="E523" s="4"/>
    </row>
    <row r="524" spans="2:5" ht="12.75" customHeight="1">
      <c r="B524" s="2"/>
      <c r="C524" s="4"/>
      <c r="D524" s="4"/>
      <c r="E524" s="4"/>
    </row>
    <row r="525" spans="2:5" ht="12.75" customHeight="1">
      <c r="B525" s="2"/>
      <c r="C525" s="4"/>
      <c r="D525" s="4"/>
      <c r="E525" s="4"/>
    </row>
    <row r="526" spans="2:5" ht="12.75" customHeight="1">
      <c r="B526" s="2"/>
      <c r="C526" s="4"/>
      <c r="D526" s="4"/>
      <c r="E526" s="4"/>
    </row>
    <row r="527" spans="2:5" ht="12.75" customHeight="1">
      <c r="B527" s="2"/>
      <c r="C527" s="4"/>
      <c r="D527" s="4"/>
      <c r="E527" s="4"/>
    </row>
    <row r="528" spans="2:5" ht="12.75" customHeight="1">
      <c r="B528" s="2"/>
      <c r="C528" s="4"/>
      <c r="D528" s="4"/>
      <c r="E528" s="4"/>
    </row>
    <row r="529" spans="2:5" ht="12.75" customHeight="1">
      <c r="B529" s="2"/>
      <c r="C529" s="4"/>
      <c r="D529" s="4"/>
      <c r="E529" s="4"/>
    </row>
    <row r="530" spans="2:5" ht="12.75" customHeight="1">
      <c r="B530" s="2"/>
      <c r="C530" s="4"/>
      <c r="D530" s="4"/>
      <c r="E530" s="4"/>
    </row>
    <row r="531" spans="2:5" ht="12.75" customHeight="1">
      <c r="B531" s="2"/>
      <c r="C531" s="4"/>
      <c r="D531" s="4"/>
      <c r="E531" s="4"/>
    </row>
    <row r="532" spans="2:5" ht="12.75" customHeight="1">
      <c r="B532" s="2"/>
      <c r="C532" s="4"/>
      <c r="D532" s="4"/>
      <c r="E532" s="4"/>
    </row>
    <row r="533" spans="2:5" ht="12.75" customHeight="1">
      <c r="B533" s="2"/>
      <c r="C533" s="4"/>
      <c r="D533" s="4"/>
      <c r="E533" s="4"/>
    </row>
    <row r="534" spans="2:5" ht="12.75" customHeight="1">
      <c r="B534" s="2"/>
      <c r="C534" s="4"/>
      <c r="D534" s="4"/>
      <c r="E534" s="4"/>
    </row>
    <row r="535" spans="2:5" ht="12.75" customHeight="1">
      <c r="B535" s="2"/>
      <c r="C535" s="4"/>
      <c r="D535" s="4"/>
      <c r="E535" s="4"/>
    </row>
    <row r="536" spans="2:5" ht="12.75" customHeight="1">
      <c r="B536" s="2"/>
      <c r="C536" s="4"/>
      <c r="D536" s="4"/>
      <c r="E536" s="4"/>
    </row>
    <row r="537" spans="2:5" ht="12.75" customHeight="1">
      <c r="B537" s="2"/>
      <c r="C537" s="4"/>
      <c r="D537" s="4"/>
      <c r="E537" s="4"/>
    </row>
    <row r="538" spans="2:5" ht="12.75" customHeight="1">
      <c r="B538" s="2"/>
      <c r="C538" s="4"/>
      <c r="D538" s="4"/>
      <c r="E538" s="4"/>
    </row>
    <row r="539" spans="2:5" ht="12.75" customHeight="1">
      <c r="B539" s="2"/>
      <c r="C539" s="4"/>
      <c r="D539" s="4"/>
      <c r="E539" s="4"/>
    </row>
    <row r="540" spans="2:5" ht="12.75" customHeight="1">
      <c r="B540" s="2"/>
      <c r="C540" s="4"/>
      <c r="D540" s="4"/>
      <c r="E540" s="4"/>
    </row>
    <row r="541" spans="2:5" ht="12.75" customHeight="1">
      <c r="B541" s="2"/>
      <c r="C541" s="4"/>
      <c r="D541" s="4"/>
      <c r="E541" s="4"/>
    </row>
    <row r="542" spans="2:5" ht="12.75" customHeight="1">
      <c r="B542" s="2"/>
      <c r="C542" s="4"/>
      <c r="D542" s="4"/>
      <c r="E542" s="4"/>
    </row>
    <row r="543" spans="2:5" ht="12.75" customHeight="1">
      <c r="B543" s="2"/>
      <c r="C543" s="4"/>
      <c r="D543" s="4"/>
      <c r="E543" s="4"/>
    </row>
    <row r="544" spans="2:5" ht="12.75" customHeight="1">
      <c r="B544" s="2"/>
      <c r="C544" s="4"/>
      <c r="D544" s="4"/>
      <c r="E544" s="4"/>
    </row>
    <row r="545" spans="2:5" ht="12.75" customHeight="1">
      <c r="B545" s="2"/>
      <c r="C545" s="4"/>
      <c r="D545" s="4"/>
      <c r="E545" s="4"/>
    </row>
    <row r="546" spans="2:5" ht="12.75" customHeight="1">
      <c r="B546" s="2"/>
      <c r="C546" s="4"/>
      <c r="D546" s="4"/>
      <c r="E546" s="4"/>
    </row>
    <row r="547" spans="2:5" ht="12.75" customHeight="1">
      <c r="B547" s="2"/>
      <c r="C547" s="4"/>
      <c r="D547" s="4"/>
      <c r="E547" s="4"/>
    </row>
    <row r="548" spans="2:5" ht="12.75" customHeight="1">
      <c r="B548" s="2"/>
      <c r="C548" s="4"/>
      <c r="D548" s="4"/>
      <c r="E548" s="4"/>
    </row>
    <row r="549" spans="2:5" ht="12.75" customHeight="1">
      <c r="B549" s="2"/>
      <c r="C549" s="4"/>
      <c r="D549" s="4"/>
      <c r="E549" s="4"/>
    </row>
    <row r="550" spans="2:5" ht="12.75" customHeight="1">
      <c r="B550" s="2"/>
      <c r="C550" s="4"/>
      <c r="D550" s="4"/>
      <c r="E550" s="4"/>
    </row>
    <row r="551" spans="2:5" ht="12.75" customHeight="1">
      <c r="B551" s="2"/>
      <c r="C551" s="4"/>
      <c r="D551" s="4"/>
      <c r="E551" s="4"/>
    </row>
    <row r="552" spans="2:5" ht="12.75" customHeight="1">
      <c r="B552" s="2"/>
      <c r="C552" s="4"/>
      <c r="D552" s="4"/>
      <c r="E552" s="4"/>
    </row>
    <row r="553" spans="2:5" ht="12.75" customHeight="1">
      <c r="B553" s="2"/>
      <c r="C553" s="4"/>
      <c r="D553" s="4"/>
      <c r="E553" s="4"/>
    </row>
    <row r="554" spans="2:5" ht="12.75" customHeight="1">
      <c r="B554" s="2"/>
      <c r="C554" s="4"/>
      <c r="D554" s="4"/>
      <c r="E554" s="4"/>
    </row>
    <row r="555" spans="2:5" ht="12.75" customHeight="1">
      <c r="B555" s="2"/>
      <c r="C555" s="4"/>
      <c r="D555" s="4"/>
      <c r="E555" s="4"/>
    </row>
    <row r="556" spans="2:5" ht="12.75" customHeight="1">
      <c r="B556" s="2"/>
      <c r="C556" s="4"/>
      <c r="D556" s="4"/>
      <c r="E556" s="4"/>
    </row>
    <row r="557" spans="2:5" ht="12.75" customHeight="1">
      <c r="B557" s="2"/>
      <c r="C557" s="4"/>
      <c r="D557" s="4"/>
      <c r="E557" s="4"/>
    </row>
    <row r="558" spans="2:5" ht="12.75" customHeight="1">
      <c r="B558" s="2"/>
      <c r="C558" s="4"/>
      <c r="D558" s="4"/>
      <c r="E558" s="4"/>
    </row>
    <row r="559" spans="2:5" ht="12.75" customHeight="1">
      <c r="B559" s="2"/>
      <c r="C559" s="4"/>
      <c r="D559" s="4"/>
      <c r="E559" s="4"/>
    </row>
    <row r="560" spans="2:5" ht="12.75" customHeight="1">
      <c r="B560" s="2"/>
      <c r="C560" s="4"/>
      <c r="D560" s="4"/>
      <c r="E560" s="4"/>
    </row>
    <row r="561" spans="2:5" ht="12.75" customHeight="1">
      <c r="B561" s="2"/>
      <c r="C561" s="4"/>
      <c r="D561" s="4"/>
      <c r="E561" s="4"/>
    </row>
    <row r="562" spans="2:5" ht="12.75" customHeight="1">
      <c r="B562" s="2"/>
      <c r="C562" s="4"/>
      <c r="D562" s="4"/>
      <c r="E562" s="4"/>
    </row>
    <row r="563" spans="2:5" ht="12.75" customHeight="1">
      <c r="B563" s="2"/>
      <c r="C563" s="4"/>
      <c r="D563" s="4"/>
      <c r="E563" s="4"/>
    </row>
    <row r="564" spans="2:5" ht="12.75" customHeight="1">
      <c r="B564" s="2"/>
      <c r="C564" s="4"/>
      <c r="D564" s="4"/>
      <c r="E564" s="4"/>
    </row>
    <row r="565" spans="2:5" ht="12.75" customHeight="1">
      <c r="B565" s="2"/>
      <c r="C565" s="4"/>
      <c r="D565" s="4"/>
      <c r="E565" s="4"/>
    </row>
    <row r="566" spans="2:5" ht="12.75" customHeight="1">
      <c r="B566" s="2"/>
      <c r="C566" s="4"/>
      <c r="D566" s="4"/>
      <c r="E566" s="4"/>
    </row>
    <row r="567" spans="2:5" ht="12.75" customHeight="1">
      <c r="B567" s="2"/>
      <c r="C567" s="4"/>
      <c r="D567" s="4"/>
      <c r="E567" s="4"/>
    </row>
    <row r="568" spans="2:5" ht="12.75" customHeight="1">
      <c r="B568" s="2"/>
      <c r="C568" s="4"/>
      <c r="D568" s="4"/>
      <c r="E568" s="4"/>
    </row>
    <row r="569" spans="2:5" ht="12.75" customHeight="1">
      <c r="B569" s="2"/>
      <c r="C569" s="4"/>
      <c r="D569" s="4"/>
      <c r="E569" s="4"/>
    </row>
    <row r="570" spans="2:5" ht="12.75" customHeight="1">
      <c r="B570" s="2"/>
      <c r="C570" s="4"/>
      <c r="D570" s="4"/>
      <c r="E570" s="4"/>
    </row>
    <row r="571" spans="2:5" ht="12.75" customHeight="1">
      <c r="B571" s="2"/>
      <c r="C571" s="4"/>
      <c r="D571" s="4"/>
      <c r="E571" s="4"/>
    </row>
    <row r="572" spans="2:5" ht="12.75" customHeight="1">
      <c r="B572" s="2"/>
      <c r="C572" s="4"/>
      <c r="D572" s="4"/>
      <c r="E572" s="4"/>
    </row>
    <row r="573" spans="2:5" ht="12.75" customHeight="1">
      <c r="B573" s="2"/>
      <c r="C573" s="4"/>
      <c r="D573" s="4"/>
      <c r="E573" s="4"/>
    </row>
    <row r="574" spans="2:5" ht="12.75" customHeight="1">
      <c r="B574" s="2"/>
      <c r="C574" s="4"/>
      <c r="D574" s="4"/>
      <c r="E574" s="4"/>
    </row>
    <row r="575" spans="2:5" ht="12.75" customHeight="1">
      <c r="B575" s="2"/>
      <c r="C575" s="4"/>
      <c r="D575" s="4"/>
      <c r="E575" s="4"/>
    </row>
    <row r="576" spans="2:5" ht="12.75" customHeight="1">
      <c r="B576" s="2"/>
      <c r="C576" s="4"/>
      <c r="D576" s="4"/>
      <c r="E576" s="4"/>
    </row>
    <row r="577" spans="2:5" ht="12.75" customHeight="1">
      <c r="B577" s="2"/>
      <c r="C577" s="4"/>
      <c r="D577" s="4"/>
      <c r="E577" s="4"/>
    </row>
    <row r="578" spans="2:5" ht="12.75" customHeight="1">
      <c r="B578" s="2"/>
      <c r="C578" s="4"/>
      <c r="D578" s="4"/>
      <c r="E578" s="4"/>
    </row>
    <row r="579" spans="2:5" ht="12.75" customHeight="1">
      <c r="B579" s="2"/>
      <c r="C579" s="4"/>
      <c r="D579" s="4"/>
      <c r="E579" s="4"/>
    </row>
    <row r="580" spans="2:5" ht="12.75" customHeight="1">
      <c r="B580" s="2"/>
      <c r="C580" s="4"/>
      <c r="D580" s="4"/>
      <c r="E580" s="4"/>
    </row>
    <row r="581" spans="2:5" ht="12.75" customHeight="1">
      <c r="B581" s="2"/>
      <c r="C581" s="4"/>
      <c r="D581" s="4"/>
      <c r="E581" s="4"/>
    </row>
    <row r="582" spans="2:5" ht="12.75" customHeight="1">
      <c r="B582" s="2"/>
      <c r="C582" s="4"/>
      <c r="D582" s="4"/>
      <c r="E582" s="4"/>
    </row>
    <row r="583" spans="2:5" ht="12.75" customHeight="1">
      <c r="B583" s="2"/>
      <c r="C583" s="4"/>
      <c r="D583" s="4"/>
      <c r="E583" s="4"/>
    </row>
    <row r="584" spans="2:5" ht="12.75" customHeight="1">
      <c r="B584" s="2"/>
      <c r="C584" s="4"/>
      <c r="D584" s="4"/>
      <c r="E584" s="4"/>
    </row>
    <row r="585" spans="2:5" ht="12.75" customHeight="1">
      <c r="B585" s="2"/>
      <c r="C585" s="4"/>
      <c r="D585" s="4"/>
      <c r="E585" s="4"/>
    </row>
    <row r="586" spans="2:5" ht="12.75" customHeight="1">
      <c r="B586" s="2"/>
      <c r="C586" s="4"/>
      <c r="D586" s="4"/>
      <c r="E586" s="4"/>
    </row>
    <row r="587" spans="2:5" ht="12.75" customHeight="1">
      <c r="B587" s="2"/>
      <c r="C587" s="4"/>
      <c r="D587" s="4"/>
      <c r="E587" s="4"/>
    </row>
    <row r="588" spans="2:5" ht="12.75" customHeight="1">
      <c r="B588" s="2"/>
      <c r="C588" s="4"/>
      <c r="D588" s="4"/>
      <c r="E588" s="4"/>
    </row>
    <row r="589" spans="2:5" ht="12.75" customHeight="1">
      <c r="B589" s="2"/>
      <c r="C589" s="4"/>
      <c r="D589" s="4"/>
      <c r="E589" s="4"/>
    </row>
    <row r="590" spans="2:5" ht="12.75" customHeight="1">
      <c r="B590" s="2"/>
      <c r="C590" s="4"/>
      <c r="D590" s="4"/>
      <c r="E590" s="4"/>
    </row>
    <row r="591" spans="2:5" ht="12.75" customHeight="1">
      <c r="B591" s="2"/>
      <c r="C591" s="4"/>
      <c r="D591" s="4"/>
      <c r="E591" s="4"/>
    </row>
    <row r="592" spans="2:5" ht="12.75" customHeight="1">
      <c r="B592" s="2"/>
      <c r="C592" s="4"/>
      <c r="D592" s="4"/>
      <c r="E592" s="4"/>
    </row>
    <row r="593" spans="2:5" ht="12.75" customHeight="1">
      <c r="B593" s="2"/>
      <c r="C593" s="4"/>
      <c r="D593" s="4"/>
      <c r="E593" s="4"/>
    </row>
    <row r="594" spans="2:5" ht="12.75" customHeight="1">
      <c r="B594" s="2"/>
      <c r="C594" s="4"/>
      <c r="D594" s="4"/>
      <c r="E594" s="4"/>
    </row>
    <row r="595" spans="2:5" ht="12.75" customHeight="1">
      <c r="B595" s="2"/>
      <c r="C595" s="4"/>
      <c r="D595" s="4"/>
      <c r="E595" s="4"/>
    </row>
    <row r="596" spans="2:5" ht="12.75" customHeight="1">
      <c r="B596" s="2"/>
      <c r="C596" s="4"/>
      <c r="D596" s="4"/>
      <c r="E596" s="4"/>
    </row>
    <row r="597" spans="2:5" ht="12.75" customHeight="1">
      <c r="B597" s="2"/>
      <c r="C597" s="4"/>
      <c r="D597" s="4"/>
      <c r="E597" s="4"/>
    </row>
    <row r="598" spans="2:5" ht="12.75" customHeight="1">
      <c r="B598" s="2"/>
      <c r="C598" s="4"/>
      <c r="D598" s="4"/>
      <c r="E598" s="4"/>
    </row>
    <row r="599" spans="2:5" ht="12.75" customHeight="1">
      <c r="B599" s="2"/>
      <c r="C599" s="4"/>
      <c r="D599" s="4"/>
      <c r="E599" s="4"/>
    </row>
    <row r="600" spans="2:5" ht="12.75" customHeight="1">
      <c r="B600" s="2"/>
      <c r="C600" s="4"/>
      <c r="D600" s="4"/>
      <c r="E600" s="4"/>
    </row>
    <row r="601" spans="2:5" ht="12.75" customHeight="1">
      <c r="B601" s="2"/>
      <c r="C601" s="4"/>
      <c r="D601" s="4"/>
      <c r="E601" s="4"/>
    </row>
    <row r="602" spans="2:5" ht="12.75" customHeight="1">
      <c r="B602" s="2"/>
      <c r="C602" s="4"/>
      <c r="D602" s="4"/>
      <c r="E602" s="4"/>
    </row>
    <row r="603" spans="2:5" ht="12.75" customHeight="1">
      <c r="B603" s="2"/>
      <c r="C603" s="4"/>
      <c r="D603" s="4"/>
      <c r="E603" s="4"/>
    </row>
    <row r="604" spans="2:5" ht="12.75" customHeight="1">
      <c r="B604" s="2"/>
      <c r="C604" s="4"/>
      <c r="D604" s="4"/>
      <c r="E604" s="4"/>
    </row>
    <row r="605" spans="2:5" ht="12.75" customHeight="1">
      <c r="B605" s="2"/>
      <c r="C605" s="4"/>
      <c r="D605" s="4"/>
      <c r="E605" s="4"/>
    </row>
    <row r="606" spans="2:5" ht="12.75" customHeight="1">
      <c r="B606" s="2"/>
      <c r="C606" s="4"/>
      <c r="D606" s="4"/>
      <c r="E606" s="4"/>
    </row>
    <row r="607" spans="2:5" ht="12.75" customHeight="1">
      <c r="B607" s="2"/>
      <c r="C607" s="4"/>
      <c r="D607" s="4"/>
      <c r="E607" s="4"/>
    </row>
    <row r="608" spans="2:5" ht="12.75" customHeight="1">
      <c r="B608" s="2"/>
      <c r="C608" s="4"/>
      <c r="D608" s="4"/>
      <c r="E608" s="4"/>
    </row>
    <row r="609" spans="2:5" ht="12.75" customHeight="1">
      <c r="B609" s="2"/>
      <c r="C609" s="4"/>
      <c r="D609" s="4"/>
      <c r="E609" s="4"/>
    </row>
    <row r="610" spans="2:5" ht="12.75" customHeight="1">
      <c r="B610" s="2"/>
      <c r="C610" s="4"/>
      <c r="D610" s="4"/>
      <c r="E610" s="4"/>
    </row>
    <row r="611" spans="2:5" ht="12.75" customHeight="1">
      <c r="B611" s="2"/>
      <c r="C611" s="4"/>
      <c r="D611" s="4"/>
      <c r="E611" s="4"/>
    </row>
    <row r="612" spans="2:5" ht="12.75" customHeight="1">
      <c r="B612" s="2"/>
      <c r="C612" s="4"/>
      <c r="D612" s="4"/>
      <c r="E612" s="4"/>
    </row>
    <row r="613" spans="2:5" ht="12.75" customHeight="1">
      <c r="B613" s="2"/>
      <c r="C613" s="4"/>
      <c r="D613" s="4"/>
      <c r="E613" s="4"/>
    </row>
    <row r="614" spans="2:5" ht="12.75" customHeight="1">
      <c r="B614" s="2"/>
      <c r="C614" s="4"/>
      <c r="D614" s="4"/>
      <c r="E614" s="4"/>
    </row>
    <row r="615" spans="2:5" ht="12.75" customHeight="1">
      <c r="B615" s="2"/>
      <c r="C615" s="4"/>
      <c r="D615" s="4"/>
      <c r="E615" s="4"/>
    </row>
    <row r="616" spans="2:5" ht="12.75" customHeight="1">
      <c r="B616" s="2"/>
      <c r="C616" s="4"/>
      <c r="D616" s="4"/>
      <c r="E616" s="4"/>
    </row>
    <row r="617" spans="2:5" ht="12.75" customHeight="1">
      <c r="B617" s="2"/>
      <c r="C617" s="4"/>
      <c r="D617" s="4"/>
      <c r="E617" s="4"/>
    </row>
    <row r="618" spans="2:5" ht="12.75" customHeight="1">
      <c r="B618" s="2"/>
      <c r="C618" s="4"/>
      <c r="D618" s="4"/>
      <c r="E618" s="4"/>
    </row>
    <row r="619" spans="2:5" ht="12.75" customHeight="1">
      <c r="B619" s="2"/>
      <c r="C619" s="4"/>
      <c r="D619" s="4"/>
      <c r="E619" s="4"/>
    </row>
    <row r="620" spans="2:5" ht="12.75" customHeight="1">
      <c r="B620" s="2"/>
      <c r="C620" s="4"/>
      <c r="D620" s="4"/>
      <c r="E620" s="4"/>
    </row>
    <row r="621" spans="2:5" ht="12.75" customHeight="1">
      <c r="B621" s="2"/>
      <c r="C621" s="4"/>
      <c r="D621" s="4"/>
      <c r="E621" s="4"/>
    </row>
    <row r="622" spans="2:5" ht="12.75" customHeight="1">
      <c r="B622" s="2"/>
      <c r="C622" s="4"/>
      <c r="D622" s="4"/>
      <c r="E622" s="4"/>
    </row>
    <row r="623" spans="2:5" ht="12.75" customHeight="1">
      <c r="B623" s="2"/>
      <c r="C623" s="4"/>
      <c r="D623" s="4"/>
      <c r="E623" s="4"/>
    </row>
    <row r="624" spans="2:5" ht="12.75" customHeight="1">
      <c r="B624" s="2"/>
      <c r="C624" s="4"/>
      <c r="D624" s="4"/>
      <c r="E624" s="4"/>
    </row>
    <row r="625" spans="2:5" ht="12.75" customHeight="1">
      <c r="B625" s="2"/>
      <c r="C625" s="4"/>
      <c r="D625" s="4"/>
      <c r="E625" s="4"/>
    </row>
    <row r="626" spans="2:5" ht="12.75" customHeight="1">
      <c r="B626" s="2"/>
      <c r="C626" s="4"/>
      <c r="D626" s="4"/>
      <c r="E626" s="4"/>
    </row>
    <row r="627" spans="2:5" ht="12.75" customHeight="1">
      <c r="B627" s="2"/>
      <c r="C627" s="4"/>
      <c r="D627" s="4"/>
      <c r="E627" s="4"/>
    </row>
    <row r="628" spans="2:5" ht="12.75" customHeight="1">
      <c r="B628" s="2"/>
      <c r="C628" s="4"/>
      <c r="D628" s="4"/>
      <c r="E628" s="4"/>
    </row>
    <row r="629" spans="2:5" ht="12.75" customHeight="1">
      <c r="B629" s="2"/>
      <c r="C629" s="4"/>
      <c r="D629" s="4"/>
      <c r="E629" s="4"/>
    </row>
    <row r="630" spans="2:5" ht="12.75" customHeight="1">
      <c r="B630" s="2"/>
      <c r="C630" s="4"/>
      <c r="D630" s="4"/>
      <c r="E630" s="4"/>
    </row>
    <row r="631" spans="2:5" ht="12.75" customHeight="1">
      <c r="B631" s="2"/>
      <c r="C631" s="4"/>
      <c r="D631" s="4"/>
      <c r="E631" s="4"/>
    </row>
    <row r="632" spans="2:5" ht="12.75" customHeight="1">
      <c r="B632" s="2"/>
      <c r="C632" s="4"/>
      <c r="D632" s="4"/>
      <c r="E632" s="4"/>
    </row>
    <row r="633" spans="2:5" ht="12.75" customHeight="1">
      <c r="B633" s="2"/>
      <c r="C633" s="4"/>
      <c r="D633" s="4"/>
      <c r="E633" s="4"/>
    </row>
    <row r="634" spans="2:5" ht="12.75" customHeight="1">
      <c r="B634" s="2"/>
      <c r="C634" s="4"/>
      <c r="D634" s="4"/>
      <c r="E634" s="4"/>
    </row>
    <row r="635" spans="2:5" ht="12.75" customHeight="1">
      <c r="B635" s="2"/>
      <c r="C635" s="4"/>
      <c r="D635" s="4"/>
      <c r="E635" s="4"/>
    </row>
    <row r="636" spans="2:5" ht="12.75" customHeight="1">
      <c r="B636" s="2"/>
      <c r="C636" s="4"/>
      <c r="D636" s="4"/>
      <c r="E636" s="4"/>
    </row>
    <row r="637" spans="2:5" ht="12.75" customHeight="1">
      <c r="B637" s="2"/>
      <c r="C637" s="4"/>
      <c r="D637" s="4"/>
      <c r="E637" s="4"/>
    </row>
    <row r="638" spans="2:5" ht="12.75" customHeight="1">
      <c r="B638" s="2"/>
      <c r="C638" s="4"/>
      <c r="D638" s="4"/>
      <c r="E638" s="4"/>
    </row>
    <row r="639" spans="2:5" ht="12.75" customHeight="1">
      <c r="B639" s="2"/>
      <c r="C639" s="4"/>
      <c r="D639" s="4"/>
      <c r="E639" s="4"/>
    </row>
    <row r="640" spans="2:5" ht="12.75" customHeight="1">
      <c r="B640" s="2"/>
      <c r="C640" s="4"/>
      <c r="D640" s="4"/>
      <c r="E640" s="4"/>
    </row>
    <row r="641" spans="2:5" ht="12.75" customHeight="1">
      <c r="B641" s="2"/>
      <c r="C641" s="4"/>
      <c r="D641" s="4"/>
      <c r="E641" s="4"/>
    </row>
    <row r="642" spans="2:5" ht="12.75" customHeight="1">
      <c r="B642" s="2"/>
      <c r="C642" s="4"/>
      <c r="D642" s="4"/>
      <c r="E642" s="4"/>
    </row>
    <row r="643" spans="2:5" ht="12.75" customHeight="1">
      <c r="B643" s="2"/>
      <c r="C643" s="4"/>
      <c r="D643" s="4"/>
      <c r="E643" s="4"/>
    </row>
    <row r="644" spans="2:5" ht="12.75" customHeight="1">
      <c r="B644" s="2"/>
      <c r="C644" s="4"/>
      <c r="D644" s="4"/>
      <c r="E644" s="4"/>
    </row>
    <row r="645" spans="2:5" ht="12.75" customHeight="1">
      <c r="B645" s="2"/>
      <c r="C645" s="4"/>
      <c r="D645" s="4"/>
      <c r="E645" s="4"/>
    </row>
    <row r="646" spans="2:5" ht="12.75" customHeight="1">
      <c r="B646" s="2"/>
      <c r="C646" s="4"/>
      <c r="D646" s="4"/>
      <c r="E646" s="4"/>
    </row>
    <row r="647" spans="2:5" ht="12.75" customHeight="1">
      <c r="B647" s="2"/>
      <c r="C647" s="4"/>
      <c r="D647" s="4"/>
      <c r="E647" s="4"/>
    </row>
    <row r="648" spans="2:5" ht="12.75" customHeight="1">
      <c r="B648" s="2"/>
      <c r="C648" s="4"/>
      <c r="D648" s="4"/>
      <c r="E648" s="4"/>
    </row>
    <row r="649" spans="2:5" ht="12.75" customHeight="1">
      <c r="B649" s="2"/>
      <c r="C649" s="4"/>
      <c r="D649" s="4"/>
      <c r="E649" s="4"/>
    </row>
    <row r="650" spans="2:5" ht="12.75" customHeight="1">
      <c r="B650" s="2"/>
      <c r="C650" s="4"/>
      <c r="D650" s="4"/>
      <c r="E650" s="4"/>
    </row>
    <row r="651" spans="2:5" ht="12.75" customHeight="1">
      <c r="B651" s="2"/>
      <c r="C651" s="4"/>
      <c r="D651" s="4"/>
      <c r="E651" s="4"/>
    </row>
    <row r="652" spans="2:5" ht="12.75" customHeight="1">
      <c r="B652" s="2"/>
      <c r="C652" s="4"/>
      <c r="D652" s="4"/>
      <c r="E652" s="4"/>
    </row>
    <row r="653" spans="2:5" ht="12.75" customHeight="1">
      <c r="B653" s="2"/>
      <c r="C653" s="4"/>
      <c r="D653" s="4"/>
      <c r="E653" s="4"/>
    </row>
    <row r="654" spans="2:5" ht="12.75" customHeight="1">
      <c r="B654" s="2"/>
      <c r="C654" s="4"/>
      <c r="D654" s="4"/>
      <c r="E654" s="4"/>
    </row>
    <row r="655" spans="2:5" ht="12.75" customHeight="1">
      <c r="B655" s="2"/>
      <c r="C655" s="4"/>
      <c r="D655" s="4"/>
      <c r="E655" s="4"/>
    </row>
    <row r="656" spans="2:5" ht="12.75" customHeight="1">
      <c r="B656" s="2"/>
      <c r="C656" s="4"/>
      <c r="D656" s="4"/>
      <c r="E656" s="4"/>
    </row>
    <row r="657" spans="2:5" ht="12.75" customHeight="1">
      <c r="B657" s="2"/>
      <c r="C657" s="4"/>
      <c r="D657" s="4"/>
      <c r="E657" s="4"/>
    </row>
    <row r="658" spans="2:5" ht="12.75" customHeight="1">
      <c r="B658" s="2"/>
      <c r="C658" s="4"/>
      <c r="D658" s="4"/>
      <c r="E658" s="4"/>
    </row>
    <row r="659" spans="2:5" ht="12.75" customHeight="1">
      <c r="B659" s="2"/>
      <c r="C659" s="4"/>
      <c r="D659" s="4"/>
      <c r="E659" s="4"/>
    </row>
    <row r="660" spans="2:5" ht="12.75" customHeight="1">
      <c r="B660" s="2"/>
      <c r="C660" s="4"/>
      <c r="D660" s="4"/>
      <c r="E660" s="4"/>
    </row>
    <row r="661" spans="2:5" ht="12.75" customHeight="1">
      <c r="B661" s="2"/>
      <c r="C661" s="4"/>
      <c r="D661" s="4"/>
      <c r="E661" s="4"/>
    </row>
    <row r="662" spans="2:5" ht="12.75" customHeight="1">
      <c r="B662" s="2"/>
      <c r="C662" s="4"/>
      <c r="D662" s="4"/>
      <c r="E662" s="4"/>
    </row>
    <row r="663" spans="2:5" ht="12.75" customHeight="1">
      <c r="B663" s="2"/>
      <c r="C663" s="4"/>
      <c r="D663" s="4"/>
      <c r="E663" s="4"/>
    </row>
    <row r="664" spans="2:5" ht="12.75" customHeight="1">
      <c r="B664" s="2"/>
      <c r="C664" s="4"/>
      <c r="D664" s="4"/>
      <c r="E664" s="4"/>
    </row>
    <row r="665" spans="2:5" ht="12.75" customHeight="1">
      <c r="B665" s="2"/>
      <c r="C665" s="4"/>
      <c r="D665" s="4"/>
      <c r="E665" s="4"/>
    </row>
    <row r="666" spans="2:5" ht="12.75" customHeight="1">
      <c r="B666" s="2"/>
      <c r="C666" s="4"/>
      <c r="D666" s="4"/>
      <c r="E666" s="4"/>
    </row>
    <row r="667" spans="2:5" ht="12.75" customHeight="1">
      <c r="B667" s="2"/>
      <c r="C667" s="4"/>
      <c r="D667" s="4"/>
      <c r="E667" s="4"/>
    </row>
    <row r="668" spans="2:5" ht="12.75" customHeight="1">
      <c r="B668" s="2"/>
      <c r="C668" s="4"/>
      <c r="D668" s="4"/>
      <c r="E668" s="4"/>
    </row>
    <row r="669" spans="2:5" ht="12.75" customHeight="1">
      <c r="B669" s="2"/>
      <c r="C669" s="4"/>
      <c r="D669" s="4"/>
      <c r="E669" s="4"/>
    </row>
    <row r="670" spans="2:5" ht="12.75" customHeight="1">
      <c r="B670" s="2"/>
      <c r="C670" s="4"/>
      <c r="D670" s="4"/>
      <c r="E670" s="4"/>
    </row>
    <row r="671" spans="2:5" ht="12.75" customHeight="1">
      <c r="B671" s="2"/>
      <c r="C671" s="4"/>
      <c r="D671" s="4"/>
      <c r="E671" s="4"/>
    </row>
    <row r="672" spans="2:5" ht="12.75" customHeight="1">
      <c r="B672" s="2"/>
      <c r="C672" s="4"/>
      <c r="D672" s="4"/>
      <c r="E672" s="4"/>
    </row>
    <row r="673" spans="2:5" ht="12.75" customHeight="1">
      <c r="B673" s="2"/>
      <c r="C673" s="4"/>
      <c r="D673" s="4"/>
      <c r="E673" s="4"/>
    </row>
    <row r="674" spans="2:5" ht="12.75" customHeight="1">
      <c r="B674" s="2"/>
      <c r="C674" s="4"/>
      <c r="D674" s="4"/>
      <c r="E674" s="4"/>
    </row>
    <row r="675" spans="2:5" ht="12.75" customHeight="1">
      <c r="B675" s="2"/>
      <c r="C675" s="4"/>
      <c r="D675" s="4"/>
      <c r="E675" s="4"/>
    </row>
    <row r="676" spans="2:5" ht="12.75" customHeight="1">
      <c r="B676" s="2"/>
      <c r="C676" s="4"/>
      <c r="D676" s="4"/>
      <c r="E676" s="4"/>
    </row>
    <row r="677" spans="2:5" ht="12.75" customHeight="1">
      <c r="B677" s="2"/>
      <c r="C677" s="4"/>
      <c r="D677" s="4"/>
      <c r="E677" s="4"/>
    </row>
    <row r="678" spans="2:5" ht="12.75" customHeight="1">
      <c r="B678" s="2"/>
      <c r="C678" s="4"/>
      <c r="D678" s="4"/>
      <c r="E678" s="4"/>
    </row>
    <row r="679" spans="2:5" ht="12.75" customHeight="1">
      <c r="B679" s="2"/>
      <c r="C679" s="4"/>
      <c r="D679" s="4"/>
      <c r="E679" s="4"/>
    </row>
    <row r="680" spans="2:5" ht="12.75" customHeight="1">
      <c r="B680" s="2"/>
      <c r="C680" s="4"/>
      <c r="D680" s="4"/>
      <c r="E680" s="4"/>
    </row>
    <row r="681" spans="2:5" ht="12.75" customHeight="1">
      <c r="B681" s="2"/>
      <c r="C681" s="4"/>
      <c r="D681" s="4"/>
      <c r="E681" s="4"/>
    </row>
    <row r="682" spans="2:5" ht="12.75" customHeight="1">
      <c r="B682" s="2"/>
      <c r="C682" s="4"/>
      <c r="D682" s="4"/>
      <c r="E682" s="4"/>
    </row>
    <row r="683" spans="2:5" ht="12.75" customHeight="1">
      <c r="B683" s="2"/>
      <c r="C683" s="4"/>
      <c r="D683" s="4"/>
      <c r="E683" s="4"/>
    </row>
    <row r="684" spans="2:5" ht="12.75" customHeight="1">
      <c r="B684" s="2"/>
      <c r="C684" s="4"/>
      <c r="D684" s="4"/>
      <c r="E684" s="4"/>
    </row>
    <row r="685" spans="2:5" ht="12.75" customHeight="1">
      <c r="B685" s="2"/>
      <c r="C685" s="4"/>
      <c r="D685" s="4"/>
      <c r="E685" s="4"/>
    </row>
    <row r="686" spans="2:5" ht="12.75" customHeight="1">
      <c r="B686" s="2"/>
      <c r="C686" s="4"/>
      <c r="D686" s="4"/>
      <c r="E686" s="4"/>
    </row>
    <row r="687" spans="2:5" ht="12.75" customHeight="1">
      <c r="B687" s="2"/>
      <c r="C687" s="4"/>
      <c r="D687" s="4"/>
      <c r="E687" s="4"/>
    </row>
    <row r="688" spans="2:5" ht="12.75" customHeight="1">
      <c r="B688" s="2"/>
      <c r="C688" s="4"/>
      <c r="D688" s="4"/>
      <c r="E688" s="4"/>
    </row>
    <row r="689" spans="2:5" ht="12.75" customHeight="1">
      <c r="B689" s="2"/>
      <c r="C689" s="4"/>
      <c r="D689" s="4"/>
      <c r="E689" s="4"/>
    </row>
    <row r="690" spans="2:5" ht="12.75" customHeight="1">
      <c r="B690" s="2"/>
      <c r="C690" s="4"/>
      <c r="D690" s="4"/>
      <c r="E690" s="4"/>
    </row>
    <row r="691" spans="2:5" ht="12.75" customHeight="1">
      <c r="B691" s="2"/>
      <c r="C691" s="4"/>
      <c r="D691" s="4"/>
      <c r="E691" s="4"/>
    </row>
    <row r="692" spans="2:5" ht="12.75" customHeight="1">
      <c r="B692" s="2"/>
      <c r="C692" s="4"/>
      <c r="D692" s="4"/>
      <c r="E692" s="4"/>
    </row>
    <row r="693" spans="2:5" ht="12.75" customHeight="1">
      <c r="B693" s="2"/>
      <c r="C693" s="4"/>
      <c r="D693" s="4"/>
      <c r="E693" s="4"/>
    </row>
    <row r="694" spans="2:5" ht="12.75" customHeight="1">
      <c r="B694" s="2"/>
      <c r="C694" s="4"/>
      <c r="D694" s="4"/>
      <c r="E694" s="4"/>
    </row>
    <row r="695" spans="2:5" ht="12.75" customHeight="1">
      <c r="B695" s="2"/>
      <c r="C695" s="4"/>
      <c r="D695" s="4"/>
      <c r="E695" s="4"/>
    </row>
    <row r="696" spans="2:5" ht="12.75" customHeight="1">
      <c r="B696" s="2"/>
      <c r="C696" s="4"/>
      <c r="D696" s="4"/>
      <c r="E696" s="4"/>
    </row>
    <row r="697" spans="2:5" ht="12.75" customHeight="1">
      <c r="B697" s="2"/>
      <c r="C697" s="4"/>
      <c r="D697" s="4"/>
      <c r="E697" s="4"/>
    </row>
    <row r="698" spans="2:5" ht="12.75" customHeight="1">
      <c r="B698" s="2"/>
      <c r="C698" s="4"/>
      <c r="D698" s="4"/>
      <c r="E698" s="4"/>
    </row>
    <row r="699" spans="2:5" ht="12.75" customHeight="1">
      <c r="B699" s="2"/>
      <c r="C699" s="4"/>
      <c r="D699" s="4"/>
      <c r="E699" s="4"/>
    </row>
    <row r="700" spans="2:5" ht="12.75" customHeight="1">
      <c r="B700" s="2"/>
      <c r="C700" s="4"/>
      <c r="D700" s="4"/>
      <c r="E700" s="4"/>
    </row>
    <row r="701" spans="2:5" ht="12.75" customHeight="1">
      <c r="B701" s="2"/>
      <c r="C701" s="4"/>
      <c r="D701" s="4"/>
      <c r="E701" s="4"/>
    </row>
    <row r="702" spans="2:5" ht="12.75" customHeight="1">
      <c r="B702" s="2"/>
      <c r="C702" s="4"/>
      <c r="D702" s="4"/>
      <c r="E702" s="4"/>
    </row>
    <row r="703" spans="2:5" ht="12.75" customHeight="1">
      <c r="B703" s="2"/>
      <c r="C703" s="4"/>
      <c r="D703" s="4"/>
      <c r="E703" s="4"/>
    </row>
    <row r="704" spans="2:5" ht="12.75" customHeight="1">
      <c r="B704" s="2"/>
      <c r="C704" s="4"/>
      <c r="D704" s="4"/>
      <c r="E704" s="4"/>
    </row>
    <row r="705" spans="2:5" ht="12.75" customHeight="1">
      <c r="B705" s="2"/>
      <c r="C705" s="4"/>
      <c r="D705" s="4"/>
      <c r="E705" s="4"/>
    </row>
    <row r="706" spans="2:5" ht="12.75" customHeight="1">
      <c r="B706" s="2"/>
      <c r="C706" s="4"/>
      <c r="D706" s="4"/>
      <c r="E706" s="4"/>
    </row>
    <row r="707" spans="2:5" ht="12.75" customHeight="1">
      <c r="B707" s="2"/>
      <c r="C707" s="4"/>
      <c r="D707" s="4"/>
      <c r="E707" s="4"/>
    </row>
    <row r="708" spans="2:5" ht="12.75" customHeight="1">
      <c r="B708" s="2"/>
      <c r="C708" s="4"/>
      <c r="D708" s="4"/>
      <c r="E708" s="4"/>
    </row>
    <row r="709" spans="2:5" ht="12.75" customHeight="1">
      <c r="B709" s="2"/>
      <c r="C709" s="4"/>
      <c r="D709" s="4"/>
      <c r="E709" s="4"/>
    </row>
    <row r="710" spans="2:5" ht="12.75" customHeight="1">
      <c r="B710" s="2"/>
      <c r="C710" s="4"/>
      <c r="D710" s="4"/>
      <c r="E710" s="4"/>
    </row>
    <row r="711" spans="2:5" ht="12.75" customHeight="1">
      <c r="B711" s="2"/>
      <c r="C711" s="4"/>
      <c r="D711" s="4"/>
      <c r="E711" s="4"/>
    </row>
    <row r="712" spans="2:5" ht="12.75" customHeight="1">
      <c r="B712" s="2"/>
      <c r="C712" s="4"/>
      <c r="D712" s="4"/>
      <c r="E712" s="4"/>
    </row>
    <row r="713" spans="2:5" ht="12.75" customHeight="1">
      <c r="B713" s="2"/>
      <c r="C713" s="4"/>
      <c r="D713" s="4"/>
      <c r="E713" s="4"/>
    </row>
    <row r="714" spans="2:5" ht="12.75" customHeight="1">
      <c r="B714" s="2"/>
      <c r="C714" s="4"/>
      <c r="D714" s="4"/>
      <c r="E714" s="4"/>
    </row>
    <row r="715" spans="2:5" ht="12.75" customHeight="1">
      <c r="B715" s="2"/>
      <c r="C715" s="4"/>
      <c r="D715" s="4"/>
      <c r="E715" s="4"/>
    </row>
    <row r="716" spans="2:5" ht="12.75" customHeight="1">
      <c r="B716" s="2"/>
      <c r="C716" s="4"/>
      <c r="D716" s="4"/>
      <c r="E716" s="4"/>
    </row>
    <row r="717" spans="2:5" ht="12.75" customHeight="1">
      <c r="B717" s="2"/>
      <c r="C717" s="4"/>
      <c r="D717" s="4"/>
      <c r="E717" s="4"/>
    </row>
    <row r="718" spans="2:5" ht="12.75" customHeight="1">
      <c r="B718" s="2"/>
      <c r="C718" s="4"/>
      <c r="D718" s="4"/>
      <c r="E718" s="4"/>
    </row>
    <row r="719" spans="2:5" ht="12.75" customHeight="1">
      <c r="B719" s="2"/>
      <c r="C719" s="4"/>
      <c r="D719" s="4"/>
      <c r="E719" s="4"/>
    </row>
    <row r="720" spans="2:5" ht="12.75" customHeight="1">
      <c r="B720" s="2"/>
      <c r="C720" s="4"/>
      <c r="D720" s="4"/>
      <c r="E720" s="4"/>
    </row>
    <row r="721" spans="2:5" ht="12.75" customHeight="1">
      <c r="B721" s="2"/>
      <c r="C721" s="4"/>
      <c r="D721" s="4"/>
      <c r="E721" s="4"/>
    </row>
    <row r="722" spans="2:5" ht="12.75" customHeight="1">
      <c r="B722" s="2"/>
      <c r="C722" s="4"/>
      <c r="D722" s="4"/>
      <c r="E722" s="4"/>
    </row>
    <row r="723" spans="2:5" ht="12.75" customHeight="1">
      <c r="B723" s="2"/>
      <c r="C723" s="4"/>
      <c r="D723" s="4"/>
      <c r="E723" s="4"/>
    </row>
    <row r="724" spans="2:5" ht="12.75" customHeight="1">
      <c r="B724" s="2"/>
      <c r="C724" s="4"/>
      <c r="D724" s="4"/>
      <c r="E724" s="4"/>
    </row>
    <row r="725" spans="2:5" ht="12.75" customHeight="1">
      <c r="B725" s="2"/>
      <c r="C725" s="4"/>
      <c r="D725" s="4"/>
      <c r="E725" s="4"/>
    </row>
    <row r="726" spans="2:5" ht="12.75" customHeight="1">
      <c r="B726" s="2"/>
      <c r="C726" s="4"/>
      <c r="D726" s="4"/>
      <c r="E726" s="4"/>
    </row>
    <row r="727" spans="2:5" ht="12.75" customHeight="1">
      <c r="B727" s="2"/>
      <c r="C727" s="4"/>
      <c r="D727" s="4"/>
      <c r="E727" s="4"/>
    </row>
    <row r="728" spans="2:5" ht="12.75" customHeight="1">
      <c r="B728" s="2"/>
      <c r="C728" s="4"/>
      <c r="D728" s="4"/>
      <c r="E728" s="4"/>
    </row>
    <row r="729" spans="2:5" ht="12.75" customHeight="1">
      <c r="B729" s="2"/>
      <c r="C729" s="4"/>
      <c r="D729" s="4"/>
      <c r="E729" s="4"/>
    </row>
    <row r="730" spans="2:5" ht="12.75" customHeight="1">
      <c r="B730" s="2"/>
      <c r="C730" s="4"/>
      <c r="D730" s="4"/>
      <c r="E730" s="4"/>
    </row>
    <row r="731" spans="2:5" ht="12.75" customHeight="1">
      <c r="B731" s="2"/>
      <c r="C731" s="4"/>
      <c r="D731" s="4"/>
      <c r="E731" s="4"/>
    </row>
    <row r="732" spans="2:5" ht="12.75" customHeight="1">
      <c r="B732" s="2"/>
      <c r="C732" s="4"/>
      <c r="D732" s="4"/>
      <c r="E732" s="4"/>
    </row>
    <row r="733" spans="2:5" ht="12.75" customHeight="1">
      <c r="B733" s="2"/>
      <c r="C733" s="4"/>
      <c r="D733" s="4"/>
      <c r="E733" s="4"/>
    </row>
    <row r="734" spans="2:5" ht="12.75" customHeight="1">
      <c r="B734" s="2"/>
      <c r="C734" s="4"/>
      <c r="D734" s="4"/>
      <c r="E734" s="4"/>
    </row>
    <row r="735" spans="2:5" ht="12.75" customHeight="1">
      <c r="B735" s="2"/>
      <c r="C735" s="4"/>
      <c r="D735" s="4"/>
      <c r="E735" s="4"/>
    </row>
    <row r="736" spans="2:5" ht="12.75" customHeight="1">
      <c r="B736" s="2"/>
      <c r="C736" s="4"/>
      <c r="D736" s="4"/>
      <c r="E736" s="4"/>
    </row>
    <row r="737" spans="2:5" ht="12.75" customHeight="1">
      <c r="B737" s="2"/>
      <c r="C737" s="4"/>
      <c r="D737" s="4"/>
      <c r="E737" s="4"/>
    </row>
    <row r="738" spans="2:5" ht="12.75" customHeight="1">
      <c r="B738" s="2"/>
      <c r="C738" s="4"/>
      <c r="D738" s="4"/>
      <c r="E738" s="4"/>
    </row>
    <row r="739" spans="2:5" ht="12.75" customHeight="1">
      <c r="B739" s="2"/>
      <c r="C739" s="4"/>
      <c r="D739" s="4"/>
      <c r="E739" s="4"/>
    </row>
    <row r="740" spans="2:5" ht="12.75" customHeight="1">
      <c r="B740" s="2"/>
      <c r="C740" s="4"/>
      <c r="D740" s="4"/>
      <c r="E740" s="4"/>
    </row>
    <row r="741" spans="2:5" ht="12.75" customHeight="1">
      <c r="B741" s="2"/>
      <c r="C741" s="4"/>
      <c r="D741" s="4"/>
      <c r="E741" s="4"/>
    </row>
    <row r="742" spans="2:5" ht="12.75" customHeight="1">
      <c r="B742" s="2"/>
      <c r="C742" s="4"/>
      <c r="D742" s="4"/>
      <c r="E742" s="4"/>
    </row>
    <row r="743" spans="2:5" ht="12.75" customHeight="1">
      <c r="B743" s="2"/>
      <c r="C743" s="4"/>
      <c r="D743" s="4"/>
      <c r="E743" s="4"/>
    </row>
    <row r="744" spans="2:5" ht="12.75" customHeight="1">
      <c r="B744" s="2"/>
      <c r="C744" s="4"/>
      <c r="D744" s="4"/>
      <c r="E744" s="4"/>
    </row>
    <row r="745" spans="2:5" ht="12.75" customHeight="1">
      <c r="B745" s="2"/>
      <c r="C745" s="4"/>
      <c r="D745" s="4"/>
      <c r="E745" s="4"/>
    </row>
    <row r="746" spans="2:5" ht="12.75" customHeight="1">
      <c r="B746" s="2"/>
      <c r="C746" s="4"/>
      <c r="D746" s="4"/>
      <c r="E746" s="4"/>
    </row>
    <row r="747" spans="2:5" ht="12.75" customHeight="1">
      <c r="B747" s="2"/>
      <c r="C747" s="4"/>
      <c r="D747" s="4"/>
      <c r="E747" s="4"/>
    </row>
    <row r="748" spans="2:5" ht="12.75" customHeight="1">
      <c r="B748" s="2"/>
      <c r="C748" s="4"/>
      <c r="D748" s="4"/>
      <c r="E748" s="4"/>
    </row>
    <row r="749" spans="2:5" ht="12.75" customHeight="1">
      <c r="B749" s="2"/>
      <c r="C749" s="4"/>
      <c r="D749" s="4"/>
      <c r="E749" s="4"/>
    </row>
    <row r="750" spans="2:5" ht="12.75" customHeight="1">
      <c r="B750" s="2"/>
      <c r="C750" s="4"/>
      <c r="D750" s="4"/>
      <c r="E750" s="4"/>
    </row>
    <row r="751" spans="2:5" ht="12.75" customHeight="1">
      <c r="B751" s="2"/>
      <c r="C751" s="4"/>
      <c r="D751" s="4"/>
      <c r="E751" s="4"/>
    </row>
    <row r="752" spans="2:5" ht="12.75" customHeight="1">
      <c r="B752" s="2"/>
      <c r="C752" s="4"/>
      <c r="D752" s="4"/>
      <c r="E752" s="4"/>
    </row>
    <row r="753" spans="2:5" ht="12.75" customHeight="1">
      <c r="B753" s="2"/>
      <c r="C753" s="4"/>
      <c r="D753" s="4"/>
      <c r="E753" s="4"/>
    </row>
    <row r="754" spans="2:5" ht="12.75" customHeight="1">
      <c r="B754" s="2"/>
      <c r="C754" s="4"/>
      <c r="D754" s="4"/>
      <c r="E754" s="4"/>
    </row>
    <row r="755" spans="2:5" ht="12.75" customHeight="1">
      <c r="B755" s="2"/>
      <c r="C755" s="4"/>
      <c r="D755" s="4"/>
      <c r="E755" s="4"/>
    </row>
    <row r="756" spans="2:5" ht="12.75" customHeight="1">
      <c r="B756" s="2"/>
      <c r="C756" s="4"/>
      <c r="D756" s="4"/>
      <c r="E756" s="4"/>
    </row>
    <row r="757" spans="2:5" ht="12.75" customHeight="1">
      <c r="B757" s="2"/>
      <c r="C757" s="4"/>
      <c r="D757" s="4"/>
      <c r="E757" s="4"/>
    </row>
    <row r="758" spans="2:5" ht="12.75" customHeight="1">
      <c r="B758" s="2"/>
      <c r="C758" s="4"/>
      <c r="D758" s="4"/>
      <c r="E758" s="4"/>
    </row>
    <row r="759" spans="2:5" ht="12.75" customHeight="1">
      <c r="B759" s="2"/>
      <c r="C759" s="4"/>
      <c r="D759" s="4"/>
      <c r="E759" s="4"/>
    </row>
    <row r="760" spans="2:5" ht="12.75" customHeight="1">
      <c r="B760" s="2"/>
      <c r="C760" s="4"/>
      <c r="D760" s="4"/>
      <c r="E760" s="4"/>
    </row>
    <row r="761" spans="2:5" ht="12.75" customHeight="1">
      <c r="B761" s="2"/>
      <c r="C761" s="4"/>
      <c r="D761" s="4"/>
      <c r="E761" s="4"/>
    </row>
    <row r="762" spans="2:5" ht="12.75" customHeight="1">
      <c r="B762" s="2"/>
      <c r="C762" s="4"/>
      <c r="D762" s="4"/>
      <c r="E762" s="4"/>
    </row>
    <row r="763" spans="2:5" ht="12.75" customHeight="1">
      <c r="B763" s="2"/>
      <c r="C763" s="4"/>
      <c r="D763" s="4"/>
      <c r="E763" s="4"/>
    </row>
    <row r="764" spans="2:5" ht="12.75" customHeight="1">
      <c r="B764" s="2"/>
      <c r="C764" s="4"/>
      <c r="D764" s="4"/>
      <c r="E764" s="4"/>
    </row>
    <row r="765" spans="2:5" ht="12.75" customHeight="1">
      <c r="B765" s="2"/>
      <c r="C765" s="4"/>
      <c r="D765" s="4"/>
      <c r="E765" s="4"/>
    </row>
    <row r="766" spans="2:5" ht="12.75" customHeight="1">
      <c r="B766" s="2"/>
      <c r="C766" s="4"/>
      <c r="D766" s="4"/>
      <c r="E766" s="4"/>
    </row>
    <row r="767" spans="2:5" ht="12.75" customHeight="1">
      <c r="B767" s="2"/>
      <c r="C767" s="4"/>
      <c r="D767" s="4"/>
      <c r="E767" s="4"/>
    </row>
    <row r="768" spans="2:5" ht="12.75" customHeight="1">
      <c r="B768" s="2"/>
      <c r="C768" s="4"/>
      <c r="D768" s="4"/>
      <c r="E768" s="4"/>
    </row>
    <row r="769" spans="2:5" ht="12.75" customHeight="1">
      <c r="B769" s="2"/>
      <c r="C769" s="4"/>
      <c r="D769" s="4"/>
      <c r="E769" s="4"/>
    </row>
    <row r="770" spans="2:5" ht="12.75" customHeight="1">
      <c r="B770" s="2"/>
      <c r="C770" s="4"/>
      <c r="D770" s="4"/>
      <c r="E770" s="4"/>
    </row>
    <row r="771" spans="2:5" ht="12.75" customHeight="1">
      <c r="B771" s="2"/>
      <c r="C771" s="4"/>
      <c r="D771" s="4"/>
      <c r="E771" s="4"/>
    </row>
    <row r="772" spans="2:5" ht="12.75" customHeight="1">
      <c r="B772" s="2"/>
      <c r="C772" s="4"/>
      <c r="D772" s="4"/>
      <c r="E772" s="4"/>
    </row>
    <row r="773" spans="2:5" ht="12.75" customHeight="1">
      <c r="B773" s="2"/>
      <c r="C773" s="4"/>
      <c r="D773" s="4"/>
      <c r="E773" s="4"/>
    </row>
    <row r="774" spans="2:5" ht="12.75" customHeight="1">
      <c r="B774" s="2"/>
      <c r="C774" s="4"/>
      <c r="D774" s="4"/>
      <c r="E774" s="4"/>
    </row>
    <row r="775" spans="2:5" ht="12.75" customHeight="1">
      <c r="B775" s="2"/>
      <c r="C775" s="4"/>
      <c r="D775" s="4"/>
      <c r="E775" s="4"/>
    </row>
    <row r="776" spans="2:5" ht="12.75" customHeight="1">
      <c r="B776" s="2"/>
      <c r="C776" s="4"/>
      <c r="D776" s="4"/>
      <c r="E776" s="4"/>
    </row>
    <row r="777" spans="2:5" ht="12.75" customHeight="1">
      <c r="B777" s="2"/>
      <c r="C777" s="4"/>
      <c r="D777" s="4"/>
      <c r="E777" s="4"/>
    </row>
    <row r="778" spans="2:5" ht="12.75" customHeight="1">
      <c r="B778" s="2"/>
      <c r="C778" s="4"/>
      <c r="D778" s="4"/>
      <c r="E778" s="4"/>
    </row>
    <row r="779" spans="2:5" ht="12.75" customHeight="1">
      <c r="B779" s="2"/>
      <c r="C779" s="4"/>
      <c r="D779" s="4"/>
      <c r="E779" s="4"/>
    </row>
    <row r="780" spans="2:5" ht="12.75" customHeight="1">
      <c r="B780" s="2"/>
      <c r="C780" s="4"/>
      <c r="D780" s="4"/>
      <c r="E780" s="4"/>
    </row>
    <row r="781" spans="2:5" ht="12.75" customHeight="1">
      <c r="B781" s="2"/>
      <c r="C781" s="4"/>
      <c r="D781" s="4"/>
      <c r="E781" s="4"/>
    </row>
    <row r="782" spans="2:5" ht="12.75" customHeight="1">
      <c r="B782" s="2"/>
      <c r="C782" s="4"/>
      <c r="D782" s="4"/>
      <c r="E782" s="4"/>
    </row>
    <row r="783" spans="2:5" ht="12.75" customHeight="1">
      <c r="B783" s="2"/>
      <c r="C783" s="4"/>
      <c r="D783" s="4"/>
      <c r="E783" s="4"/>
    </row>
    <row r="784" spans="2:5" ht="12.75" customHeight="1">
      <c r="B784" s="2"/>
      <c r="C784" s="4"/>
      <c r="D784" s="4"/>
      <c r="E784" s="4"/>
    </row>
    <row r="785" spans="2:5" ht="12.75" customHeight="1">
      <c r="B785" s="2"/>
      <c r="C785" s="4"/>
      <c r="D785" s="4"/>
      <c r="E785" s="4"/>
    </row>
    <row r="786" spans="2:5" ht="12.75" customHeight="1">
      <c r="B786" s="2"/>
      <c r="C786" s="4"/>
      <c r="D786" s="4"/>
      <c r="E786" s="4"/>
    </row>
    <row r="787" spans="2:5" ht="12.75" customHeight="1">
      <c r="B787" s="2"/>
      <c r="C787" s="4"/>
      <c r="D787" s="4"/>
      <c r="E787" s="4"/>
    </row>
    <row r="788" spans="2:5" ht="12.75" customHeight="1">
      <c r="B788" s="2"/>
      <c r="C788" s="4"/>
      <c r="D788" s="4"/>
      <c r="E788" s="4"/>
    </row>
    <row r="789" spans="2:5" ht="12.75" customHeight="1">
      <c r="B789" s="2"/>
      <c r="C789" s="4"/>
      <c r="D789" s="4"/>
      <c r="E789" s="4"/>
    </row>
    <row r="790" spans="2:5" ht="12.75" customHeight="1">
      <c r="B790" s="2"/>
      <c r="C790" s="4"/>
      <c r="D790" s="4"/>
      <c r="E790" s="4"/>
    </row>
    <row r="791" spans="2:5" ht="12.75" customHeight="1">
      <c r="B791" s="2"/>
      <c r="C791" s="4"/>
      <c r="D791" s="4"/>
      <c r="E791" s="4"/>
    </row>
    <row r="792" spans="2:5" ht="12.75" customHeight="1">
      <c r="B792" s="2"/>
      <c r="C792" s="4"/>
      <c r="D792" s="4"/>
      <c r="E792" s="4"/>
    </row>
    <row r="793" spans="2:5" ht="12.75" customHeight="1">
      <c r="B793" s="2"/>
      <c r="C793" s="4"/>
      <c r="D793" s="4"/>
      <c r="E793" s="4"/>
    </row>
    <row r="794" spans="2:5" ht="12.75" customHeight="1">
      <c r="B794" s="2"/>
      <c r="C794" s="4"/>
      <c r="D794" s="4"/>
      <c r="E794" s="4"/>
    </row>
    <row r="795" spans="2:5" ht="12.75" customHeight="1">
      <c r="B795" s="2"/>
      <c r="C795" s="4"/>
      <c r="D795" s="4"/>
      <c r="E795" s="4"/>
    </row>
    <row r="796" spans="2:5" ht="12.75" customHeight="1">
      <c r="B796" s="2"/>
      <c r="C796" s="4"/>
      <c r="D796" s="4"/>
      <c r="E796" s="4"/>
    </row>
    <row r="797" spans="2:5" ht="12.75" customHeight="1">
      <c r="B797" s="2"/>
      <c r="C797" s="4"/>
      <c r="D797" s="4"/>
      <c r="E797" s="4"/>
    </row>
    <row r="798" spans="2:5" ht="12.75" customHeight="1">
      <c r="B798" s="2"/>
      <c r="C798" s="4"/>
      <c r="D798" s="4"/>
      <c r="E798" s="4"/>
    </row>
    <row r="799" spans="2:5" ht="12.75" customHeight="1">
      <c r="B799" s="2"/>
      <c r="C799" s="4"/>
      <c r="D799" s="4"/>
      <c r="E799" s="4"/>
    </row>
    <row r="800" spans="2:5" ht="12.75" customHeight="1">
      <c r="B800" s="2"/>
      <c r="C800" s="4"/>
      <c r="D800" s="4"/>
      <c r="E800" s="4"/>
    </row>
    <row r="801" spans="2:5" ht="12.75" customHeight="1">
      <c r="B801" s="2"/>
      <c r="C801" s="4"/>
      <c r="D801" s="4"/>
      <c r="E801" s="4"/>
    </row>
    <row r="802" spans="2:5" ht="12.75" customHeight="1">
      <c r="B802" s="2"/>
      <c r="C802" s="4"/>
      <c r="D802" s="4"/>
      <c r="E802" s="4"/>
    </row>
    <row r="803" spans="2:5" ht="12.75" customHeight="1">
      <c r="B803" s="2"/>
      <c r="C803" s="4"/>
      <c r="D803" s="4"/>
      <c r="E803" s="4"/>
    </row>
    <row r="804" spans="2:5" ht="12.75" customHeight="1">
      <c r="B804" s="2"/>
      <c r="C804" s="4"/>
      <c r="D804" s="4"/>
      <c r="E804" s="4"/>
    </row>
    <row r="805" spans="2:5" ht="12.75" customHeight="1">
      <c r="B805" s="2"/>
      <c r="C805" s="4"/>
      <c r="D805" s="4"/>
      <c r="E805" s="4"/>
    </row>
    <row r="806" spans="2:5" ht="12.75" customHeight="1">
      <c r="B806" s="2"/>
      <c r="C806" s="4"/>
      <c r="D806" s="4"/>
      <c r="E806" s="4"/>
    </row>
    <row r="807" spans="2:5" ht="12.75" customHeight="1">
      <c r="B807" s="2"/>
      <c r="C807" s="4"/>
      <c r="D807" s="4"/>
      <c r="E807" s="4"/>
    </row>
    <row r="808" spans="2:5" ht="12.75" customHeight="1">
      <c r="B808" s="2"/>
      <c r="C808" s="4"/>
      <c r="D808" s="4"/>
      <c r="E808" s="4"/>
    </row>
    <row r="809" spans="2:5" ht="12.75" customHeight="1">
      <c r="B809" s="2"/>
      <c r="C809" s="4"/>
      <c r="D809" s="4"/>
      <c r="E809" s="4"/>
    </row>
    <row r="810" spans="2:5" ht="12.75" customHeight="1">
      <c r="B810" s="2"/>
      <c r="C810" s="4"/>
      <c r="D810" s="4"/>
      <c r="E810" s="4"/>
    </row>
    <row r="811" spans="2:5" ht="12.75" customHeight="1">
      <c r="B811" s="2"/>
      <c r="C811" s="4"/>
      <c r="D811" s="4"/>
      <c r="E811" s="4"/>
    </row>
    <row r="812" spans="2:5" ht="12.75" customHeight="1">
      <c r="B812" s="2"/>
      <c r="C812" s="4"/>
      <c r="D812" s="4"/>
      <c r="E812" s="4"/>
    </row>
    <row r="813" spans="2:5" ht="12.75" customHeight="1">
      <c r="B813" s="2"/>
      <c r="C813" s="4"/>
      <c r="D813" s="4"/>
      <c r="E813" s="4"/>
    </row>
    <row r="814" spans="2:5" ht="12.75" customHeight="1">
      <c r="B814" s="2"/>
      <c r="C814" s="4"/>
      <c r="D814" s="4"/>
      <c r="E814" s="4"/>
    </row>
    <row r="815" spans="2:5" ht="12.75" customHeight="1">
      <c r="B815" s="2"/>
      <c r="C815" s="4"/>
      <c r="D815" s="4"/>
      <c r="E815" s="4"/>
    </row>
    <row r="816" spans="2:5" ht="12.75" customHeight="1">
      <c r="B816" s="2"/>
      <c r="C816" s="4"/>
      <c r="D816" s="4"/>
      <c r="E816" s="4"/>
    </row>
    <row r="817" spans="2:5" ht="12.75" customHeight="1">
      <c r="B817" s="2"/>
      <c r="C817" s="4"/>
      <c r="D817" s="4"/>
      <c r="E817" s="4"/>
    </row>
    <row r="818" spans="2:5" ht="12.75" customHeight="1">
      <c r="B818" s="2"/>
      <c r="C818" s="4"/>
      <c r="D818" s="4"/>
      <c r="E818" s="4"/>
    </row>
    <row r="819" spans="2:5" ht="12.75" customHeight="1">
      <c r="B819" s="2"/>
      <c r="C819" s="4"/>
      <c r="D819" s="4"/>
      <c r="E819" s="4"/>
    </row>
    <row r="820" spans="2:5" ht="12.75" customHeight="1">
      <c r="B820" s="2"/>
      <c r="C820" s="4"/>
      <c r="D820" s="4"/>
      <c r="E820" s="4"/>
    </row>
    <row r="821" spans="2:5" ht="12.75" customHeight="1">
      <c r="B821" s="2"/>
      <c r="C821" s="4"/>
      <c r="D821" s="4"/>
      <c r="E821" s="4"/>
    </row>
    <row r="822" spans="2:5" ht="12.75" customHeight="1">
      <c r="B822" s="2"/>
      <c r="C822" s="4"/>
      <c r="D822" s="4"/>
      <c r="E822" s="4"/>
    </row>
    <row r="823" spans="2:5" ht="12.75" customHeight="1">
      <c r="B823" s="2"/>
      <c r="C823" s="4"/>
      <c r="D823" s="4"/>
      <c r="E823" s="4"/>
    </row>
    <row r="824" spans="2:5" ht="12.75" customHeight="1">
      <c r="B824" s="2"/>
      <c r="C824" s="4"/>
      <c r="D824" s="4"/>
      <c r="E824" s="4"/>
    </row>
    <row r="825" spans="2:5" ht="12.75" customHeight="1">
      <c r="B825" s="2"/>
      <c r="C825" s="4"/>
      <c r="D825" s="4"/>
      <c r="E825" s="4"/>
    </row>
    <row r="826" spans="2:5" ht="12.75" customHeight="1">
      <c r="B826" s="2"/>
      <c r="C826" s="4"/>
      <c r="D826" s="4"/>
      <c r="E826" s="4"/>
    </row>
    <row r="827" spans="2:5" ht="12.75" customHeight="1">
      <c r="B827" s="2"/>
      <c r="C827" s="4"/>
      <c r="D827" s="4"/>
      <c r="E827" s="4"/>
    </row>
    <row r="828" spans="2:5" ht="12.75" customHeight="1">
      <c r="B828" s="2"/>
      <c r="C828" s="4"/>
      <c r="D828" s="4"/>
      <c r="E828" s="4"/>
    </row>
    <row r="829" spans="2:5" ht="12.75" customHeight="1">
      <c r="B829" s="2"/>
      <c r="C829" s="4"/>
      <c r="D829" s="4"/>
      <c r="E829" s="4"/>
    </row>
    <row r="830" spans="2:5" ht="12.75" customHeight="1">
      <c r="B830" s="2"/>
      <c r="C830" s="4"/>
      <c r="D830" s="4"/>
      <c r="E830" s="4"/>
    </row>
    <row r="831" spans="2:5" ht="12.75" customHeight="1">
      <c r="B831" s="2"/>
      <c r="C831" s="4"/>
      <c r="D831" s="4"/>
      <c r="E831" s="4"/>
    </row>
    <row r="832" spans="2:5" ht="12.75" customHeight="1">
      <c r="B832" s="2"/>
      <c r="C832" s="4"/>
      <c r="D832" s="4"/>
      <c r="E832" s="4"/>
    </row>
    <row r="833" spans="2:5" ht="12.75" customHeight="1">
      <c r="B833" s="2"/>
      <c r="C833" s="4"/>
      <c r="D833" s="4"/>
      <c r="E833" s="4"/>
    </row>
    <row r="834" spans="2:5" ht="12.75" customHeight="1">
      <c r="B834" s="2"/>
      <c r="C834" s="4"/>
      <c r="D834" s="4"/>
      <c r="E834" s="4"/>
    </row>
    <row r="835" spans="2:5" ht="12.75" customHeight="1">
      <c r="B835" s="2"/>
      <c r="C835" s="4"/>
      <c r="D835" s="4"/>
      <c r="E835" s="4"/>
    </row>
    <row r="836" spans="2:5" ht="12.75" customHeight="1">
      <c r="B836" s="2"/>
      <c r="C836" s="4"/>
      <c r="D836" s="4"/>
      <c r="E836" s="4"/>
    </row>
    <row r="837" spans="2:5" ht="12.75" customHeight="1">
      <c r="B837" s="2"/>
      <c r="C837" s="4"/>
      <c r="D837" s="4"/>
      <c r="E837" s="4"/>
    </row>
    <row r="838" spans="2:5" ht="12.75" customHeight="1">
      <c r="B838" s="2"/>
      <c r="C838" s="4"/>
      <c r="D838" s="4"/>
      <c r="E838" s="4"/>
    </row>
    <row r="839" spans="2:5" ht="12.75" customHeight="1">
      <c r="B839" s="2"/>
      <c r="C839" s="4"/>
      <c r="D839" s="4"/>
      <c r="E839" s="4"/>
    </row>
    <row r="840" spans="2:5" ht="12.75" customHeight="1">
      <c r="B840" s="2"/>
      <c r="C840" s="4"/>
      <c r="D840" s="4"/>
      <c r="E840" s="4"/>
    </row>
    <row r="841" spans="2:5" ht="12.75" customHeight="1">
      <c r="B841" s="2"/>
      <c r="C841" s="4"/>
      <c r="D841" s="4"/>
      <c r="E841" s="4"/>
    </row>
    <row r="842" spans="2:5" ht="12.75" customHeight="1">
      <c r="B842" s="2"/>
      <c r="C842" s="4"/>
      <c r="D842" s="4"/>
      <c r="E842" s="4"/>
    </row>
    <row r="843" spans="2:5" ht="12.75" customHeight="1">
      <c r="B843" s="2"/>
      <c r="C843" s="4"/>
      <c r="D843" s="4"/>
      <c r="E843" s="4"/>
    </row>
    <row r="844" spans="2:5" ht="12.75" customHeight="1">
      <c r="B844" s="2"/>
      <c r="C844" s="4"/>
      <c r="D844" s="4"/>
      <c r="E844" s="4"/>
    </row>
    <row r="845" spans="2:5" ht="12.75" customHeight="1">
      <c r="B845" s="2"/>
      <c r="C845" s="4"/>
      <c r="D845" s="4"/>
      <c r="E845" s="4"/>
    </row>
    <row r="846" spans="2:5" ht="12.75" customHeight="1">
      <c r="B846" s="2"/>
      <c r="C846" s="4"/>
      <c r="D846" s="4"/>
      <c r="E846" s="4"/>
    </row>
    <row r="847" spans="2:5" ht="12.75" customHeight="1">
      <c r="B847" s="2"/>
      <c r="C847" s="4"/>
      <c r="D847" s="4"/>
      <c r="E847" s="4"/>
    </row>
    <row r="848" spans="2:5" ht="12.75" customHeight="1">
      <c r="B848" s="2"/>
      <c r="C848" s="4"/>
      <c r="D848" s="4"/>
      <c r="E848" s="4"/>
    </row>
    <row r="849" spans="2:5" ht="12.75" customHeight="1">
      <c r="B849" s="2"/>
      <c r="C849" s="4"/>
      <c r="D849" s="4"/>
      <c r="E849" s="4"/>
    </row>
    <row r="850" spans="2:5" ht="12.75" customHeight="1">
      <c r="B850" s="2"/>
      <c r="C850" s="4"/>
      <c r="D850" s="4"/>
      <c r="E850" s="4"/>
    </row>
    <row r="851" spans="2:5" ht="12.75" customHeight="1">
      <c r="B851" s="2"/>
      <c r="C851" s="4"/>
      <c r="D851" s="4"/>
      <c r="E851" s="4"/>
    </row>
    <row r="852" spans="2:5" ht="12.75" customHeight="1">
      <c r="B852" s="2"/>
      <c r="C852" s="4"/>
      <c r="D852" s="4"/>
      <c r="E852" s="4"/>
    </row>
    <row r="853" spans="2:5" ht="12.75" customHeight="1">
      <c r="B853" s="2"/>
      <c r="C853" s="4"/>
      <c r="D853" s="4"/>
      <c r="E853" s="4"/>
    </row>
    <row r="854" spans="2:5" ht="12.75" customHeight="1">
      <c r="B854" s="2"/>
      <c r="C854" s="4"/>
      <c r="D854" s="4"/>
      <c r="E854" s="4"/>
    </row>
    <row r="855" spans="2:5" ht="12.75" customHeight="1">
      <c r="B855" s="2"/>
      <c r="C855" s="4"/>
      <c r="D855" s="4"/>
      <c r="E855" s="4"/>
    </row>
    <row r="856" spans="2:5" ht="12.75" customHeight="1">
      <c r="B856" s="2"/>
      <c r="C856" s="4"/>
      <c r="D856" s="4"/>
      <c r="E856" s="4"/>
    </row>
    <row r="857" spans="2:5" ht="12.75" customHeight="1">
      <c r="B857" s="2"/>
      <c r="C857" s="4"/>
      <c r="D857" s="4"/>
      <c r="E857" s="4"/>
    </row>
    <row r="858" spans="2:5" ht="12.75" customHeight="1">
      <c r="B858" s="2"/>
      <c r="C858" s="4"/>
      <c r="D858" s="4"/>
      <c r="E858" s="4"/>
    </row>
    <row r="859" spans="2:5" ht="12.75" customHeight="1">
      <c r="B859" s="2"/>
      <c r="C859" s="4"/>
      <c r="D859" s="4"/>
      <c r="E859" s="4"/>
    </row>
    <row r="860" spans="2:5" ht="12.75" customHeight="1">
      <c r="B860" s="2"/>
      <c r="C860" s="4"/>
      <c r="D860" s="4"/>
      <c r="E860" s="4"/>
    </row>
    <row r="861" spans="2:5" ht="12.75" customHeight="1">
      <c r="B861" s="2"/>
      <c r="C861" s="4"/>
      <c r="D861" s="4"/>
      <c r="E861" s="4"/>
    </row>
    <row r="862" spans="2:5" ht="12.75" customHeight="1">
      <c r="B862" s="2"/>
      <c r="C862" s="4"/>
      <c r="D862" s="4"/>
      <c r="E862" s="4"/>
    </row>
    <row r="863" spans="2:5" ht="12.75" customHeight="1">
      <c r="B863" s="2"/>
      <c r="C863" s="4"/>
      <c r="D863" s="4"/>
      <c r="E863" s="4"/>
    </row>
    <row r="864" spans="2:5" ht="12.75" customHeight="1">
      <c r="B864" s="2"/>
      <c r="C864" s="4"/>
      <c r="D864" s="4"/>
      <c r="E864" s="4"/>
    </row>
    <row r="865" spans="2:5" ht="12.75" customHeight="1">
      <c r="B865" s="2"/>
      <c r="C865" s="4"/>
      <c r="D865" s="4"/>
      <c r="E865" s="4"/>
    </row>
    <row r="866" spans="2:5" ht="12.75" customHeight="1">
      <c r="B866" s="2"/>
      <c r="C866" s="4"/>
      <c r="D866" s="4"/>
      <c r="E866" s="4"/>
    </row>
    <row r="867" spans="2:5" ht="12.75" customHeight="1">
      <c r="B867" s="2"/>
      <c r="C867" s="4"/>
      <c r="D867" s="4"/>
      <c r="E867" s="4"/>
    </row>
    <row r="868" spans="2:5" ht="12.75" customHeight="1">
      <c r="B868" s="2"/>
      <c r="C868" s="4"/>
      <c r="D868" s="4"/>
      <c r="E868" s="4"/>
    </row>
    <row r="869" spans="2:5" ht="12.75" customHeight="1">
      <c r="B869" s="2"/>
      <c r="C869" s="4"/>
      <c r="D869" s="4"/>
      <c r="E869" s="4"/>
    </row>
    <row r="870" spans="2:5" ht="12.75" customHeight="1">
      <c r="B870" s="2"/>
      <c r="C870" s="4"/>
      <c r="D870" s="4"/>
      <c r="E870" s="4"/>
    </row>
    <row r="871" spans="2:5" ht="12.75" customHeight="1">
      <c r="B871" s="2"/>
      <c r="C871" s="4"/>
      <c r="D871" s="4"/>
      <c r="E871" s="4"/>
    </row>
    <row r="872" spans="2:5" ht="12.75" customHeight="1">
      <c r="B872" s="2"/>
      <c r="C872" s="4"/>
      <c r="D872" s="4"/>
      <c r="E872" s="4"/>
    </row>
    <row r="873" spans="2:5" ht="12.75" customHeight="1">
      <c r="B873" s="2"/>
      <c r="C873" s="4"/>
      <c r="D873" s="4"/>
      <c r="E873" s="4"/>
    </row>
    <row r="874" spans="2:5" ht="12.75" customHeight="1">
      <c r="B874" s="2"/>
      <c r="C874" s="4"/>
      <c r="D874" s="4"/>
      <c r="E874" s="4"/>
    </row>
    <row r="875" spans="2:5" ht="12.75" customHeight="1">
      <c r="B875" s="2"/>
      <c r="C875" s="4"/>
      <c r="D875" s="4"/>
      <c r="E875" s="4"/>
    </row>
    <row r="876" spans="2:5" ht="12.75" customHeight="1">
      <c r="B876" s="2"/>
      <c r="C876" s="4"/>
      <c r="D876" s="4"/>
      <c r="E876" s="4"/>
    </row>
    <row r="877" spans="2:5" ht="12.75" customHeight="1">
      <c r="B877" s="2"/>
      <c r="C877" s="4"/>
      <c r="D877" s="4"/>
      <c r="E877" s="4"/>
    </row>
    <row r="878" spans="2:5" ht="12.75" customHeight="1">
      <c r="B878" s="2"/>
      <c r="C878" s="4"/>
      <c r="D878" s="4"/>
      <c r="E878" s="4"/>
    </row>
    <row r="879" spans="2:5" ht="12.75" customHeight="1">
      <c r="B879" s="2"/>
      <c r="C879" s="4"/>
      <c r="D879" s="4"/>
      <c r="E879" s="4"/>
    </row>
    <row r="880" spans="2:5" ht="12.75" customHeight="1">
      <c r="B880" s="2"/>
      <c r="C880" s="4"/>
      <c r="D880" s="4"/>
      <c r="E880" s="4"/>
    </row>
    <row r="881" spans="2:5" ht="12.75" customHeight="1">
      <c r="B881" s="2"/>
      <c r="C881" s="4"/>
      <c r="D881" s="4"/>
      <c r="E881" s="4"/>
    </row>
    <row r="882" spans="2:5" ht="12.75" customHeight="1">
      <c r="B882" s="2"/>
      <c r="C882" s="4"/>
      <c r="D882" s="4"/>
      <c r="E882" s="4"/>
    </row>
    <row r="883" spans="2:5" ht="12.75" customHeight="1">
      <c r="B883" s="2"/>
      <c r="C883" s="4"/>
      <c r="D883" s="4"/>
      <c r="E883" s="4"/>
    </row>
    <row r="884" spans="2:5" ht="12.75" customHeight="1">
      <c r="B884" s="2"/>
      <c r="C884" s="4"/>
      <c r="D884" s="4"/>
      <c r="E884" s="4"/>
    </row>
    <row r="885" spans="2:5" ht="12.75" customHeight="1">
      <c r="B885" s="2"/>
      <c r="C885" s="4"/>
      <c r="D885" s="4"/>
      <c r="E885" s="4"/>
    </row>
    <row r="886" spans="2:5" ht="12.75" customHeight="1">
      <c r="B886" s="2"/>
      <c r="C886" s="4"/>
      <c r="D886" s="4"/>
      <c r="E886" s="4"/>
    </row>
    <row r="887" spans="2:5" ht="12.75" customHeight="1">
      <c r="B887" s="2"/>
      <c r="C887" s="4"/>
      <c r="D887" s="4"/>
      <c r="E887" s="4"/>
    </row>
    <row r="888" spans="2:5" ht="12.75" customHeight="1">
      <c r="B888" s="2"/>
      <c r="C888" s="4"/>
      <c r="D888" s="4"/>
      <c r="E888" s="4"/>
    </row>
    <row r="889" spans="2:5" ht="12.75" customHeight="1">
      <c r="B889" s="2"/>
      <c r="C889" s="4"/>
      <c r="D889" s="4"/>
      <c r="E889" s="4"/>
    </row>
    <row r="890" spans="2:5" ht="12.75" customHeight="1">
      <c r="B890" s="2"/>
      <c r="C890" s="4"/>
      <c r="D890" s="4"/>
      <c r="E890" s="4"/>
    </row>
    <row r="891" spans="2:5" ht="12.75" customHeight="1">
      <c r="B891" s="2"/>
      <c r="C891" s="4"/>
      <c r="D891" s="4"/>
      <c r="E891" s="4"/>
    </row>
    <row r="892" spans="2:5" ht="12.75" customHeight="1">
      <c r="B892" s="2"/>
      <c r="C892" s="4"/>
      <c r="D892" s="4"/>
      <c r="E892" s="4"/>
    </row>
    <row r="893" spans="2:5" ht="12.75" customHeight="1">
      <c r="B893" s="2"/>
      <c r="C893" s="4"/>
      <c r="D893" s="4"/>
      <c r="E893" s="4"/>
    </row>
    <row r="894" spans="2:5" ht="12.75" customHeight="1">
      <c r="B894" s="2"/>
      <c r="C894" s="4"/>
      <c r="D894" s="4"/>
      <c r="E894" s="4"/>
    </row>
    <row r="895" spans="2:5" ht="12.75" customHeight="1">
      <c r="B895" s="2"/>
      <c r="C895" s="4"/>
      <c r="D895" s="4"/>
      <c r="E895" s="4"/>
    </row>
    <row r="896" spans="2:5" ht="12.75" customHeight="1">
      <c r="B896" s="2"/>
      <c r="C896" s="4"/>
      <c r="D896" s="4"/>
      <c r="E896" s="4"/>
    </row>
    <row r="897" spans="2:5" ht="12.75" customHeight="1">
      <c r="B897" s="2"/>
      <c r="C897" s="4"/>
      <c r="D897" s="4"/>
      <c r="E897" s="4"/>
    </row>
    <row r="898" spans="2:5" ht="12.75" customHeight="1">
      <c r="B898" s="2"/>
      <c r="C898" s="4"/>
      <c r="D898" s="4"/>
      <c r="E898" s="4"/>
    </row>
    <row r="899" spans="2:5" ht="12.75" customHeight="1">
      <c r="B899" s="2"/>
      <c r="C899" s="4"/>
      <c r="D899" s="4"/>
      <c r="E899" s="4"/>
    </row>
    <row r="900" spans="2:5" ht="12.75" customHeight="1">
      <c r="B900" s="2"/>
      <c r="C900" s="4"/>
      <c r="D900" s="4"/>
      <c r="E900" s="4"/>
    </row>
    <row r="901" spans="2:5" ht="12.75" customHeight="1">
      <c r="B901" s="2"/>
      <c r="C901" s="4"/>
      <c r="D901" s="4"/>
      <c r="E901" s="4"/>
    </row>
    <row r="902" spans="2:5" ht="12.75" customHeight="1">
      <c r="B902" s="2"/>
      <c r="C902" s="4"/>
      <c r="D902" s="4"/>
      <c r="E902" s="4"/>
    </row>
    <row r="903" spans="2:5" ht="12.75" customHeight="1">
      <c r="B903" s="2"/>
      <c r="C903" s="4"/>
      <c r="D903" s="4"/>
      <c r="E903" s="4"/>
    </row>
    <row r="904" spans="2:5" ht="12.75" customHeight="1">
      <c r="B904" s="2"/>
      <c r="C904" s="4"/>
      <c r="D904" s="4"/>
      <c r="E904" s="4"/>
    </row>
    <row r="905" spans="2:5" ht="12.75" customHeight="1">
      <c r="B905" s="2"/>
      <c r="C905" s="4"/>
      <c r="D905" s="4"/>
      <c r="E905" s="4"/>
    </row>
    <row r="906" spans="2:5" ht="12.75" customHeight="1">
      <c r="B906" s="2"/>
      <c r="C906" s="4"/>
      <c r="D906" s="4"/>
      <c r="E906" s="4"/>
    </row>
    <row r="907" spans="2:5" ht="12.75" customHeight="1">
      <c r="B907" s="2"/>
      <c r="C907" s="4"/>
      <c r="D907" s="4"/>
      <c r="E907" s="4"/>
    </row>
    <row r="908" spans="2:5" ht="12.75" customHeight="1">
      <c r="B908" s="2"/>
      <c r="C908" s="4"/>
      <c r="D908" s="4"/>
      <c r="E908" s="4"/>
    </row>
    <row r="909" spans="2:5" ht="12.75" customHeight="1">
      <c r="B909" s="2"/>
      <c r="C909" s="4"/>
      <c r="D909" s="4"/>
      <c r="E909" s="4"/>
    </row>
    <row r="910" spans="2:5" ht="12.75" customHeight="1">
      <c r="B910" s="2"/>
      <c r="C910" s="4"/>
      <c r="D910" s="4"/>
      <c r="E910" s="4"/>
    </row>
    <row r="911" spans="2:5" ht="12.75" customHeight="1">
      <c r="B911" s="2"/>
      <c r="C911" s="4"/>
      <c r="D911" s="4"/>
      <c r="E911" s="4"/>
    </row>
    <row r="912" spans="2:5" ht="12.75" customHeight="1">
      <c r="B912" s="2"/>
      <c r="C912" s="4"/>
      <c r="D912" s="4"/>
      <c r="E912" s="4"/>
    </row>
    <row r="913" spans="2:5" ht="12.75" customHeight="1">
      <c r="B913" s="2"/>
      <c r="C913" s="4"/>
      <c r="D913" s="4"/>
      <c r="E913" s="4"/>
    </row>
    <row r="914" spans="2:5" ht="12.75" customHeight="1">
      <c r="B914" s="2"/>
      <c r="C914" s="4"/>
      <c r="D914" s="4"/>
      <c r="E914" s="4"/>
    </row>
    <row r="915" spans="2:5" ht="12.75" customHeight="1">
      <c r="B915" s="2"/>
      <c r="C915" s="4"/>
      <c r="D915" s="4"/>
      <c r="E915" s="4"/>
    </row>
    <row r="916" spans="2:5" ht="12.75" customHeight="1">
      <c r="B916" s="2"/>
      <c r="C916" s="4"/>
      <c r="D916" s="4"/>
      <c r="E916" s="4"/>
    </row>
    <row r="917" spans="2:5" ht="12.75" customHeight="1">
      <c r="B917" s="2"/>
      <c r="C917" s="4"/>
      <c r="D917" s="4"/>
      <c r="E917" s="4"/>
    </row>
    <row r="918" spans="2:5" ht="12.75" customHeight="1">
      <c r="B918" s="2"/>
      <c r="C918" s="4"/>
      <c r="D918" s="4"/>
      <c r="E918" s="4"/>
    </row>
    <row r="919" spans="2:5" ht="12.75" customHeight="1">
      <c r="B919" s="2"/>
      <c r="C919" s="4"/>
      <c r="D919" s="4"/>
      <c r="E919" s="4"/>
    </row>
    <row r="920" spans="2:5" ht="12.75" customHeight="1">
      <c r="B920" s="2"/>
      <c r="C920" s="4"/>
      <c r="D920" s="4"/>
      <c r="E920" s="4"/>
    </row>
    <row r="921" spans="2:5" ht="12.75" customHeight="1">
      <c r="B921" s="2"/>
      <c r="C921" s="4"/>
      <c r="D921" s="4"/>
      <c r="E921" s="4"/>
    </row>
    <row r="922" spans="2:5" ht="12.75" customHeight="1">
      <c r="B922" s="2"/>
      <c r="C922" s="4"/>
      <c r="D922" s="4"/>
      <c r="E922" s="4"/>
    </row>
    <row r="923" spans="2:5" ht="12.75" customHeight="1">
      <c r="B923" s="2"/>
      <c r="C923" s="4"/>
      <c r="D923" s="4"/>
      <c r="E923" s="4"/>
    </row>
    <row r="924" spans="2:5" ht="12.75" customHeight="1">
      <c r="B924" s="2"/>
      <c r="C924" s="4"/>
      <c r="D924" s="4"/>
      <c r="E924" s="4"/>
    </row>
    <row r="925" spans="2:5" ht="12.75" customHeight="1">
      <c r="B925" s="2"/>
      <c r="C925" s="4"/>
      <c r="D925" s="4"/>
      <c r="E925" s="4"/>
    </row>
    <row r="926" spans="2:5" ht="12.75" customHeight="1">
      <c r="B926" s="2"/>
      <c r="C926" s="4"/>
      <c r="D926" s="4"/>
      <c r="E926" s="4"/>
    </row>
    <row r="927" spans="2:5" ht="12.75" customHeight="1">
      <c r="B927" s="2"/>
      <c r="C927" s="4"/>
      <c r="D927" s="4"/>
      <c r="E927" s="4"/>
    </row>
    <row r="928" spans="2:5" ht="12.75" customHeight="1">
      <c r="B928" s="2"/>
      <c r="C928" s="4"/>
      <c r="D928" s="4"/>
      <c r="E928" s="4"/>
    </row>
    <row r="929" spans="2:5" ht="12.75" customHeight="1">
      <c r="B929" s="2"/>
      <c r="C929" s="4"/>
      <c r="D929" s="4"/>
      <c r="E929" s="4"/>
    </row>
    <row r="930" spans="2:5" ht="12.75" customHeight="1">
      <c r="B930" s="2"/>
      <c r="C930" s="4"/>
      <c r="D930" s="4"/>
      <c r="E930" s="4"/>
    </row>
    <row r="931" spans="2:5" ht="12.75" customHeight="1">
      <c r="B931" s="2"/>
      <c r="C931" s="4"/>
      <c r="D931" s="4"/>
      <c r="E931" s="4"/>
    </row>
    <row r="932" spans="2:5" ht="12.75" customHeight="1">
      <c r="B932" s="2"/>
      <c r="C932" s="4"/>
      <c r="D932" s="4"/>
      <c r="E932" s="4"/>
    </row>
    <row r="933" spans="2:5" ht="12.75" customHeight="1">
      <c r="B933" s="2"/>
      <c r="C933" s="4"/>
      <c r="D933" s="4"/>
      <c r="E933" s="4"/>
    </row>
    <row r="934" spans="2:5" ht="12.75" customHeight="1">
      <c r="B934" s="2"/>
      <c r="C934" s="4"/>
      <c r="D934" s="4"/>
      <c r="E934" s="4"/>
    </row>
    <row r="935" spans="2:5" ht="12.75" customHeight="1">
      <c r="B935" s="2"/>
      <c r="C935" s="4"/>
      <c r="D935" s="4"/>
      <c r="E935" s="4"/>
    </row>
    <row r="936" spans="2:5" ht="12.75" customHeight="1">
      <c r="B936" s="2"/>
      <c r="C936" s="4"/>
      <c r="D936" s="4"/>
      <c r="E936" s="4"/>
    </row>
    <row r="937" spans="2:5" ht="12.75" customHeight="1">
      <c r="B937" s="2"/>
      <c r="C937" s="4"/>
      <c r="D937" s="4"/>
      <c r="E937" s="4"/>
    </row>
    <row r="938" spans="2:5" ht="12.75" customHeight="1">
      <c r="B938" s="2"/>
      <c r="C938" s="4"/>
      <c r="D938" s="4"/>
      <c r="E938" s="4"/>
    </row>
    <row r="939" spans="2:5" ht="12.75" customHeight="1">
      <c r="B939" s="2"/>
      <c r="C939" s="4"/>
      <c r="D939" s="4"/>
      <c r="E939" s="4"/>
    </row>
    <row r="940" spans="2:5" ht="12.75" customHeight="1">
      <c r="B940" s="2"/>
      <c r="C940" s="4"/>
      <c r="D940" s="4"/>
      <c r="E940" s="4"/>
    </row>
    <row r="941" spans="2:5" ht="12.75" customHeight="1">
      <c r="B941" s="2"/>
      <c r="C941" s="4"/>
      <c r="D941" s="4"/>
      <c r="E941" s="4"/>
    </row>
    <row r="942" spans="2:5" ht="12.75" customHeight="1">
      <c r="B942" s="2"/>
      <c r="C942" s="4"/>
      <c r="D942" s="4"/>
      <c r="E942" s="4"/>
    </row>
    <row r="943" spans="2:5" ht="12.75" customHeight="1">
      <c r="B943" s="2"/>
      <c r="C943" s="4"/>
      <c r="D943" s="4"/>
      <c r="E943" s="4"/>
    </row>
    <row r="944" spans="2:5" ht="12.75" customHeight="1">
      <c r="B944" s="2"/>
      <c r="C944" s="4"/>
      <c r="D944" s="4"/>
      <c r="E944" s="4"/>
    </row>
    <row r="945" spans="2:5" ht="12.75" customHeight="1">
      <c r="B945" s="2"/>
      <c r="C945" s="4"/>
      <c r="D945" s="4"/>
      <c r="E945" s="4"/>
    </row>
    <row r="946" spans="2:5" ht="12.75" customHeight="1">
      <c r="B946" s="2"/>
      <c r="C946" s="4"/>
      <c r="D946" s="4"/>
      <c r="E946" s="4"/>
    </row>
    <row r="947" spans="2:5" ht="12.75" customHeight="1">
      <c r="B947" s="2"/>
      <c r="C947" s="4"/>
      <c r="D947" s="4"/>
      <c r="E947" s="4"/>
    </row>
    <row r="948" spans="2:5" ht="12.75" customHeight="1">
      <c r="B948" s="2"/>
      <c r="C948" s="4"/>
      <c r="D948" s="4"/>
      <c r="E948" s="4"/>
    </row>
    <row r="949" spans="2:5" ht="12.75" customHeight="1">
      <c r="B949" s="2"/>
      <c r="C949" s="4"/>
      <c r="D949" s="4"/>
      <c r="E949" s="4"/>
    </row>
    <row r="950" spans="2:5" ht="12.75" customHeight="1">
      <c r="B950" s="2"/>
      <c r="C950" s="4"/>
      <c r="D950" s="4"/>
      <c r="E950" s="4"/>
    </row>
    <row r="951" spans="2:5" ht="12.75" customHeight="1">
      <c r="B951" s="2"/>
      <c r="C951" s="4"/>
      <c r="D951" s="4"/>
      <c r="E951" s="4"/>
    </row>
    <row r="952" spans="2:5" ht="12.75" customHeight="1">
      <c r="B952" s="2"/>
      <c r="C952" s="4"/>
      <c r="D952" s="4"/>
      <c r="E952" s="4"/>
    </row>
    <row r="953" spans="2:5" ht="12.75" customHeight="1">
      <c r="B953" s="2"/>
      <c r="C953" s="4"/>
      <c r="D953" s="4"/>
      <c r="E953" s="4"/>
    </row>
    <row r="954" spans="2:5" ht="12.75" customHeight="1">
      <c r="B954" s="2"/>
      <c r="C954" s="4"/>
      <c r="D954" s="4"/>
      <c r="E954" s="4"/>
    </row>
    <row r="955" spans="2:5" ht="12.75" customHeight="1">
      <c r="B955" s="2"/>
      <c r="C955" s="4"/>
      <c r="D955" s="4"/>
      <c r="E955" s="4"/>
    </row>
    <row r="956" spans="2:5" ht="12.75" customHeight="1">
      <c r="B956" s="2"/>
      <c r="C956" s="4"/>
      <c r="D956" s="4"/>
      <c r="E956" s="4"/>
    </row>
    <row r="957" spans="2:5" ht="12.75" customHeight="1">
      <c r="B957" s="2"/>
      <c r="C957" s="4"/>
      <c r="D957" s="4"/>
      <c r="E957" s="4"/>
    </row>
    <row r="958" spans="2:5" ht="12.75" customHeight="1">
      <c r="B958" s="2"/>
      <c r="C958" s="4"/>
      <c r="D958" s="4"/>
      <c r="E958" s="4"/>
    </row>
    <row r="959" spans="2:5" ht="12.75" customHeight="1">
      <c r="B959" s="2"/>
      <c r="C959" s="4"/>
      <c r="D959" s="4"/>
      <c r="E959" s="4"/>
    </row>
    <row r="960" spans="2:5" ht="12.75" customHeight="1">
      <c r="B960" s="2"/>
      <c r="C960" s="4"/>
      <c r="D960" s="4"/>
      <c r="E960" s="4"/>
    </row>
    <row r="961" spans="2:5" ht="12.75" customHeight="1">
      <c r="B961" s="2"/>
      <c r="C961" s="4"/>
      <c r="D961" s="4"/>
      <c r="E961" s="4"/>
    </row>
    <row r="962" spans="2:5" ht="12.75" customHeight="1">
      <c r="B962" s="2"/>
      <c r="C962" s="4"/>
      <c r="D962" s="4"/>
      <c r="E962" s="4"/>
    </row>
    <row r="963" spans="2:5" ht="12.75" customHeight="1">
      <c r="B963" s="2"/>
      <c r="C963" s="4"/>
      <c r="D963" s="4"/>
      <c r="E963" s="4"/>
    </row>
    <row r="964" spans="2:5" ht="12.75" customHeight="1">
      <c r="B964" s="2"/>
      <c r="C964" s="4"/>
      <c r="D964" s="4"/>
      <c r="E964" s="4"/>
    </row>
    <row r="965" spans="2:5" ht="12.75" customHeight="1">
      <c r="B965" s="2"/>
      <c r="C965" s="4"/>
      <c r="D965" s="4"/>
      <c r="E965" s="4"/>
    </row>
    <row r="966" spans="2:5" ht="12.75" customHeight="1">
      <c r="B966" s="2"/>
      <c r="C966" s="4"/>
      <c r="D966" s="4"/>
      <c r="E966" s="4"/>
    </row>
    <row r="967" spans="2:5" ht="12.75" customHeight="1">
      <c r="B967" s="2"/>
      <c r="C967" s="4"/>
      <c r="D967" s="4"/>
      <c r="E967" s="4"/>
    </row>
    <row r="968" spans="2:5" ht="12.75" customHeight="1">
      <c r="B968" s="2"/>
      <c r="C968" s="4"/>
      <c r="D968" s="4"/>
      <c r="E968" s="4"/>
    </row>
    <row r="969" spans="2:5" ht="12.75" customHeight="1">
      <c r="B969" s="2"/>
      <c r="C969" s="4"/>
      <c r="D969" s="4"/>
      <c r="E969" s="4"/>
    </row>
    <row r="970" spans="2:5" ht="12.75" customHeight="1">
      <c r="B970" s="2"/>
      <c r="C970" s="4"/>
      <c r="D970" s="4"/>
      <c r="E970" s="4"/>
    </row>
    <row r="971" spans="2:5" ht="12.75" customHeight="1">
      <c r="B971" s="2"/>
      <c r="C971" s="4"/>
      <c r="D971" s="4"/>
      <c r="E971" s="4"/>
    </row>
    <row r="972" spans="2:5" ht="12.75" customHeight="1">
      <c r="B972" s="2"/>
      <c r="C972" s="4"/>
      <c r="D972" s="4"/>
      <c r="E972" s="4"/>
    </row>
    <row r="973" spans="2:5" ht="12.75" customHeight="1">
      <c r="B973" s="2"/>
      <c r="C973" s="4"/>
      <c r="D973" s="4"/>
      <c r="E973" s="4"/>
    </row>
    <row r="974" spans="2:5" ht="12.75" customHeight="1">
      <c r="B974" s="2"/>
      <c r="C974" s="4"/>
      <c r="D974" s="4"/>
      <c r="E974" s="4"/>
    </row>
    <row r="975" spans="2:5" ht="12.75" customHeight="1">
      <c r="B975" s="2"/>
      <c r="C975" s="4"/>
      <c r="D975" s="4"/>
      <c r="E975" s="4"/>
    </row>
    <row r="976" spans="2:5" ht="12.75" customHeight="1">
      <c r="B976" s="2"/>
      <c r="C976" s="4"/>
      <c r="D976" s="4"/>
      <c r="E976" s="4"/>
    </row>
    <row r="977" spans="2:5" ht="12.75" customHeight="1">
      <c r="B977" s="2"/>
      <c r="C977" s="4"/>
      <c r="D977" s="4"/>
      <c r="E977" s="4"/>
    </row>
    <row r="978" spans="2:5" ht="12.75" customHeight="1">
      <c r="B978" s="2"/>
      <c r="C978" s="4"/>
      <c r="D978" s="4"/>
      <c r="E978" s="4"/>
    </row>
    <row r="979" spans="2:5" ht="12.75" customHeight="1">
      <c r="B979" s="2"/>
      <c r="C979" s="4"/>
      <c r="D979" s="4"/>
      <c r="E979" s="4"/>
    </row>
    <row r="980" spans="2:5" ht="12.75" customHeight="1">
      <c r="B980" s="2"/>
      <c r="C980" s="4"/>
      <c r="D980" s="4"/>
      <c r="E980" s="4"/>
    </row>
    <row r="981" spans="2:5" ht="12.75" customHeight="1">
      <c r="B981" s="2"/>
      <c r="C981" s="4"/>
      <c r="D981" s="4"/>
      <c r="E981" s="4"/>
    </row>
    <row r="982" spans="2:5" ht="12.75" customHeight="1">
      <c r="B982" s="2"/>
      <c r="C982" s="4"/>
      <c r="D982" s="4"/>
      <c r="E982" s="4"/>
    </row>
    <row r="983" spans="2:5" ht="12.75" customHeight="1">
      <c r="B983" s="2"/>
      <c r="C983" s="4"/>
      <c r="D983" s="4"/>
      <c r="E983" s="4"/>
    </row>
    <row r="984" spans="2:5" ht="12.75" customHeight="1">
      <c r="B984" s="2"/>
      <c r="C984" s="4"/>
      <c r="D984" s="4"/>
      <c r="E984" s="4"/>
    </row>
    <row r="985" spans="2:5" ht="12.75" customHeight="1">
      <c r="B985" s="2"/>
      <c r="C985" s="4"/>
      <c r="D985" s="4"/>
      <c r="E985" s="4"/>
    </row>
    <row r="986" spans="2:5" ht="12.75" customHeight="1">
      <c r="B986" s="2"/>
      <c r="C986" s="4"/>
      <c r="D986" s="4"/>
      <c r="E986" s="4"/>
    </row>
    <row r="987" spans="2:5" ht="12.75" customHeight="1">
      <c r="B987" s="2"/>
      <c r="C987" s="4"/>
      <c r="D987" s="4"/>
      <c r="E987" s="4"/>
    </row>
    <row r="988" spans="2:5" ht="12.75" customHeight="1">
      <c r="B988" s="2"/>
      <c r="C988" s="4"/>
      <c r="D988" s="4"/>
      <c r="E988" s="4"/>
    </row>
    <row r="989" spans="2:5" ht="12.75" customHeight="1">
      <c r="B989" s="2"/>
      <c r="C989" s="4"/>
      <c r="D989" s="4"/>
      <c r="E989" s="4"/>
    </row>
    <row r="990" spans="2:5" ht="12.75" customHeight="1">
      <c r="B990" s="2"/>
      <c r="C990" s="4"/>
      <c r="D990" s="4"/>
      <c r="E990" s="4"/>
    </row>
    <row r="991" spans="2:5" ht="12.75" customHeight="1">
      <c r="B991" s="2"/>
      <c r="C991" s="4"/>
      <c r="D991" s="4"/>
      <c r="E991" s="4"/>
    </row>
    <row r="992" spans="2:5" ht="12.75" customHeight="1">
      <c r="B992" s="2"/>
      <c r="C992" s="4"/>
      <c r="D992" s="4"/>
      <c r="E992" s="4"/>
    </row>
    <row r="993" spans="2:5" ht="12.75" customHeight="1">
      <c r="B993" s="2"/>
      <c r="C993" s="4"/>
      <c r="D993" s="4"/>
      <c r="E993" s="4"/>
    </row>
    <row r="994" spans="2:5" ht="12.75" customHeight="1">
      <c r="B994" s="2"/>
      <c r="C994" s="4"/>
      <c r="D994" s="4"/>
      <c r="E994" s="4"/>
    </row>
    <row r="995" spans="2:5" ht="12.75" customHeight="1">
      <c r="B995" s="2"/>
      <c r="C995" s="4"/>
      <c r="D995" s="4"/>
      <c r="E995" s="4"/>
    </row>
    <row r="996" spans="2:5" ht="12.75" customHeight="1">
      <c r="B996" s="2"/>
      <c r="C996" s="4"/>
      <c r="D996" s="4"/>
      <c r="E996" s="4"/>
    </row>
    <row r="997" spans="2:5" ht="12.75" customHeight="1">
      <c r="B997" s="2"/>
      <c r="C997" s="4"/>
      <c r="D997" s="4"/>
      <c r="E997" s="4"/>
    </row>
    <row r="998" spans="2:5" ht="12.75" customHeight="1">
      <c r="B998" s="2"/>
      <c r="C998" s="4"/>
      <c r="D998" s="4"/>
      <c r="E998" s="4"/>
    </row>
    <row r="999" spans="2:5" ht="12.75" customHeight="1"/>
    <row r="1000" spans="2:5" ht="12.75" customHeight="1"/>
  </sheetData>
  <sheetProtection sheet="1" objects="1" scenarios="1"/>
  <pageMargins left="0.75" right="0.75" top="1" bottom="1"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workbookViewId="0">
      <selection activeCell="F11" sqref="F11"/>
    </sheetView>
  </sheetViews>
  <sheetFormatPr defaultColWidth="14.42578125" defaultRowHeight="15" customHeight="1"/>
  <cols>
    <col min="1" max="1" width="60.7109375" customWidth="1"/>
    <col min="2" max="2" width="10.140625" customWidth="1"/>
    <col min="3" max="3" width="9.85546875" customWidth="1"/>
    <col min="4" max="4" width="10" customWidth="1"/>
    <col min="5" max="5" width="20.7109375" customWidth="1"/>
    <col min="6" max="6" width="66.140625" customWidth="1"/>
    <col min="7" max="26" width="8.7109375" customWidth="1"/>
  </cols>
  <sheetData>
    <row r="1" spans="1:26" ht="12.75" customHeight="1">
      <c r="A1" s="94" t="s">
        <v>1121</v>
      </c>
      <c r="B1" s="153" t="s">
        <v>1128</v>
      </c>
      <c r="C1" s="153" t="s">
        <v>1129</v>
      </c>
      <c r="D1" s="157" t="s">
        <v>1130</v>
      </c>
      <c r="E1" s="94" t="s">
        <v>741</v>
      </c>
      <c r="F1" s="94" t="s">
        <v>1104</v>
      </c>
      <c r="G1" s="1"/>
      <c r="H1" s="1"/>
      <c r="I1" s="1"/>
      <c r="J1" s="1"/>
      <c r="K1" s="1"/>
      <c r="L1" s="1"/>
      <c r="M1" s="1"/>
      <c r="N1" s="1"/>
      <c r="O1" s="1"/>
      <c r="P1" s="1"/>
      <c r="Q1" s="1"/>
      <c r="R1" s="1"/>
      <c r="S1" s="1"/>
      <c r="T1" s="1"/>
      <c r="U1" s="1"/>
      <c r="V1" s="1"/>
      <c r="W1" s="1"/>
      <c r="X1" s="1"/>
      <c r="Y1" s="1"/>
      <c r="Z1" s="1"/>
    </row>
    <row r="2" spans="1:26" ht="12.75" customHeight="1">
      <c r="A2" t="str">
        <f>waste2019!A3</f>
        <v>Incineration hardwood</v>
      </c>
      <c r="B2" s="5">
        <f>waste2019!H3</f>
        <v>-1.56</v>
      </c>
      <c r="C2" s="5">
        <f>waste2019!I3</f>
        <v>-5.6699999999999997E-3</v>
      </c>
      <c r="D2" s="5">
        <f>waste2019!J3*1000</f>
        <v>-0.98</v>
      </c>
      <c r="E2" s="10" t="str">
        <f>waste2019!K3</f>
        <v>IDEMAT 2017</v>
      </c>
      <c r="F2" s="10" t="str">
        <f>waste2019!L3</f>
        <v>0% moisture content</v>
      </c>
    </row>
    <row r="3" spans="1:26" ht="12.75" customHeight="1">
      <c r="A3" t="str">
        <f>waste2019!A4</f>
        <v>Incineration softwood</v>
      </c>
      <c r="B3" s="5">
        <f>waste2019!H4</f>
        <v>-1.63</v>
      </c>
      <c r="C3" s="5">
        <f>waste2019!I4</f>
        <v>-5.9199999999999999E-3</v>
      </c>
      <c r="D3" s="5">
        <f>waste2019!J4*1000</f>
        <v>-1.02</v>
      </c>
      <c r="E3" s="10" t="str">
        <f>waste2019!K4</f>
        <v>IDEMAT 2017</v>
      </c>
      <c r="F3" s="10" t="str">
        <f>waste2019!L4</f>
        <v>0% moisture content</v>
      </c>
    </row>
    <row r="4" spans="1:26" ht="12.75" customHeight="1">
      <c r="A4" t="str">
        <f>waste2019!A5</f>
        <v>Incineration PET</v>
      </c>
      <c r="B4" s="5">
        <f>waste2019!H5</f>
        <v>0.49099999999999999</v>
      </c>
      <c r="C4" s="5">
        <f>waste2019!I5</f>
        <v>-6.5199999999999998E-3</v>
      </c>
      <c r="D4" s="5">
        <f>waste2019!J5*1000</f>
        <v>-1.1299999999999999</v>
      </c>
      <c r="E4" s="10" t="str">
        <f>waste2019!K5</f>
        <v>IDEMAT 2017</v>
      </c>
    </row>
    <row r="5" spans="1:26" ht="12.75" customHeight="1">
      <c r="A5" t="str">
        <f>waste2019!A6</f>
        <v>Incineration PLA</v>
      </c>
      <c r="B5" s="5">
        <f>waste2019!H6</f>
        <v>-1.47</v>
      </c>
      <c r="C5" s="5">
        <f>waste2019!I6</f>
        <v>-5.3299999999999997E-3</v>
      </c>
      <c r="D5" s="5">
        <f>waste2019!J6*1000</f>
        <v>-0.92199999999999993</v>
      </c>
      <c r="E5" s="10" t="str">
        <f>waste2019!K6</f>
        <v>IDEMAT 2017</v>
      </c>
    </row>
    <row r="6" spans="1:26" ht="12.75" customHeight="1">
      <c r="A6" t="str">
        <f>waste2019!A7</f>
        <v>Incineration PE</v>
      </c>
      <c r="B6" s="5">
        <f>waste2019!H7</f>
        <v>-0.29799999999999999</v>
      </c>
      <c r="C6" s="5">
        <f>waste2019!I7</f>
        <v>-1.2500000000000001E-2</v>
      </c>
      <c r="D6" s="5">
        <f>waste2019!J7*1000</f>
        <v>-2.16</v>
      </c>
      <c r="E6" s="10" t="str">
        <f>waste2019!K7</f>
        <v>IDEMAT 2017</v>
      </c>
    </row>
    <row r="7" spans="1:26" ht="12.75" customHeight="1">
      <c r="A7" t="str">
        <f>waste2019!A8</f>
        <v>Incineration bio-PE</v>
      </c>
      <c r="B7" s="5">
        <f>waste2019!H8</f>
        <v>-1.87</v>
      </c>
      <c r="C7" s="5">
        <f>waste2019!I8</f>
        <v>-1.2500000000000001E-2</v>
      </c>
      <c r="D7" s="5">
        <f>waste2019!J8*1000</f>
        <v>-1.17</v>
      </c>
      <c r="E7" s="10" t="str">
        <f>waste2019!K8</f>
        <v>IDEMAT 2017</v>
      </c>
      <c r="F7" s="10" t="str">
        <f>waste2019!L8</f>
        <v>OBS: bio plastics have different CC impacts than their conventional analogs because biogenic CO2 is not accounted for at all through the LCA and thus it is not considered an emission for incineration of bio-plastics</v>
      </c>
    </row>
    <row r="8" spans="1:26" ht="12.75" customHeight="1">
      <c r="A8" t="str">
        <f>waste2019!A9</f>
        <v>Incineration bio-PET</v>
      </c>
      <c r="B8" s="5">
        <f>waste2019!H9</f>
        <v>-1.8</v>
      </c>
      <c r="C8" s="5">
        <f>waste2019!I9</f>
        <v>-6.5199999999999998E-3</v>
      </c>
      <c r="D8" s="5">
        <f>waste2019!J9*1000</f>
        <v>-2.9499999999999997</v>
      </c>
      <c r="E8" s="10" t="str">
        <f>waste2019!K9</f>
        <v>IDEMAT 2017</v>
      </c>
    </row>
    <row r="9" spans="1:26" ht="12.75" customHeight="1">
      <c r="A9" t="str">
        <f>waste2019!A10</f>
        <v>Incineration natural rubber</v>
      </c>
      <c r="B9" s="5">
        <f>waste2019!H10</f>
        <v>-3.32</v>
      </c>
      <c r="C9" s="5">
        <f>waste2019!I10</f>
        <v>-1.2E-2</v>
      </c>
      <c r="D9" s="5">
        <f>waste2019!J10*1000</f>
        <v>-2.0799999999999996</v>
      </c>
      <c r="E9" s="10" t="str">
        <f>waste2019!K10</f>
        <v>IDEMAT 2017</v>
      </c>
    </row>
    <row r="10" spans="1:26" ht="12.75" customHeight="1">
      <c r="A10" t="str">
        <f>waste2019!A11</f>
        <v>Incineration silicone rubber</v>
      </c>
      <c r="B10" s="5">
        <f>waste2019!H11</f>
        <v>0.3</v>
      </c>
      <c r="C10" s="5">
        <f>waste2019!I11</f>
        <v>-3.7699999999999999E-3</v>
      </c>
      <c r="D10" s="5">
        <f>waste2019!J11*1000</f>
        <v>-0.65200000000000002</v>
      </c>
      <c r="E10" s="10" t="str">
        <f>waste2019!K11</f>
        <v>IDEMAT 2017</v>
      </c>
    </row>
    <row r="11" spans="1:26" ht="12.75" customHeight="1">
      <c r="A11" t="str">
        <f>waste2019!A12</f>
        <v>Incineration various</v>
      </c>
      <c r="B11" s="5">
        <f>waste2019!H12</f>
        <v>-1.5</v>
      </c>
      <c r="C11" s="5">
        <f>waste2019!I12</f>
        <v>-5.45E-3</v>
      </c>
      <c r="D11" s="5">
        <f>waste2019!J12*1000</f>
        <v>-0.94099999999999995</v>
      </c>
      <c r="E11" s="10" t="str">
        <f>waste2019!K12</f>
        <v>IDEMAT 2017</v>
      </c>
      <c r="F11" s="10" t="str">
        <f>waste2019!L12</f>
        <v>paper, cardboard, leather, cotton (12% MC)</v>
      </c>
    </row>
    <row r="12" spans="1:26" ht="12.75" customHeight="1">
      <c r="A12" t="str">
        <f>waste2019!A13</f>
        <v>Incineration DMC</v>
      </c>
      <c r="B12" s="5">
        <f>waste2019!H13</f>
        <v>0.17599999999999999</v>
      </c>
      <c r="C12" s="5">
        <f>waste2019!I13</f>
        <v>-3.9699999999999996E-3</v>
      </c>
      <c r="D12" s="5">
        <f>waste2019!J13*1000</f>
        <v>-0.68599999999999994</v>
      </c>
      <c r="E12" s="10" t="str">
        <f>waste2019!K13</f>
        <v>IDEMAT 2017</v>
      </c>
      <c r="F12" s="10" t="str">
        <f>waste2019!L13</f>
        <v>Domestic Material Consumption</v>
      </c>
    </row>
    <row r="13" spans="1:26" ht="12.75" customHeight="1">
      <c r="A13" t="str">
        <f>waste2019!A14</f>
        <v>Recycling bio-PE</v>
      </c>
      <c r="B13" s="5">
        <f>waste2019!H14</f>
        <v>0.505</v>
      </c>
      <c r="C13" s="5">
        <f>waste2019!I14</f>
        <v>1.57E-3</v>
      </c>
      <c r="D13" s="5">
        <f>waste2019!J14*1000</f>
        <v>-2.1</v>
      </c>
      <c r="E13" s="10" t="str">
        <f>waste2019!K14</f>
        <v>IDEMAT 2017</v>
      </c>
      <c r="F13" s="10" t="str">
        <f>waste2019!L14</f>
        <v>plastic recylcing is calculated as: -Impact from virgin material + Impact of recycling</v>
      </c>
    </row>
    <row r="14" spans="1:26" ht="12.75" customHeight="1">
      <c r="A14" t="str">
        <f>waste2019!A15</f>
        <v>Recycling bio-PET</v>
      </c>
      <c r="B14" s="5">
        <f>waste2019!H15</f>
        <v>-1.72</v>
      </c>
      <c r="C14" s="5">
        <f>waste2019!I15</f>
        <v>-6.4999999999999997E-3</v>
      </c>
      <c r="D14" s="5">
        <f>waste2019!J15*1000</f>
        <v>15</v>
      </c>
      <c r="E14" s="10" t="str">
        <f>waste2019!K15</f>
        <v>IDEMAT 2017</v>
      </c>
    </row>
    <row r="15" spans="1:26" ht="12.75" customHeight="1">
      <c r="A15" t="str">
        <f>waste2019!A16</f>
        <v>Recycling PE</v>
      </c>
      <c r="B15" s="5">
        <f>waste2019!H16</f>
        <v>1.69</v>
      </c>
      <c r="C15" s="5">
        <f>waste2019!I16</f>
        <v>1.23E-2</v>
      </c>
      <c r="D15" s="5">
        <f>waste2019!J16*1000</f>
        <v>4.9300000000000006</v>
      </c>
      <c r="E15" s="10" t="str">
        <f>waste2019!K16</f>
        <v>IDEMAT 2017</v>
      </c>
    </row>
    <row r="16" spans="1:26" ht="12.75" customHeight="1">
      <c r="A16" t="str">
        <f>waste2019!A17</f>
        <v>Recycling PET</v>
      </c>
      <c r="B16" s="5">
        <f>waste2019!H17</f>
        <v>-0.54300000000000004</v>
      </c>
      <c r="C16" s="5">
        <f>waste2019!I17</f>
        <v>-0.11600000000000001</v>
      </c>
      <c r="D16" s="5">
        <f>waste2019!J17*1000</f>
        <v>-22.8</v>
      </c>
      <c r="E16" s="10" t="str">
        <f>waste2019!K17</f>
        <v>IDEMAT 2017</v>
      </c>
    </row>
    <row r="17" spans="1:6" ht="12.75" customHeight="1">
      <c r="A17" t="str">
        <f>waste2019!A18</f>
        <v>Recycling PLA</v>
      </c>
      <c r="B17" s="5">
        <f>waste2019!H18</f>
        <v>-0.68300000000000005</v>
      </c>
      <c r="C17" s="5">
        <f>waste2019!I18</f>
        <v>-1.1299999999999999</v>
      </c>
      <c r="D17" s="5">
        <f>waste2019!J18*1000</f>
        <v>-251</v>
      </c>
      <c r="E17" s="10" t="str">
        <f>waste2019!K18</f>
        <v>IDEMAT 2017</v>
      </c>
    </row>
    <row r="18" spans="1:6" ht="12.75" customHeight="1">
      <c r="A18" t="str">
        <f>waste2019!A19</f>
        <v>Recycling glass</v>
      </c>
      <c r="B18" s="5">
        <f>waste2019!H19</f>
        <v>-1.32</v>
      </c>
      <c r="C18" s="5">
        <f>waste2019!I19</f>
        <v>-0.26600000000000001</v>
      </c>
      <c r="D18" s="5">
        <f>waste2019!J19*1000</f>
        <v>-12.7</v>
      </c>
      <c r="E18" s="10" t="str">
        <f>waste2019!K19</f>
        <v>IDEMAT 2017</v>
      </c>
    </row>
    <row r="19" spans="1:6" ht="12.75" customHeight="1">
      <c r="A19" t="str">
        <f>waste2019!A20</f>
        <v>Recycling paper</v>
      </c>
      <c r="B19" s="5">
        <f>waste2019!H20</f>
        <v>-0.60199999999999998</v>
      </c>
      <c r="C19" s="5">
        <f>waste2019!I20</f>
        <v>-4.55</v>
      </c>
      <c r="D19" s="5">
        <f>waste2019!J20*1000</f>
        <v>-33.200000000000003</v>
      </c>
      <c r="E19" s="10" t="str">
        <f>waste2019!K20</f>
        <v>Ecoinvent</v>
      </c>
    </row>
    <row r="20" spans="1:6" ht="12.75" customHeight="1">
      <c r="A20" t="str">
        <f>waste2019!A21</f>
        <v>Inert waste disposal</v>
      </c>
      <c r="B20" s="5">
        <f>waste2019!H21</f>
        <v>7.3099999999999997E-3</v>
      </c>
      <c r="C20" s="5">
        <f>waste2019!I21</f>
        <v>2.4600000000000002E-4</v>
      </c>
      <c r="D20" s="5">
        <f>waste2019!J21*1000</f>
        <v>8</v>
      </c>
      <c r="E20" s="10" t="str">
        <f>waste2019!K21</f>
        <v>Ecoinvent</v>
      </c>
      <c r="F20" s="10" t="str">
        <f>waste2019!L21</f>
        <v>5% water content</v>
      </c>
    </row>
    <row r="21" spans="1:6" ht="12.75" customHeight="1">
      <c r="A21" t="str">
        <f>waste2019!A22</f>
        <v>Municipal solid waste disposal</v>
      </c>
      <c r="B21" s="5">
        <f>waste2019!H22</f>
        <v>0.75600000000000001</v>
      </c>
      <c r="C21" s="5">
        <f>waste2019!I22</f>
        <v>3.4400000000000001E-4</v>
      </c>
      <c r="D21" s="5">
        <f>waste2019!J22*1000</f>
        <v>102</v>
      </c>
      <c r="E21" s="10" t="str">
        <f>waste2019!K22</f>
        <v>Ecoinvent</v>
      </c>
      <c r="F21" s="10" t="str">
        <f>waste2019!L22</f>
        <v>22,9% water content</v>
      </c>
    </row>
    <row r="22" spans="1:6" ht="12.75" customHeight="1">
      <c r="A22" t="str">
        <f>waste2019!A23</f>
        <v>Anaerobic digestion biowaste</v>
      </c>
      <c r="B22" s="5">
        <f>waste2019!H23</f>
        <v>0.2616</v>
      </c>
      <c r="C22" s="5">
        <f>waste2019!I23</f>
        <v>6.0677000000000002E-2</v>
      </c>
      <c r="D22" s="5">
        <f>waste2019!J23*1000</f>
        <v>0.94298999999999999</v>
      </c>
      <c r="E22" s="10" t="str">
        <f>waste2019!K23</f>
        <v>Ecoinvent</v>
      </c>
      <c r="F22" s="10" t="str">
        <f>waste2019!L23</f>
        <v>outcome of digestion is biogas</v>
      </c>
    </row>
    <row r="23" spans="1:6" ht="12.75" customHeight="1">
      <c r="B23" s="5"/>
      <c r="C23" s="5"/>
      <c r="D23" s="3"/>
    </row>
    <row r="24" spans="1:6" ht="12.75" customHeight="1">
      <c r="B24" s="5"/>
      <c r="C24" s="5"/>
      <c r="D24" s="3"/>
    </row>
    <row r="25" spans="1:6" ht="12.75" customHeight="1">
      <c r="B25" s="5"/>
      <c r="C25" s="5"/>
      <c r="D25" s="3"/>
    </row>
    <row r="26" spans="1:6" ht="12.75" customHeight="1">
      <c r="B26" s="5"/>
      <c r="C26" s="5"/>
      <c r="D26" s="3"/>
    </row>
    <row r="27" spans="1:6" ht="12.75" customHeight="1">
      <c r="B27" s="5"/>
      <c r="C27" s="5"/>
      <c r="D27" s="3"/>
    </row>
    <row r="28" spans="1:6" ht="12.75" customHeight="1">
      <c r="B28" s="5"/>
      <c r="C28" s="5"/>
      <c r="D28" s="3"/>
    </row>
    <row r="29" spans="1:6" ht="12.75" customHeight="1">
      <c r="B29" s="5"/>
      <c r="C29" s="5"/>
      <c r="D29" s="3"/>
    </row>
    <row r="30" spans="1:6" ht="12.75" customHeight="1">
      <c r="B30" s="5"/>
      <c r="C30" s="5"/>
      <c r="D30" s="3"/>
    </row>
    <row r="31" spans="1:6" ht="12.75" customHeight="1">
      <c r="B31" s="5"/>
      <c r="C31" s="5"/>
      <c r="D31" s="3"/>
    </row>
    <row r="32" spans="1:6" ht="12.75" customHeight="1">
      <c r="B32" s="5"/>
      <c r="C32" s="5"/>
      <c r="D32" s="3"/>
    </row>
    <row r="33" spans="2:4" ht="12.75" customHeight="1">
      <c r="B33" s="5"/>
      <c r="C33" s="5"/>
      <c r="D33" s="3"/>
    </row>
    <row r="34" spans="2:4" ht="12.75" customHeight="1">
      <c r="B34" s="5"/>
      <c r="C34" s="5"/>
      <c r="D34" s="3"/>
    </row>
    <row r="35" spans="2:4" ht="12.75" customHeight="1">
      <c r="B35" s="5"/>
      <c r="C35" s="5"/>
      <c r="D35" s="3"/>
    </row>
    <row r="36" spans="2:4" ht="12.75" customHeight="1">
      <c r="B36" s="5"/>
      <c r="C36" s="5"/>
      <c r="D36" s="3"/>
    </row>
    <row r="37" spans="2:4" ht="12.75" customHeight="1">
      <c r="B37" s="5"/>
      <c r="C37" s="5"/>
      <c r="D37" s="3"/>
    </row>
    <row r="38" spans="2:4" ht="12.75" customHeight="1">
      <c r="B38" s="5"/>
      <c r="C38" s="5"/>
      <c r="D38" s="3"/>
    </row>
    <row r="39" spans="2:4" ht="12.75" customHeight="1">
      <c r="B39" s="5"/>
      <c r="C39" s="5"/>
      <c r="D39" s="3"/>
    </row>
    <row r="40" spans="2:4" ht="12.75" customHeight="1">
      <c r="B40" s="5"/>
      <c r="C40" s="5"/>
      <c r="D40" s="3"/>
    </row>
    <row r="41" spans="2:4" ht="12.75" customHeight="1">
      <c r="B41" s="5"/>
      <c r="C41" s="5"/>
      <c r="D41" s="3"/>
    </row>
    <row r="42" spans="2:4" ht="12.75" customHeight="1">
      <c r="B42" s="5"/>
      <c r="C42" s="5"/>
      <c r="D42" s="3"/>
    </row>
    <row r="43" spans="2:4" ht="12.75" customHeight="1">
      <c r="B43" s="5"/>
      <c r="C43" s="5"/>
      <c r="D43" s="3"/>
    </row>
    <row r="44" spans="2:4" ht="12.75" customHeight="1">
      <c r="B44" s="5"/>
      <c r="C44" s="5"/>
      <c r="D44" s="3"/>
    </row>
    <row r="45" spans="2:4" ht="12.75" customHeight="1">
      <c r="B45" s="5"/>
      <c r="C45" s="5"/>
      <c r="D45" s="3"/>
    </row>
    <row r="46" spans="2:4" ht="12.75" customHeight="1">
      <c r="B46" s="5"/>
      <c r="C46" s="5"/>
      <c r="D46" s="3"/>
    </row>
    <row r="47" spans="2:4" ht="12.75" customHeight="1">
      <c r="B47" s="5"/>
      <c r="C47" s="5"/>
      <c r="D47" s="3"/>
    </row>
    <row r="48" spans="2:4" ht="12.75" customHeight="1">
      <c r="B48" s="5"/>
      <c r="C48" s="5"/>
      <c r="D48" s="3"/>
    </row>
    <row r="49" spans="2:4" ht="12.75" customHeight="1">
      <c r="B49" s="5"/>
      <c r="C49" s="5"/>
      <c r="D49" s="3"/>
    </row>
    <row r="50" spans="2:4" ht="12.75" customHeight="1">
      <c r="B50" s="5"/>
      <c r="C50" s="5"/>
      <c r="D50" s="3"/>
    </row>
    <row r="51" spans="2:4" ht="12.75" customHeight="1">
      <c r="B51" s="5"/>
      <c r="C51" s="5"/>
      <c r="D51" s="3"/>
    </row>
    <row r="52" spans="2:4" ht="12.75" customHeight="1">
      <c r="B52" s="5"/>
      <c r="C52" s="5"/>
      <c r="D52" s="3"/>
    </row>
    <row r="53" spans="2:4" ht="12.75" customHeight="1">
      <c r="B53" s="5"/>
      <c r="C53" s="5"/>
      <c r="D53" s="3"/>
    </row>
    <row r="54" spans="2:4" ht="12.75" customHeight="1">
      <c r="B54" s="5"/>
      <c r="C54" s="5"/>
      <c r="D54" s="3"/>
    </row>
    <row r="55" spans="2:4" ht="12.75" customHeight="1">
      <c r="B55" s="5"/>
      <c r="C55" s="5"/>
      <c r="D55" s="3"/>
    </row>
    <row r="56" spans="2:4" ht="12.75" customHeight="1">
      <c r="B56" s="5"/>
      <c r="C56" s="5"/>
      <c r="D56" s="3"/>
    </row>
    <row r="57" spans="2:4" ht="12.75" customHeight="1">
      <c r="B57" s="5"/>
      <c r="C57" s="5"/>
      <c r="D57" s="3"/>
    </row>
    <row r="58" spans="2:4" ht="12.75" customHeight="1">
      <c r="B58" s="5"/>
      <c r="C58" s="5"/>
      <c r="D58" s="3"/>
    </row>
    <row r="59" spans="2:4" ht="12.75" customHeight="1">
      <c r="B59" s="5"/>
      <c r="C59" s="5"/>
      <c r="D59" s="3"/>
    </row>
    <row r="60" spans="2:4" ht="12.75" customHeight="1">
      <c r="B60" s="5"/>
      <c r="C60" s="5"/>
      <c r="D60" s="3"/>
    </row>
    <row r="61" spans="2:4" ht="12.75" customHeight="1">
      <c r="B61" s="5"/>
      <c r="C61" s="5"/>
      <c r="D61" s="3"/>
    </row>
    <row r="62" spans="2:4" ht="12.75" customHeight="1">
      <c r="B62" s="5"/>
      <c r="C62" s="5"/>
      <c r="D62" s="3"/>
    </row>
    <row r="63" spans="2:4" ht="12.75" customHeight="1">
      <c r="B63" s="5"/>
      <c r="C63" s="5"/>
      <c r="D63" s="3"/>
    </row>
    <row r="64" spans="2:4" ht="12.75" customHeight="1">
      <c r="B64" s="5"/>
      <c r="C64" s="5"/>
      <c r="D64" s="3"/>
    </row>
    <row r="65" spans="2:4" ht="12.75" customHeight="1">
      <c r="B65" s="5"/>
      <c r="C65" s="5"/>
      <c r="D65" s="3"/>
    </row>
    <row r="66" spans="2:4" ht="12.75" customHeight="1">
      <c r="B66" s="5"/>
      <c r="C66" s="5"/>
      <c r="D66" s="3"/>
    </row>
    <row r="67" spans="2:4" ht="12.75" customHeight="1">
      <c r="B67" s="5"/>
      <c r="C67" s="5"/>
      <c r="D67" s="3"/>
    </row>
    <row r="68" spans="2:4" ht="12.75" customHeight="1">
      <c r="B68" s="5"/>
      <c r="C68" s="5"/>
      <c r="D68" s="3"/>
    </row>
    <row r="69" spans="2:4" ht="12.75" customHeight="1">
      <c r="B69" s="5"/>
      <c r="C69" s="5"/>
      <c r="D69" s="3"/>
    </row>
    <row r="70" spans="2:4" ht="12.75" customHeight="1">
      <c r="B70" s="5"/>
      <c r="C70" s="5"/>
      <c r="D70" s="3"/>
    </row>
    <row r="71" spans="2:4" ht="12.75" customHeight="1">
      <c r="B71" s="5"/>
      <c r="C71" s="5"/>
      <c r="D71" s="3"/>
    </row>
    <row r="72" spans="2:4" ht="12.75" customHeight="1">
      <c r="B72" s="5"/>
      <c r="C72" s="5"/>
      <c r="D72" s="3"/>
    </row>
    <row r="73" spans="2:4" ht="12.75" customHeight="1">
      <c r="B73" s="5"/>
      <c r="C73" s="5"/>
      <c r="D73" s="3"/>
    </row>
    <row r="74" spans="2:4" ht="12.75" customHeight="1">
      <c r="B74" s="5"/>
      <c r="C74" s="5"/>
      <c r="D74" s="3"/>
    </row>
    <row r="75" spans="2:4" ht="12.75" customHeight="1">
      <c r="B75" s="5"/>
      <c r="C75" s="5"/>
      <c r="D75" s="3"/>
    </row>
    <row r="76" spans="2:4" ht="12.75" customHeight="1">
      <c r="B76" s="5"/>
      <c r="C76" s="5"/>
      <c r="D76" s="3"/>
    </row>
    <row r="77" spans="2:4" ht="12.75" customHeight="1">
      <c r="B77" s="5"/>
      <c r="C77" s="5"/>
      <c r="D77" s="3"/>
    </row>
    <row r="78" spans="2:4" ht="12.75" customHeight="1">
      <c r="B78" s="5"/>
      <c r="C78" s="5"/>
      <c r="D78" s="3"/>
    </row>
    <row r="79" spans="2:4" ht="12.75" customHeight="1">
      <c r="B79" s="5"/>
      <c r="C79" s="5"/>
      <c r="D79" s="3"/>
    </row>
    <row r="80" spans="2:4" ht="12.75" customHeight="1">
      <c r="B80" s="5"/>
      <c r="C80" s="5"/>
      <c r="D80" s="3"/>
    </row>
    <row r="81" spans="2:4" ht="12.75" customHeight="1">
      <c r="B81" s="5"/>
      <c r="C81" s="5"/>
      <c r="D81" s="3"/>
    </row>
    <row r="82" spans="2:4" ht="12.75" customHeight="1">
      <c r="B82" s="5"/>
      <c r="C82" s="5"/>
      <c r="D82" s="3"/>
    </row>
    <row r="83" spans="2:4" ht="12.75" customHeight="1">
      <c r="B83" s="5"/>
      <c r="C83" s="5"/>
      <c r="D83" s="3"/>
    </row>
    <row r="84" spans="2:4" ht="12.75" customHeight="1">
      <c r="B84" s="5"/>
      <c r="C84" s="5"/>
      <c r="D84" s="3"/>
    </row>
    <row r="85" spans="2:4" ht="12.75" customHeight="1">
      <c r="B85" s="5"/>
      <c r="C85" s="5"/>
      <c r="D85" s="3"/>
    </row>
    <row r="86" spans="2:4" ht="12.75" customHeight="1">
      <c r="B86" s="5"/>
      <c r="C86" s="5"/>
      <c r="D86" s="3"/>
    </row>
    <row r="87" spans="2:4" ht="12.75" customHeight="1">
      <c r="B87" s="5"/>
      <c r="C87" s="5"/>
      <c r="D87" s="3"/>
    </row>
    <row r="88" spans="2:4" ht="12.75" customHeight="1">
      <c r="B88" s="5"/>
      <c r="C88" s="5"/>
      <c r="D88" s="3"/>
    </row>
    <row r="89" spans="2:4" ht="12.75" customHeight="1">
      <c r="B89" s="5"/>
      <c r="C89" s="5"/>
      <c r="D89" s="3"/>
    </row>
    <row r="90" spans="2:4" ht="12.75" customHeight="1">
      <c r="B90" s="5"/>
      <c r="C90" s="5"/>
      <c r="D90" s="3"/>
    </row>
    <row r="91" spans="2:4" ht="12.75" customHeight="1">
      <c r="B91" s="5"/>
      <c r="C91" s="5"/>
      <c r="D91" s="3"/>
    </row>
    <row r="92" spans="2:4" ht="12.75" customHeight="1">
      <c r="B92" s="5"/>
      <c r="C92" s="5"/>
      <c r="D92" s="3"/>
    </row>
    <row r="93" spans="2:4" ht="12.75" customHeight="1">
      <c r="B93" s="5"/>
      <c r="C93" s="5"/>
      <c r="D93" s="3"/>
    </row>
    <row r="94" spans="2:4" ht="12.75" customHeight="1">
      <c r="B94" s="5"/>
      <c r="C94" s="5"/>
      <c r="D94" s="3"/>
    </row>
    <row r="95" spans="2:4" ht="12.75" customHeight="1">
      <c r="B95" s="5"/>
      <c r="C95" s="5"/>
      <c r="D95" s="3"/>
    </row>
    <row r="96" spans="2:4" ht="12.75" customHeight="1">
      <c r="B96" s="5"/>
      <c r="C96" s="5"/>
      <c r="D96" s="3"/>
    </row>
    <row r="97" spans="2:4" ht="12.75" customHeight="1">
      <c r="B97" s="5"/>
      <c r="C97" s="5"/>
      <c r="D97" s="3"/>
    </row>
    <row r="98" spans="2:4" ht="12.75" customHeight="1">
      <c r="B98" s="5"/>
      <c r="C98" s="5"/>
      <c r="D98" s="3"/>
    </row>
    <row r="99" spans="2:4" ht="12.75" customHeight="1">
      <c r="B99" s="5"/>
      <c r="C99" s="5"/>
      <c r="D99" s="3"/>
    </row>
    <row r="100" spans="2:4" ht="12.75" customHeight="1">
      <c r="B100" s="5"/>
      <c r="C100" s="5"/>
      <c r="D100" s="3"/>
    </row>
    <row r="101" spans="2:4" ht="12.75" customHeight="1">
      <c r="B101" s="5"/>
      <c r="C101" s="5"/>
      <c r="D101" s="3"/>
    </row>
    <row r="102" spans="2:4" ht="12.75" customHeight="1">
      <c r="B102" s="5"/>
      <c r="C102" s="5"/>
      <c r="D102" s="3"/>
    </row>
    <row r="103" spans="2:4" ht="12.75" customHeight="1">
      <c r="B103" s="5"/>
      <c r="C103" s="5"/>
      <c r="D103" s="3"/>
    </row>
    <row r="104" spans="2:4" ht="12.75" customHeight="1">
      <c r="B104" s="5"/>
      <c r="C104" s="5"/>
      <c r="D104" s="3"/>
    </row>
    <row r="105" spans="2:4" ht="12.75" customHeight="1">
      <c r="B105" s="5"/>
      <c r="C105" s="5"/>
      <c r="D105" s="3"/>
    </row>
    <row r="106" spans="2:4" ht="12.75" customHeight="1">
      <c r="B106" s="5"/>
      <c r="C106" s="5"/>
      <c r="D106" s="3"/>
    </row>
    <row r="107" spans="2:4" ht="12.75" customHeight="1">
      <c r="B107" s="5"/>
      <c r="C107" s="5"/>
      <c r="D107" s="3"/>
    </row>
    <row r="108" spans="2:4" ht="12.75" customHeight="1">
      <c r="B108" s="5"/>
      <c r="C108" s="5"/>
      <c r="D108" s="3"/>
    </row>
    <row r="109" spans="2:4" ht="12.75" customHeight="1">
      <c r="B109" s="5"/>
      <c r="C109" s="5"/>
      <c r="D109" s="3"/>
    </row>
    <row r="110" spans="2:4" ht="12.75" customHeight="1">
      <c r="B110" s="5"/>
      <c r="C110" s="5"/>
      <c r="D110" s="3"/>
    </row>
    <row r="111" spans="2:4" ht="12.75" customHeight="1">
      <c r="B111" s="5"/>
      <c r="C111" s="5"/>
      <c r="D111" s="3"/>
    </row>
    <row r="112" spans="2:4" ht="12.75" customHeight="1">
      <c r="B112" s="5"/>
      <c r="C112" s="5"/>
      <c r="D112" s="3"/>
    </row>
    <row r="113" spans="2:4" ht="12.75" customHeight="1">
      <c r="B113" s="5"/>
      <c r="C113" s="5"/>
      <c r="D113" s="3"/>
    </row>
    <row r="114" spans="2:4" ht="12.75" customHeight="1">
      <c r="B114" s="5"/>
      <c r="C114" s="5"/>
      <c r="D114" s="3"/>
    </row>
    <row r="115" spans="2:4" ht="12.75" customHeight="1">
      <c r="B115" s="5"/>
      <c r="C115" s="5"/>
      <c r="D115" s="3"/>
    </row>
    <row r="116" spans="2:4" ht="12.75" customHeight="1">
      <c r="B116" s="5"/>
      <c r="C116" s="5"/>
      <c r="D116" s="3"/>
    </row>
    <row r="117" spans="2:4" ht="12.75" customHeight="1">
      <c r="B117" s="5"/>
      <c r="C117" s="5"/>
      <c r="D117" s="3"/>
    </row>
    <row r="118" spans="2:4" ht="12.75" customHeight="1">
      <c r="B118" s="5"/>
      <c r="C118" s="5"/>
      <c r="D118" s="3"/>
    </row>
    <row r="119" spans="2:4" ht="12.75" customHeight="1">
      <c r="B119" s="5"/>
      <c r="C119" s="5"/>
      <c r="D119" s="3"/>
    </row>
    <row r="120" spans="2:4" ht="12.75" customHeight="1">
      <c r="B120" s="5"/>
      <c r="C120" s="5"/>
      <c r="D120" s="3"/>
    </row>
    <row r="121" spans="2:4" ht="12.75" customHeight="1">
      <c r="B121" s="5"/>
      <c r="C121" s="5"/>
      <c r="D121" s="3"/>
    </row>
    <row r="122" spans="2:4" ht="12.75" customHeight="1">
      <c r="B122" s="5"/>
      <c r="C122" s="5"/>
      <c r="D122" s="3"/>
    </row>
    <row r="123" spans="2:4" ht="12.75" customHeight="1">
      <c r="B123" s="5"/>
      <c r="C123" s="5"/>
      <c r="D123" s="3"/>
    </row>
    <row r="124" spans="2:4" ht="12.75" customHeight="1">
      <c r="B124" s="5"/>
      <c r="C124" s="5"/>
      <c r="D124" s="3"/>
    </row>
    <row r="125" spans="2:4" ht="12.75" customHeight="1">
      <c r="B125" s="5"/>
      <c r="C125" s="5"/>
      <c r="D125" s="3"/>
    </row>
    <row r="126" spans="2:4" ht="12.75" customHeight="1">
      <c r="B126" s="5"/>
      <c r="C126" s="5"/>
      <c r="D126" s="3"/>
    </row>
    <row r="127" spans="2:4" ht="12.75" customHeight="1">
      <c r="B127" s="5"/>
      <c r="C127" s="5"/>
      <c r="D127" s="3"/>
    </row>
    <row r="128" spans="2:4" ht="12.75" customHeight="1">
      <c r="B128" s="5"/>
      <c r="C128" s="5"/>
      <c r="D128" s="3"/>
    </row>
    <row r="129" spans="2:4" ht="12.75" customHeight="1">
      <c r="B129" s="5"/>
      <c r="C129" s="5"/>
      <c r="D129" s="3"/>
    </row>
    <row r="130" spans="2:4" ht="12.75" customHeight="1">
      <c r="B130" s="5"/>
      <c r="C130" s="5"/>
      <c r="D130" s="3"/>
    </row>
    <row r="131" spans="2:4" ht="12.75" customHeight="1">
      <c r="B131" s="5"/>
      <c r="C131" s="5"/>
      <c r="D131" s="3"/>
    </row>
    <row r="132" spans="2:4" ht="12.75" customHeight="1">
      <c r="B132" s="5"/>
      <c r="C132" s="5"/>
      <c r="D132" s="3"/>
    </row>
    <row r="133" spans="2:4" ht="12.75" customHeight="1">
      <c r="B133" s="5"/>
      <c r="C133" s="5"/>
      <c r="D133" s="3"/>
    </row>
    <row r="134" spans="2:4" ht="12.75" customHeight="1">
      <c r="B134" s="5"/>
      <c r="C134" s="5"/>
      <c r="D134" s="3"/>
    </row>
    <row r="135" spans="2:4" ht="12.75" customHeight="1">
      <c r="B135" s="5"/>
      <c r="C135" s="5"/>
      <c r="D135" s="3"/>
    </row>
    <row r="136" spans="2:4" ht="12.75" customHeight="1">
      <c r="B136" s="5"/>
      <c r="C136" s="5"/>
      <c r="D136" s="3"/>
    </row>
    <row r="137" spans="2:4" ht="12.75" customHeight="1">
      <c r="B137" s="5"/>
      <c r="C137" s="5"/>
      <c r="D137" s="3"/>
    </row>
    <row r="138" spans="2:4" ht="12.75" customHeight="1">
      <c r="B138" s="5"/>
      <c r="C138" s="5"/>
      <c r="D138" s="3"/>
    </row>
    <row r="139" spans="2:4" ht="12.75" customHeight="1">
      <c r="B139" s="5"/>
      <c r="C139" s="5"/>
      <c r="D139" s="3"/>
    </row>
    <row r="140" spans="2:4" ht="12.75" customHeight="1">
      <c r="B140" s="5"/>
      <c r="C140" s="5"/>
      <c r="D140" s="3"/>
    </row>
    <row r="141" spans="2:4" ht="12.75" customHeight="1">
      <c r="B141" s="5"/>
      <c r="C141" s="5"/>
      <c r="D141" s="3"/>
    </row>
    <row r="142" spans="2:4" ht="12.75" customHeight="1">
      <c r="B142" s="5"/>
      <c r="C142" s="5"/>
      <c r="D142" s="3"/>
    </row>
    <row r="143" spans="2:4" ht="12.75" customHeight="1">
      <c r="B143" s="5"/>
      <c r="C143" s="5"/>
      <c r="D143" s="3"/>
    </row>
    <row r="144" spans="2:4" ht="12.75" customHeight="1">
      <c r="B144" s="5"/>
      <c r="C144" s="5"/>
      <c r="D144" s="3"/>
    </row>
    <row r="145" spans="2:4" ht="12.75" customHeight="1">
      <c r="B145" s="5"/>
      <c r="C145" s="5"/>
      <c r="D145" s="3"/>
    </row>
    <row r="146" spans="2:4" ht="12.75" customHeight="1">
      <c r="B146" s="5"/>
      <c r="C146" s="5"/>
      <c r="D146" s="3"/>
    </row>
    <row r="147" spans="2:4" ht="12.75" customHeight="1">
      <c r="B147" s="5"/>
      <c r="C147" s="5"/>
      <c r="D147" s="3"/>
    </row>
    <row r="148" spans="2:4" ht="12.75" customHeight="1">
      <c r="B148" s="5"/>
      <c r="C148" s="5"/>
      <c r="D148" s="3"/>
    </row>
    <row r="149" spans="2:4" ht="12.75" customHeight="1">
      <c r="B149" s="5"/>
      <c r="C149" s="5"/>
      <c r="D149" s="3"/>
    </row>
    <row r="150" spans="2:4" ht="12.75" customHeight="1">
      <c r="B150" s="5"/>
      <c r="C150" s="5"/>
      <c r="D150" s="3"/>
    </row>
    <row r="151" spans="2:4" ht="12.75" customHeight="1">
      <c r="B151" s="5"/>
      <c r="C151" s="5"/>
      <c r="D151" s="3"/>
    </row>
    <row r="152" spans="2:4" ht="12.75" customHeight="1">
      <c r="B152" s="5"/>
      <c r="C152" s="5"/>
      <c r="D152" s="3"/>
    </row>
    <row r="153" spans="2:4" ht="12.75" customHeight="1">
      <c r="B153" s="5"/>
      <c r="C153" s="5"/>
      <c r="D153" s="3"/>
    </row>
    <row r="154" spans="2:4" ht="12.75" customHeight="1">
      <c r="B154" s="5"/>
      <c r="C154" s="5"/>
      <c r="D154" s="3"/>
    </row>
    <row r="155" spans="2:4" ht="12.75" customHeight="1">
      <c r="B155" s="5"/>
      <c r="C155" s="5"/>
      <c r="D155" s="3"/>
    </row>
    <row r="156" spans="2:4" ht="12.75" customHeight="1">
      <c r="B156" s="5"/>
      <c r="C156" s="5"/>
      <c r="D156" s="3"/>
    </row>
    <row r="157" spans="2:4" ht="12.75" customHeight="1">
      <c r="B157" s="5"/>
      <c r="C157" s="5"/>
      <c r="D157" s="3"/>
    </row>
    <row r="158" spans="2:4" ht="12.75" customHeight="1">
      <c r="B158" s="5"/>
      <c r="C158" s="5"/>
      <c r="D158" s="3"/>
    </row>
    <row r="159" spans="2:4" ht="12.75" customHeight="1">
      <c r="B159" s="5"/>
      <c r="C159" s="5"/>
      <c r="D159" s="3"/>
    </row>
    <row r="160" spans="2:4" ht="12.75" customHeight="1">
      <c r="B160" s="5"/>
      <c r="C160" s="5"/>
      <c r="D160" s="3"/>
    </row>
    <row r="161" spans="2:4" ht="12.75" customHeight="1">
      <c r="B161" s="5"/>
      <c r="C161" s="5"/>
      <c r="D161" s="3"/>
    </row>
    <row r="162" spans="2:4" ht="12.75" customHeight="1">
      <c r="B162" s="5"/>
      <c r="C162" s="5"/>
      <c r="D162" s="3"/>
    </row>
    <row r="163" spans="2:4" ht="12.75" customHeight="1">
      <c r="B163" s="5"/>
      <c r="C163" s="5"/>
      <c r="D163" s="3"/>
    </row>
    <row r="164" spans="2:4" ht="12.75" customHeight="1">
      <c r="B164" s="5"/>
      <c r="C164" s="5"/>
      <c r="D164" s="3"/>
    </row>
    <row r="165" spans="2:4" ht="12.75" customHeight="1">
      <c r="B165" s="5"/>
      <c r="C165" s="5"/>
      <c r="D165" s="3"/>
    </row>
    <row r="166" spans="2:4" ht="12.75" customHeight="1">
      <c r="B166" s="5"/>
      <c r="C166" s="5"/>
      <c r="D166" s="3"/>
    </row>
    <row r="167" spans="2:4" ht="12.75" customHeight="1">
      <c r="B167" s="5"/>
      <c r="C167" s="5"/>
      <c r="D167" s="3"/>
    </row>
    <row r="168" spans="2:4" ht="12.75" customHeight="1">
      <c r="B168" s="5"/>
      <c r="C168" s="5"/>
      <c r="D168" s="3"/>
    </row>
    <row r="169" spans="2:4" ht="12.75" customHeight="1">
      <c r="B169" s="5"/>
      <c r="C169" s="5"/>
      <c r="D169" s="3"/>
    </row>
    <row r="170" spans="2:4" ht="12.75" customHeight="1">
      <c r="B170" s="5"/>
      <c r="C170" s="5"/>
      <c r="D170" s="3"/>
    </row>
    <row r="171" spans="2:4" ht="12.75" customHeight="1">
      <c r="B171" s="5"/>
      <c r="C171" s="5"/>
      <c r="D171" s="3"/>
    </row>
    <row r="172" spans="2:4" ht="12.75" customHeight="1">
      <c r="B172" s="5"/>
      <c r="C172" s="5"/>
      <c r="D172" s="3"/>
    </row>
    <row r="173" spans="2:4" ht="12.75" customHeight="1">
      <c r="B173" s="5"/>
      <c r="C173" s="5"/>
      <c r="D173" s="3"/>
    </row>
    <row r="174" spans="2:4" ht="12.75" customHeight="1">
      <c r="B174" s="5"/>
      <c r="C174" s="5"/>
      <c r="D174" s="3"/>
    </row>
    <row r="175" spans="2:4" ht="12.75" customHeight="1">
      <c r="B175" s="5"/>
      <c r="C175" s="5"/>
      <c r="D175" s="3"/>
    </row>
    <row r="176" spans="2:4" ht="12.75" customHeight="1">
      <c r="B176" s="5"/>
      <c r="C176" s="5"/>
      <c r="D176" s="3"/>
    </row>
    <row r="177" spans="2:4" ht="12.75" customHeight="1">
      <c r="B177" s="5"/>
      <c r="C177" s="5"/>
      <c r="D177" s="3"/>
    </row>
    <row r="178" spans="2:4" ht="12.75" customHeight="1">
      <c r="B178" s="5"/>
      <c r="C178" s="5"/>
      <c r="D178" s="3"/>
    </row>
    <row r="179" spans="2:4" ht="12.75" customHeight="1">
      <c r="B179" s="5"/>
      <c r="C179" s="5"/>
      <c r="D179" s="3"/>
    </row>
    <row r="180" spans="2:4" ht="12.75" customHeight="1">
      <c r="B180" s="5"/>
      <c r="C180" s="5"/>
      <c r="D180" s="3"/>
    </row>
    <row r="181" spans="2:4" ht="12.75" customHeight="1">
      <c r="B181" s="5"/>
      <c r="C181" s="5"/>
      <c r="D181" s="3"/>
    </row>
    <row r="182" spans="2:4" ht="12.75" customHeight="1">
      <c r="B182" s="5"/>
      <c r="C182" s="5"/>
      <c r="D182" s="3"/>
    </row>
    <row r="183" spans="2:4" ht="12.75" customHeight="1">
      <c r="B183" s="5"/>
      <c r="C183" s="5"/>
      <c r="D183" s="3"/>
    </row>
    <row r="184" spans="2:4" ht="12.75" customHeight="1">
      <c r="B184" s="5"/>
      <c r="C184" s="5"/>
      <c r="D184" s="3"/>
    </row>
    <row r="185" spans="2:4" ht="12.75" customHeight="1">
      <c r="B185" s="5"/>
      <c r="C185" s="5"/>
      <c r="D185" s="3"/>
    </row>
    <row r="186" spans="2:4" ht="12.75" customHeight="1">
      <c r="B186" s="5"/>
      <c r="C186" s="5"/>
      <c r="D186" s="3"/>
    </row>
    <row r="187" spans="2:4" ht="12.75" customHeight="1">
      <c r="B187" s="5"/>
      <c r="C187" s="5"/>
      <c r="D187" s="3"/>
    </row>
    <row r="188" spans="2:4" ht="12.75" customHeight="1">
      <c r="B188" s="5"/>
      <c r="C188" s="5"/>
      <c r="D188" s="3"/>
    </row>
    <row r="189" spans="2:4" ht="12.75" customHeight="1">
      <c r="B189" s="5"/>
      <c r="C189" s="5"/>
      <c r="D189" s="3"/>
    </row>
    <row r="190" spans="2:4" ht="12.75" customHeight="1">
      <c r="B190" s="5"/>
      <c r="C190" s="5"/>
      <c r="D190" s="3"/>
    </row>
    <row r="191" spans="2:4" ht="12.75" customHeight="1">
      <c r="B191" s="5"/>
      <c r="C191" s="5"/>
      <c r="D191" s="3"/>
    </row>
    <row r="192" spans="2:4" ht="12.75" customHeight="1">
      <c r="B192" s="5"/>
      <c r="C192" s="5"/>
      <c r="D192" s="3"/>
    </row>
    <row r="193" spans="2:4" ht="12.75" customHeight="1">
      <c r="B193" s="5"/>
      <c r="C193" s="5"/>
      <c r="D193" s="3"/>
    </row>
    <row r="194" spans="2:4" ht="12.75" customHeight="1">
      <c r="B194" s="5"/>
      <c r="C194" s="5"/>
      <c r="D194" s="3"/>
    </row>
    <row r="195" spans="2:4" ht="12.75" customHeight="1">
      <c r="B195" s="5"/>
      <c r="C195" s="5"/>
      <c r="D195" s="3"/>
    </row>
    <row r="196" spans="2:4" ht="12.75" customHeight="1">
      <c r="B196" s="5"/>
      <c r="C196" s="5"/>
      <c r="D196" s="3"/>
    </row>
    <row r="197" spans="2:4" ht="12.75" customHeight="1">
      <c r="B197" s="5"/>
      <c r="C197" s="5"/>
      <c r="D197" s="3"/>
    </row>
    <row r="198" spans="2:4" ht="12.75" customHeight="1">
      <c r="B198" s="5"/>
      <c r="C198" s="5"/>
      <c r="D198" s="3"/>
    </row>
    <row r="199" spans="2:4" ht="12.75" customHeight="1">
      <c r="B199" s="5"/>
      <c r="C199" s="5"/>
      <c r="D199" s="3"/>
    </row>
    <row r="200" spans="2:4" ht="12.75" customHeight="1">
      <c r="B200" s="5"/>
      <c r="C200" s="5"/>
      <c r="D200" s="3"/>
    </row>
    <row r="201" spans="2:4" ht="12.75" customHeight="1">
      <c r="B201" s="5"/>
      <c r="C201" s="5"/>
      <c r="D201" s="3"/>
    </row>
    <row r="202" spans="2:4" ht="12.75" customHeight="1">
      <c r="B202" s="5"/>
      <c r="C202" s="5"/>
      <c r="D202" s="3"/>
    </row>
    <row r="203" spans="2:4" ht="12.75" customHeight="1">
      <c r="B203" s="5"/>
      <c r="C203" s="5"/>
      <c r="D203" s="3"/>
    </row>
    <row r="204" spans="2:4" ht="12.75" customHeight="1">
      <c r="B204" s="5"/>
      <c r="C204" s="5"/>
      <c r="D204" s="3"/>
    </row>
    <row r="205" spans="2:4" ht="12.75" customHeight="1">
      <c r="B205" s="5"/>
      <c r="C205" s="5"/>
      <c r="D205" s="3"/>
    </row>
    <row r="206" spans="2:4" ht="12.75" customHeight="1">
      <c r="B206" s="5"/>
      <c r="C206" s="5"/>
      <c r="D206" s="3"/>
    </row>
    <row r="207" spans="2:4" ht="12.75" customHeight="1">
      <c r="B207" s="5"/>
      <c r="C207" s="5"/>
      <c r="D207" s="3"/>
    </row>
    <row r="208" spans="2:4" ht="12.75" customHeight="1">
      <c r="B208" s="5"/>
      <c r="C208" s="5"/>
      <c r="D208" s="3"/>
    </row>
    <row r="209" spans="2:4" ht="12.75" customHeight="1">
      <c r="B209" s="5"/>
      <c r="C209" s="5"/>
      <c r="D209" s="3"/>
    </row>
    <row r="210" spans="2:4" ht="12.75" customHeight="1">
      <c r="B210" s="5"/>
      <c r="C210" s="5"/>
      <c r="D210" s="3"/>
    </row>
    <row r="211" spans="2:4" ht="12.75" customHeight="1">
      <c r="B211" s="5"/>
      <c r="C211" s="5"/>
      <c r="D211" s="3"/>
    </row>
    <row r="212" spans="2:4" ht="12.75" customHeight="1">
      <c r="B212" s="5"/>
      <c r="C212" s="5"/>
      <c r="D212" s="3"/>
    </row>
    <row r="213" spans="2:4" ht="12.75" customHeight="1">
      <c r="B213" s="5"/>
      <c r="C213" s="5"/>
      <c r="D213" s="3"/>
    </row>
    <row r="214" spans="2:4" ht="12.75" customHeight="1">
      <c r="B214" s="5"/>
      <c r="C214" s="5"/>
      <c r="D214" s="3"/>
    </row>
    <row r="215" spans="2:4" ht="12.75" customHeight="1">
      <c r="B215" s="5"/>
      <c r="C215" s="5"/>
      <c r="D215" s="3"/>
    </row>
    <row r="216" spans="2:4" ht="12.75" customHeight="1">
      <c r="B216" s="5"/>
      <c r="C216" s="5"/>
      <c r="D216" s="3"/>
    </row>
    <row r="217" spans="2:4" ht="12.75" customHeight="1">
      <c r="B217" s="5"/>
      <c r="C217" s="5"/>
      <c r="D217" s="3"/>
    </row>
    <row r="218" spans="2:4" ht="12.75" customHeight="1">
      <c r="B218" s="5"/>
      <c r="C218" s="5"/>
      <c r="D218" s="3"/>
    </row>
    <row r="219" spans="2:4" ht="12.75" customHeight="1">
      <c r="B219" s="5"/>
      <c r="C219" s="5"/>
      <c r="D219" s="3"/>
    </row>
    <row r="220" spans="2:4" ht="12.75" customHeight="1">
      <c r="B220" s="5"/>
      <c r="C220" s="5"/>
      <c r="D220" s="3"/>
    </row>
    <row r="221" spans="2:4" ht="12.75" customHeight="1">
      <c r="B221" s="5"/>
      <c r="C221" s="5"/>
      <c r="D221" s="3"/>
    </row>
    <row r="222" spans="2:4" ht="12.75" customHeight="1">
      <c r="B222" s="5"/>
      <c r="C222" s="5"/>
      <c r="D222" s="3"/>
    </row>
    <row r="223" spans="2:4" ht="12.75" customHeight="1">
      <c r="B223" s="5"/>
      <c r="C223" s="5"/>
      <c r="D223" s="3"/>
    </row>
    <row r="224" spans="2:4" ht="12.75" customHeight="1">
      <c r="B224" s="5"/>
      <c r="C224" s="5"/>
      <c r="D224" s="3"/>
    </row>
    <row r="225" spans="2:4" ht="12.75" customHeight="1">
      <c r="B225" s="5"/>
      <c r="C225" s="5"/>
      <c r="D225" s="3"/>
    </row>
    <row r="226" spans="2:4" ht="12.75" customHeight="1">
      <c r="B226" s="5"/>
      <c r="C226" s="5"/>
      <c r="D226" s="3"/>
    </row>
    <row r="227" spans="2:4" ht="12.75" customHeight="1">
      <c r="B227" s="5"/>
      <c r="C227" s="5"/>
      <c r="D227" s="3"/>
    </row>
    <row r="228" spans="2:4" ht="12.75" customHeight="1">
      <c r="B228" s="5"/>
      <c r="C228" s="5"/>
      <c r="D228" s="3"/>
    </row>
    <row r="229" spans="2:4" ht="12.75" customHeight="1">
      <c r="B229" s="5"/>
      <c r="C229" s="5"/>
      <c r="D229" s="3"/>
    </row>
    <row r="230" spans="2:4" ht="12.75" customHeight="1">
      <c r="B230" s="5"/>
      <c r="C230" s="5"/>
      <c r="D230" s="3"/>
    </row>
    <row r="231" spans="2:4" ht="12.75" customHeight="1">
      <c r="B231" s="5"/>
      <c r="C231" s="5"/>
      <c r="D231" s="3"/>
    </row>
    <row r="232" spans="2:4" ht="12.75" customHeight="1">
      <c r="B232" s="5"/>
      <c r="C232" s="5"/>
      <c r="D232" s="3"/>
    </row>
    <row r="233" spans="2:4" ht="12.75" customHeight="1">
      <c r="B233" s="5"/>
      <c r="C233" s="5"/>
      <c r="D233" s="3"/>
    </row>
    <row r="234" spans="2:4" ht="12.75" customHeight="1">
      <c r="B234" s="5"/>
      <c r="C234" s="5"/>
      <c r="D234" s="3"/>
    </row>
    <row r="235" spans="2:4" ht="12.75" customHeight="1">
      <c r="B235" s="5"/>
      <c r="C235" s="5"/>
      <c r="D235" s="3"/>
    </row>
    <row r="236" spans="2:4" ht="12.75" customHeight="1">
      <c r="B236" s="5"/>
      <c r="C236" s="5"/>
      <c r="D236" s="3"/>
    </row>
    <row r="237" spans="2:4" ht="12.75" customHeight="1">
      <c r="B237" s="5"/>
      <c r="C237" s="5"/>
      <c r="D237" s="3"/>
    </row>
    <row r="238" spans="2:4" ht="12.75" customHeight="1">
      <c r="B238" s="5"/>
      <c r="C238" s="5"/>
      <c r="D238" s="3"/>
    </row>
    <row r="239" spans="2:4" ht="12.75" customHeight="1">
      <c r="B239" s="5"/>
      <c r="C239" s="5"/>
      <c r="D239" s="3"/>
    </row>
    <row r="240" spans="2:4" ht="12.75" customHeight="1">
      <c r="B240" s="5"/>
      <c r="C240" s="5"/>
      <c r="D240" s="3"/>
    </row>
    <row r="241" spans="2:4" ht="12.75" customHeight="1">
      <c r="B241" s="5"/>
      <c r="C241" s="5"/>
      <c r="D241" s="3"/>
    </row>
    <row r="242" spans="2:4" ht="12.75" customHeight="1">
      <c r="B242" s="5"/>
      <c r="C242" s="5"/>
      <c r="D242" s="3"/>
    </row>
    <row r="243" spans="2:4" ht="12.75" customHeight="1">
      <c r="B243" s="5"/>
      <c r="C243" s="5"/>
      <c r="D243" s="3"/>
    </row>
    <row r="244" spans="2:4" ht="12.75" customHeight="1">
      <c r="B244" s="5"/>
      <c r="C244" s="5"/>
      <c r="D244" s="3"/>
    </row>
    <row r="245" spans="2:4" ht="12.75" customHeight="1">
      <c r="B245" s="5"/>
      <c r="C245" s="5"/>
      <c r="D245" s="3"/>
    </row>
    <row r="246" spans="2:4" ht="12.75" customHeight="1">
      <c r="B246" s="5"/>
      <c r="C246" s="5"/>
      <c r="D246" s="3"/>
    </row>
    <row r="247" spans="2:4" ht="12.75" customHeight="1">
      <c r="B247" s="5"/>
      <c r="C247" s="5"/>
      <c r="D247" s="3"/>
    </row>
    <row r="248" spans="2:4" ht="12.75" customHeight="1">
      <c r="B248" s="5"/>
      <c r="C248" s="5"/>
      <c r="D248" s="3"/>
    </row>
    <row r="249" spans="2:4" ht="12.75" customHeight="1">
      <c r="B249" s="5"/>
      <c r="C249" s="5"/>
      <c r="D249" s="3"/>
    </row>
    <row r="250" spans="2:4" ht="12.75" customHeight="1">
      <c r="B250" s="5"/>
      <c r="C250" s="5"/>
      <c r="D250" s="3"/>
    </row>
    <row r="251" spans="2:4" ht="12.75" customHeight="1">
      <c r="B251" s="5"/>
      <c r="C251" s="5"/>
      <c r="D251" s="3"/>
    </row>
    <row r="252" spans="2:4" ht="12.75" customHeight="1">
      <c r="B252" s="5"/>
      <c r="C252" s="5"/>
      <c r="D252" s="3"/>
    </row>
    <row r="253" spans="2:4" ht="12.75" customHeight="1">
      <c r="B253" s="5"/>
      <c r="C253" s="5"/>
      <c r="D253" s="3"/>
    </row>
    <row r="254" spans="2:4" ht="12.75" customHeight="1">
      <c r="B254" s="5"/>
      <c r="C254" s="5"/>
      <c r="D254" s="3"/>
    </row>
    <row r="255" spans="2:4" ht="12.75" customHeight="1">
      <c r="B255" s="5"/>
      <c r="C255" s="5"/>
      <c r="D255" s="3"/>
    </row>
    <row r="256" spans="2:4" ht="12.75" customHeight="1">
      <c r="B256" s="5"/>
      <c r="C256" s="5"/>
      <c r="D256" s="3"/>
    </row>
    <row r="257" spans="2:4" ht="12.75" customHeight="1">
      <c r="B257" s="5"/>
      <c r="C257" s="5"/>
      <c r="D257" s="3"/>
    </row>
    <row r="258" spans="2:4" ht="12.75" customHeight="1">
      <c r="B258" s="5"/>
      <c r="C258" s="5"/>
      <c r="D258" s="3"/>
    </row>
    <row r="259" spans="2:4" ht="12.75" customHeight="1">
      <c r="B259" s="5"/>
      <c r="C259" s="5"/>
      <c r="D259" s="3"/>
    </row>
    <row r="260" spans="2:4" ht="12.75" customHeight="1">
      <c r="B260" s="5"/>
      <c r="C260" s="5"/>
      <c r="D260" s="3"/>
    </row>
    <row r="261" spans="2:4" ht="12.75" customHeight="1">
      <c r="B261" s="5"/>
      <c r="C261" s="5"/>
      <c r="D261" s="3"/>
    </row>
    <row r="262" spans="2:4" ht="12.75" customHeight="1">
      <c r="B262" s="5"/>
      <c r="C262" s="5"/>
      <c r="D262" s="3"/>
    </row>
    <row r="263" spans="2:4" ht="12.75" customHeight="1">
      <c r="B263" s="5"/>
      <c r="C263" s="5"/>
      <c r="D263" s="3"/>
    </row>
    <row r="264" spans="2:4" ht="12.75" customHeight="1">
      <c r="B264" s="5"/>
      <c r="C264" s="5"/>
      <c r="D264" s="3"/>
    </row>
    <row r="265" spans="2:4" ht="12.75" customHeight="1">
      <c r="B265" s="5"/>
      <c r="C265" s="5"/>
      <c r="D265" s="3"/>
    </row>
    <row r="266" spans="2:4" ht="12.75" customHeight="1">
      <c r="B266" s="5"/>
      <c r="C266" s="5"/>
      <c r="D266" s="3"/>
    </row>
    <row r="267" spans="2:4" ht="12.75" customHeight="1">
      <c r="B267" s="5"/>
      <c r="C267" s="5"/>
      <c r="D267" s="3"/>
    </row>
    <row r="268" spans="2:4" ht="12.75" customHeight="1">
      <c r="B268" s="5"/>
      <c r="C268" s="5"/>
      <c r="D268" s="3"/>
    </row>
    <row r="269" spans="2:4" ht="12.75" customHeight="1">
      <c r="B269" s="5"/>
      <c r="C269" s="5"/>
      <c r="D269" s="3"/>
    </row>
    <row r="270" spans="2:4" ht="12.75" customHeight="1">
      <c r="B270" s="5"/>
      <c r="C270" s="5"/>
      <c r="D270" s="3"/>
    </row>
    <row r="271" spans="2:4" ht="12.75" customHeight="1">
      <c r="B271" s="5"/>
      <c r="C271" s="5"/>
      <c r="D271" s="3"/>
    </row>
    <row r="272" spans="2:4" ht="12.75" customHeight="1">
      <c r="B272" s="5"/>
      <c r="C272" s="5"/>
      <c r="D272" s="3"/>
    </row>
    <row r="273" spans="2:4" ht="12.75" customHeight="1">
      <c r="B273" s="5"/>
      <c r="C273" s="5"/>
      <c r="D273" s="3"/>
    </row>
    <row r="274" spans="2:4" ht="12.75" customHeight="1">
      <c r="B274" s="5"/>
      <c r="C274" s="5"/>
      <c r="D274" s="3"/>
    </row>
    <row r="275" spans="2:4" ht="12.75" customHeight="1">
      <c r="B275" s="5"/>
      <c r="C275" s="5"/>
      <c r="D275" s="3"/>
    </row>
    <row r="276" spans="2:4" ht="12.75" customHeight="1">
      <c r="B276" s="5"/>
      <c r="C276" s="5"/>
      <c r="D276" s="3"/>
    </row>
    <row r="277" spans="2:4" ht="12.75" customHeight="1">
      <c r="B277" s="5"/>
      <c r="C277" s="5"/>
      <c r="D277" s="3"/>
    </row>
    <row r="278" spans="2:4" ht="12.75" customHeight="1">
      <c r="B278" s="5"/>
      <c r="C278" s="5"/>
      <c r="D278" s="3"/>
    </row>
    <row r="279" spans="2:4" ht="12.75" customHeight="1">
      <c r="B279" s="5"/>
      <c r="C279" s="5"/>
      <c r="D279" s="3"/>
    </row>
    <row r="280" spans="2:4" ht="12.75" customHeight="1">
      <c r="B280" s="5"/>
      <c r="C280" s="5"/>
      <c r="D280" s="3"/>
    </row>
    <row r="281" spans="2:4" ht="12.75" customHeight="1">
      <c r="B281" s="5"/>
      <c r="C281" s="5"/>
      <c r="D281" s="3"/>
    </row>
    <row r="282" spans="2:4" ht="12.75" customHeight="1">
      <c r="B282" s="5"/>
      <c r="C282" s="5"/>
      <c r="D282" s="3"/>
    </row>
    <row r="283" spans="2:4" ht="12.75" customHeight="1">
      <c r="B283" s="5"/>
      <c r="C283" s="5"/>
      <c r="D283" s="3"/>
    </row>
    <row r="284" spans="2:4" ht="12.75" customHeight="1">
      <c r="B284" s="5"/>
      <c r="C284" s="5"/>
      <c r="D284" s="3"/>
    </row>
    <row r="285" spans="2:4" ht="12.75" customHeight="1">
      <c r="B285" s="5"/>
      <c r="C285" s="5"/>
      <c r="D285" s="3"/>
    </row>
    <row r="286" spans="2:4" ht="12.75" customHeight="1">
      <c r="B286" s="5"/>
      <c r="C286" s="5"/>
      <c r="D286" s="3"/>
    </row>
    <row r="287" spans="2:4" ht="12.75" customHeight="1">
      <c r="B287" s="5"/>
      <c r="C287" s="5"/>
      <c r="D287" s="3"/>
    </row>
    <row r="288" spans="2:4" ht="12.75" customHeight="1">
      <c r="B288" s="5"/>
      <c r="C288" s="5"/>
      <c r="D288" s="3"/>
    </row>
    <row r="289" spans="2:4" ht="12.75" customHeight="1">
      <c r="B289" s="5"/>
      <c r="C289" s="5"/>
      <c r="D289" s="3"/>
    </row>
    <row r="290" spans="2:4" ht="12.75" customHeight="1">
      <c r="B290" s="5"/>
      <c r="C290" s="5"/>
      <c r="D290" s="3"/>
    </row>
    <row r="291" spans="2:4" ht="12.75" customHeight="1">
      <c r="B291" s="5"/>
      <c r="C291" s="5"/>
      <c r="D291" s="3"/>
    </row>
    <row r="292" spans="2:4" ht="12.75" customHeight="1">
      <c r="B292" s="5"/>
      <c r="C292" s="5"/>
      <c r="D292" s="3"/>
    </row>
    <row r="293" spans="2:4" ht="12.75" customHeight="1">
      <c r="B293" s="5"/>
      <c r="C293" s="5"/>
      <c r="D293" s="3"/>
    </row>
    <row r="294" spans="2:4" ht="12.75" customHeight="1">
      <c r="B294" s="5"/>
      <c r="C294" s="5"/>
      <c r="D294" s="3"/>
    </row>
    <row r="295" spans="2:4" ht="12.75" customHeight="1">
      <c r="B295" s="5"/>
      <c r="C295" s="5"/>
      <c r="D295" s="3"/>
    </row>
    <row r="296" spans="2:4" ht="12.75" customHeight="1">
      <c r="B296" s="5"/>
      <c r="C296" s="5"/>
      <c r="D296" s="3"/>
    </row>
    <row r="297" spans="2:4" ht="12.75" customHeight="1">
      <c r="B297" s="5"/>
      <c r="C297" s="5"/>
      <c r="D297" s="3"/>
    </row>
    <row r="298" spans="2:4" ht="12.75" customHeight="1">
      <c r="B298" s="5"/>
      <c r="C298" s="5"/>
      <c r="D298" s="3"/>
    </row>
    <row r="299" spans="2:4" ht="12.75" customHeight="1">
      <c r="B299" s="5"/>
      <c r="C299" s="5"/>
      <c r="D299" s="3"/>
    </row>
    <row r="300" spans="2:4" ht="12.75" customHeight="1">
      <c r="B300" s="5"/>
      <c r="C300" s="5"/>
      <c r="D300" s="3"/>
    </row>
    <row r="301" spans="2:4" ht="12.75" customHeight="1">
      <c r="B301" s="5"/>
      <c r="C301" s="5"/>
      <c r="D301" s="3"/>
    </row>
    <row r="302" spans="2:4" ht="12.75" customHeight="1">
      <c r="B302" s="5"/>
      <c r="C302" s="5"/>
      <c r="D302" s="3"/>
    </row>
    <row r="303" spans="2:4" ht="12.75" customHeight="1">
      <c r="B303" s="5"/>
      <c r="C303" s="5"/>
      <c r="D303" s="3"/>
    </row>
    <row r="304" spans="2:4" ht="12.75" customHeight="1">
      <c r="B304" s="5"/>
      <c r="C304" s="5"/>
      <c r="D304" s="3"/>
    </row>
    <row r="305" spans="2:4" ht="12.75" customHeight="1">
      <c r="B305" s="5"/>
      <c r="C305" s="5"/>
      <c r="D305" s="3"/>
    </row>
    <row r="306" spans="2:4" ht="12.75" customHeight="1">
      <c r="B306" s="5"/>
      <c r="C306" s="5"/>
      <c r="D306" s="3"/>
    </row>
    <row r="307" spans="2:4" ht="12.75" customHeight="1">
      <c r="B307" s="5"/>
      <c r="C307" s="5"/>
      <c r="D307" s="3"/>
    </row>
    <row r="308" spans="2:4" ht="12.75" customHeight="1">
      <c r="B308" s="5"/>
      <c r="C308" s="5"/>
      <c r="D308" s="3"/>
    </row>
    <row r="309" spans="2:4" ht="12.75" customHeight="1">
      <c r="B309" s="5"/>
      <c r="C309" s="5"/>
      <c r="D309" s="3"/>
    </row>
    <row r="310" spans="2:4" ht="12.75" customHeight="1">
      <c r="B310" s="5"/>
      <c r="C310" s="5"/>
      <c r="D310" s="3"/>
    </row>
    <row r="311" spans="2:4" ht="12.75" customHeight="1">
      <c r="B311" s="5"/>
      <c r="C311" s="5"/>
      <c r="D311" s="3"/>
    </row>
    <row r="312" spans="2:4" ht="12.75" customHeight="1">
      <c r="B312" s="5"/>
      <c r="C312" s="5"/>
      <c r="D312" s="3"/>
    </row>
    <row r="313" spans="2:4" ht="12.75" customHeight="1">
      <c r="B313" s="5"/>
      <c r="C313" s="5"/>
      <c r="D313" s="3"/>
    </row>
    <row r="314" spans="2:4" ht="12.75" customHeight="1">
      <c r="B314" s="5"/>
      <c r="C314" s="5"/>
      <c r="D314" s="3"/>
    </row>
    <row r="315" spans="2:4" ht="12.75" customHeight="1">
      <c r="B315" s="5"/>
      <c r="C315" s="5"/>
      <c r="D315" s="3"/>
    </row>
    <row r="316" spans="2:4" ht="12.75" customHeight="1">
      <c r="B316" s="5"/>
      <c r="C316" s="5"/>
      <c r="D316" s="3"/>
    </row>
    <row r="317" spans="2:4" ht="12.75" customHeight="1">
      <c r="B317" s="5"/>
      <c r="C317" s="5"/>
      <c r="D317" s="3"/>
    </row>
    <row r="318" spans="2:4" ht="12.75" customHeight="1">
      <c r="B318" s="5"/>
      <c r="C318" s="5"/>
      <c r="D318" s="3"/>
    </row>
    <row r="319" spans="2:4" ht="12.75" customHeight="1">
      <c r="B319" s="5"/>
      <c r="C319" s="5"/>
      <c r="D319" s="3"/>
    </row>
    <row r="320" spans="2:4" ht="12.75" customHeight="1">
      <c r="B320" s="5"/>
      <c r="C320" s="5"/>
      <c r="D320" s="3"/>
    </row>
    <row r="321" spans="2:4" ht="12.75" customHeight="1">
      <c r="B321" s="5"/>
      <c r="C321" s="5"/>
      <c r="D321" s="3"/>
    </row>
    <row r="322" spans="2:4" ht="12.75" customHeight="1">
      <c r="B322" s="5"/>
      <c r="C322" s="5"/>
      <c r="D322" s="3"/>
    </row>
    <row r="323" spans="2:4" ht="12.75" customHeight="1">
      <c r="B323" s="5"/>
      <c r="C323" s="5"/>
      <c r="D323" s="3"/>
    </row>
    <row r="324" spans="2:4" ht="12.75" customHeight="1">
      <c r="B324" s="5"/>
      <c r="C324" s="5"/>
      <c r="D324" s="3"/>
    </row>
    <row r="325" spans="2:4" ht="12.75" customHeight="1">
      <c r="B325" s="5"/>
      <c r="C325" s="5"/>
      <c r="D325" s="3"/>
    </row>
    <row r="326" spans="2:4" ht="12.75" customHeight="1">
      <c r="B326" s="5"/>
      <c r="C326" s="5"/>
      <c r="D326" s="3"/>
    </row>
    <row r="327" spans="2:4" ht="12.75" customHeight="1">
      <c r="B327" s="5"/>
      <c r="C327" s="5"/>
      <c r="D327" s="3"/>
    </row>
    <row r="328" spans="2:4" ht="12.75" customHeight="1">
      <c r="B328" s="5"/>
      <c r="C328" s="5"/>
      <c r="D328" s="3"/>
    </row>
    <row r="329" spans="2:4" ht="12.75" customHeight="1">
      <c r="B329" s="5"/>
      <c r="C329" s="5"/>
      <c r="D329" s="3"/>
    </row>
    <row r="330" spans="2:4" ht="12.75" customHeight="1">
      <c r="B330" s="5"/>
      <c r="C330" s="5"/>
      <c r="D330" s="3"/>
    </row>
    <row r="331" spans="2:4" ht="12.75" customHeight="1">
      <c r="B331" s="5"/>
      <c r="C331" s="5"/>
      <c r="D331" s="3"/>
    </row>
    <row r="332" spans="2:4" ht="12.75" customHeight="1">
      <c r="B332" s="5"/>
      <c r="C332" s="5"/>
      <c r="D332" s="3"/>
    </row>
    <row r="333" spans="2:4" ht="12.75" customHeight="1">
      <c r="B333" s="5"/>
      <c r="C333" s="5"/>
      <c r="D333" s="3"/>
    </row>
    <row r="334" spans="2:4" ht="12.75" customHeight="1">
      <c r="B334" s="5"/>
      <c r="C334" s="5"/>
      <c r="D334" s="3"/>
    </row>
    <row r="335" spans="2:4" ht="12.75" customHeight="1">
      <c r="B335" s="5"/>
      <c r="C335" s="5"/>
      <c r="D335" s="3"/>
    </row>
    <row r="336" spans="2:4" ht="12.75" customHeight="1">
      <c r="B336" s="5"/>
      <c r="C336" s="5"/>
      <c r="D336" s="3"/>
    </row>
    <row r="337" spans="2:4" ht="12.75" customHeight="1">
      <c r="B337" s="5"/>
      <c r="C337" s="5"/>
      <c r="D337" s="3"/>
    </row>
    <row r="338" spans="2:4" ht="12.75" customHeight="1">
      <c r="B338" s="5"/>
      <c r="C338" s="5"/>
      <c r="D338" s="3"/>
    </row>
    <row r="339" spans="2:4" ht="12.75" customHeight="1">
      <c r="B339" s="5"/>
      <c r="C339" s="5"/>
      <c r="D339" s="3"/>
    </row>
    <row r="340" spans="2:4" ht="12.75" customHeight="1">
      <c r="B340" s="5"/>
      <c r="C340" s="5"/>
      <c r="D340" s="3"/>
    </row>
    <row r="341" spans="2:4" ht="12.75" customHeight="1">
      <c r="B341" s="5"/>
      <c r="C341" s="5"/>
      <c r="D341" s="3"/>
    </row>
    <row r="342" spans="2:4" ht="12.75" customHeight="1">
      <c r="B342" s="5"/>
      <c r="C342" s="5"/>
      <c r="D342" s="3"/>
    </row>
    <row r="343" spans="2:4" ht="12.75" customHeight="1">
      <c r="B343" s="5"/>
      <c r="C343" s="5"/>
      <c r="D343" s="3"/>
    </row>
    <row r="344" spans="2:4" ht="12.75" customHeight="1">
      <c r="B344" s="5"/>
      <c r="C344" s="5"/>
      <c r="D344" s="3"/>
    </row>
    <row r="345" spans="2:4" ht="12.75" customHeight="1">
      <c r="B345" s="5"/>
      <c r="C345" s="5"/>
      <c r="D345" s="3"/>
    </row>
    <row r="346" spans="2:4" ht="12.75" customHeight="1">
      <c r="B346" s="5"/>
      <c r="C346" s="5"/>
      <c r="D346" s="3"/>
    </row>
    <row r="347" spans="2:4" ht="12.75" customHeight="1">
      <c r="B347" s="5"/>
      <c r="C347" s="5"/>
      <c r="D347" s="3"/>
    </row>
    <row r="348" spans="2:4" ht="12.75" customHeight="1">
      <c r="B348" s="5"/>
      <c r="C348" s="5"/>
      <c r="D348" s="3"/>
    </row>
    <row r="349" spans="2:4" ht="12.75" customHeight="1">
      <c r="B349" s="5"/>
      <c r="C349" s="5"/>
      <c r="D349" s="3"/>
    </row>
    <row r="350" spans="2:4" ht="12.75" customHeight="1">
      <c r="B350" s="5"/>
      <c r="C350" s="5"/>
      <c r="D350" s="3"/>
    </row>
    <row r="351" spans="2:4" ht="12.75" customHeight="1">
      <c r="B351" s="5"/>
      <c r="C351" s="5"/>
      <c r="D351" s="3"/>
    </row>
    <row r="352" spans="2:4" ht="12.75" customHeight="1">
      <c r="B352" s="5"/>
      <c r="C352" s="5"/>
      <c r="D352" s="3"/>
    </row>
    <row r="353" spans="2:4" ht="12.75" customHeight="1">
      <c r="B353" s="5"/>
      <c r="C353" s="5"/>
      <c r="D353" s="3"/>
    </row>
    <row r="354" spans="2:4" ht="12.75" customHeight="1">
      <c r="B354" s="5"/>
      <c r="C354" s="5"/>
      <c r="D354" s="3"/>
    </row>
    <row r="355" spans="2:4" ht="12.75" customHeight="1">
      <c r="B355" s="5"/>
      <c r="C355" s="5"/>
      <c r="D355" s="3"/>
    </row>
    <row r="356" spans="2:4" ht="12.75" customHeight="1">
      <c r="B356" s="5"/>
      <c r="C356" s="5"/>
      <c r="D356" s="3"/>
    </row>
    <row r="357" spans="2:4" ht="12.75" customHeight="1">
      <c r="B357" s="5"/>
      <c r="C357" s="5"/>
      <c r="D357" s="3"/>
    </row>
    <row r="358" spans="2:4" ht="12.75" customHeight="1">
      <c r="B358" s="5"/>
      <c r="C358" s="5"/>
      <c r="D358" s="3"/>
    </row>
    <row r="359" spans="2:4" ht="12.75" customHeight="1">
      <c r="B359" s="5"/>
      <c r="C359" s="5"/>
      <c r="D359" s="3"/>
    </row>
    <row r="360" spans="2:4" ht="12.75" customHeight="1">
      <c r="B360" s="5"/>
      <c r="C360" s="5"/>
      <c r="D360" s="3"/>
    </row>
    <row r="361" spans="2:4" ht="12.75" customHeight="1">
      <c r="B361" s="5"/>
      <c r="C361" s="5"/>
      <c r="D361" s="3"/>
    </row>
    <row r="362" spans="2:4" ht="12.75" customHeight="1">
      <c r="B362" s="5"/>
      <c r="C362" s="5"/>
      <c r="D362" s="3"/>
    </row>
    <row r="363" spans="2:4" ht="12.75" customHeight="1">
      <c r="B363" s="5"/>
      <c r="C363" s="5"/>
      <c r="D363" s="3"/>
    </row>
    <row r="364" spans="2:4" ht="12.75" customHeight="1">
      <c r="B364" s="5"/>
      <c r="C364" s="5"/>
      <c r="D364" s="3"/>
    </row>
    <row r="365" spans="2:4" ht="12.75" customHeight="1">
      <c r="B365" s="5"/>
      <c r="C365" s="5"/>
      <c r="D365" s="3"/>
    </row>
    <row r="366" spans="2:4" ht="12.75" customHeight="1">
      <c r="B366" s="5"/>
      <c r="C366" s="5"/>
      <c r="D366" s="3"/>
    </row>
    <row r="367" spans="2:4" ht="12.75" customHeight="1">
      <c r="B367" s="5"/>
      <c r="C367" s="5"/>
      <c r="D367" s="3"/>
    </row>
    <row r="368" spans="2:4" ht="12.75" customHeight="1">
      <c r="B368" s="5"/>
      <c r="C368" s="5"/>
      <c r="D368" s="3"/>
    </row>
    <row r="369" spans="2:4" ht="12.75" customHeight="1">
      <c r="B369" s="5"/>
      <c r="C369" s="5"/>
      <c r="D369" s="3"/>
    </row>
    <row r="370" spans="2:4" ht="12.75" customHeight="1">
      <c r="B370" s="5"/>
      <c r="C370" s="5"/>
      <c r="D370" s="3"/>
    </row>
    <row r="371" spans="2:4" ht="12.75" customHeight="1">
      <c r="B371" s="5"/>
      <c r="C371" s="5"/>
      <c r="D371" s="3"/>
    </row>
    <row r="372" spans="2:4" ht="12.75" customHeight="1">
      <c r="B372" s="5"/>
      <c r="C372" s="5"/>
      <c r="D372" s="3"/>
    </row>
    <row r="373" spans="2:4" ht="12.75" customHeight="1">
      <c r="B373" s="5"/>
      <c r="C373" s="5"/>
      <c r="D373" s="3"/>
    </row>
    <row r="374" spans="2:4" ht="12.75" customHeight="1">
      <c r="B374" s="5"/>
      <c r="C374" s="5"/>
      <c r="D374" s="3"/>
    </row>
    <row r="375" spans="2:4" ht="12.75" customHeight="1">
      <c r="B375" s="5"/>
      <c r="C375" s="5"/>
      <c r="D375" s="3"/>
    </row>
    <row r="376" spans="2:4" ht="12.75" customHeight="1">
      <c r="B376" s="5"/>
      <c r="C376" s="5"/>
      <c r="D376" s="3"/>
    </row>
    <row r="377" spans="2:4" ht="12.75" customHeight="1">
      <c r="B377" s="5"/>
      <c r="C377" s="5"/>
      <c r="D377" s="3"/>
    </row>
    <row r="378" spans="2:4" ht="12.75" customHeight="1">
      <c r="B378" s="5"/>
      <c r="C378" s="5"/>
      <c r="D378" s="3"/>
    </row>
    <row r="379" spans="2:4" ht="12.75" customHeight="1">
      <c r="B379" s="5"/>
      <c r="C379" s="5"/>
      <c r="D379" s="3"/>
    </row>
    <row r="380" spans="2:4" ht="12.75" customHeight="1">
      <c r="B380" s="5"/>
      <c r="C380" s="5"/>
      <c r="D380" s="3"/>
    </row>
    <row r="381" spans="2:4" ht="12.75" customHeight="1">
      <c r="B381" s="5"/>
      <c r="C381" s="5"/>
      <c r="D381" s="3"/>
    </row>
    <row r="382" spans="2:4" ht="12.75" customHeight="1">
      <c r="B382" s="5"/>
      <c r="C382" s="5"/>
      <c r="D382" s="3"/>
    </row>
    <row r="383" spans="2:4" ht="12.75" customHeight="1">
      <c r="B383" s="5"/>
      <c r="C383" s="5"/>
      <c r="D383" s="3"/>
    </row>
    <row r="384" spans="2:4" ht="12.75" customHeight="1">
      <c r="B384" s="5"/>
      <c r="C384" s="5"/>
      <c r="D384" s="3"/>
    </row>
    <row r="385" spans="2:4" ht="12.75" customHeight="1">
      <c r="B385" s="5"/>
      <c r="C385" s="5"/>
      <c r="D385" s="3"/>
    </row>
    <row r="386" spans="2:4" ht="12.75" customHeight="1">
      <c r="B386" s="5"/>
      <c r="C386" s="5"/>
      <c r="D386" s="3"/>
    </row>
    <row r="387" spans="2:4" ht="12.75" customHeight="1">
      <c r="B387" s="5"/>
      <c r="C387" s="5"/>
      <c r="D387" s="3"/>
    </row>
    <row r="388" spans="2:4" ht="12.75" customHeight="1">
      <c r="B388" s="5"/>
      <c r="C388" s="5"/>
      <c r="D388" s="3"/>
    </row>
    <row r="389" spans="2:4" ht="12.75" customHeight="1">
      <c r="B389" s="5"/>
      <c r="C389" s="5"/>
      <c r="D389" s="3"/>
    </row>
    <row r="390" spans="2:4" ht="12.75" customHeight="1">
      <c r="B390" s="5"/>
      <c r="C390" s="5"/>
      <c r="D390" s="3"/>
    </row>
    <row r="391" spans="2:4" ht="12.75" customHeight="1">
      <c r="B391" s="5"/>
      <c r="C391" s="5"/>
      <c r="D391" s="3"/>
    </row>
    <row r="392" spans="2:4" ht="12.75" customHeight="1">
      <c r="B392" s="5"/>
      <c r="C392" s="5"/>
      <c r="D392" s="3"/>
    </row>
    <row r="393" spans="2:4" ht="12.75" customHeight="1">
      <c r="B393" s="5"/>
      <c r="C393" s="5"/>
      <c r="D393" s="3"/>
    </row>
    <row r="394" spans="2:4" ht="12.75" customHeight="1">
      <c r="B394" s="5"/>
      <c r="C394" s="5"/>
      <c r="D394" s="3"/>
    </row>
    <row r="395" spans="2:4" ht="12.75" customHeight="1">
      <c r="B395" s="5"/>
      <c r="C395" s="5"/>
      <c r="D395" s="3"/>
    </row>
    <row r="396" spans="2:4" ht="12.75" customHeight="1">
      <c r="B396" s="5"/>
      <c r="C396" s="5"/>
      <c r="D396" s="3"/>
    </row>
    <row r="397" spans="2:4" ht="12.75" customHeight="1">
      <c r="B397" s="5"/>
      <c r="C397" s="5"/>
      <c r="D397" s="3"/>
    </row>
    <row r="398" spans="2:4" ht="12.75" customHeight="1">
      <c r="B398" s="5"/>
      <c r="C398" s="5"/>
      <c r="D398" s="3"/>
    </row>
    <row r="399" spans="2:4" ht="12.75" customHeight="1">
      <c r="B399" s="5"/>
      <c r="C399" s="5"/>
      <c r="D399" s="3"/>
    </row>
    <row r="400" spans="2:4" ht="12.75" customHeight="1">
      <c r="B400" s="5"/>
      <c r="C400" s="5"/>
      <c r="D400" s="3"/>
    </row>
    <row r="401" spans="2:4" ht="12.75" customHeight="1">
      <c r="B401" s="5"/>
      <c r="C401" s="5"/>
      <c r="D401" s="3"/>
    </row>
    <row r="402" spans="2:4" ht="12.75" customHeight="1">
      <c r="B402" s="5"/>
      <c r="C402" s="5"/>
      <c r="D402" s="3"/>
    </row>
    <row r="403" spans="2:4" ht="12.75" customHeight="1">
      <c r="B403" s="5"/>
      <c r="C403" s="5"/>
      <c r="D403" s="3"/>
    </row>
    <row r="404" spans="2:4" ht="12.75" customHeight="1">
      <c r="B404" s="5"/>
      <c r="C404" s="5"/>
      <c r="D404" s="3"/>
    </row>
    <row r="405" spans="2:4" ht="12.75" customHeight="1">
      <c r="B405" s="5"/>
      <c r="C405" s="5"/>
      <c r="D405" s="3"/>
    </row>
    <row r="406" spans="2:4" ht="12.75" customHeight="1">
      <c r="B406" s="5"/>
      <c r="C406" s="5"/>
      <c r="D406" s="3"/>
    </row>
    <row r="407" spans="2:4" ht="12.75" customHeight="1">
      <c r="B407" s="5"/>
      <c r="C407" s="5"/>
      <c r="D407" s="3"/>
    </row>
    <row r="408" spans="2:4" ht="12.75" customHeight="1">
      <c r="B408" s="5"/>
      <c r="C408" s="5"/>
      <c r="D408" s="3"/>
    </row>
    <row r="409" spans="2:4" ht="12.75" customHeight="1">
      <c r="B409" s="5"/>
      <c r="C409" s="5"/>
      <c r="D409" s="3"/>
    </row>
    <row r="410" spans="2:4" ht="12.75" customHeight="1">
      <c r="B410" s="5"/>
      <c r="C410" s="5"/>
      <c r="D410" s="3"/>
    </row>
    <row r="411" spans="2:4" ht="12.75" customHeight="1">
      <c r="B411" s="5"/>
      <c r="C411" s="5"/>
      <c r="D411" s="3"/>
    </row>
    <row r="412" spans="2:4" ht="12.75" customHeight="1">
      <c r="B412" s="5"/>
      <c r="C412" s="5"/>
      <c r="D412" s="3"/>
    </row>
    <row r="413" spans="2:4" ht="12.75" customHeight="1">
      <c r="B413" s="5"/>
      <c r="C413" s="5"/>
      <c r="D413" s="3"/>
    </row>
    <row r="414" spans="2:4" ht="12.75" customHeight="1">
      <c r="B414" s="5"/>
      <c r="C414" s="5"/>
      <c r="D414" s="3"/>
    </row>
    <row r="415" spans="2:4" ht="12.75" customHeight="1">
      <c r="B415" s="5"/>
      <c r="C415" s="5"/>
      <c r="D415" s="3"/>
    </row>
    <row r="416" spans="2:4" ht="12.75" customHeight="1">
      <c r="B416" s="5"/>
      <c r="C416" s="5"/>
      <c r="D416" s="3"/>
    </row>
    <row r="417" spans="2:4" ht="12.75" customHeight="1">
      <c r="B417" s="5"/>
      <c r="C417" s="5"/>
      <c r="D417" s="3"/>
    </row>
    <row r="418" spans="2:4" ht="12.75" customHeight="1">
      <c r="B418" s="5"/>
      <c r="C418" s="5"/>
      <c r="D418" s="3"/>
    </row>
    <row r="419" spans="2:4" ht="12.75" customHeight="1">
      <c r="B419" s="5"/>
      <c r="C419" s="5"/>
      <c r="D419" s="3"/>
    </row>
    <row r="420" spans="2:4" ht="12.75" customHeight="1">
      <c r="B420" s="5"/>
      <c r="C420" s="5"/>
      <c r="D420" s="3"/>
    </row>
    <row r="421" spans="2:4" ht="12.75" customHeight="1">
      <c r="B421" s="5"/>
      <c r="C421" s="5"/>
      <c r="D421" s="3"/>
    </row>
    <row r="422" spans="2:4" ht="12.75" customHeight="1">
      <c r="B422" s="5"/>
      <c r="C422" s="5"/>
      <c r="D422" s="3"/>
    </row>
    <row r="423" spans="2:4" ht="12.75" customHeight="1">
      <c r="B423" s="5"/>
      <c r="C423" s="5"/>
      <c r="D423" s="3"/>
    </row>
    <row r="424" spans="2:4" ht="12.75" customHeight="1">
      <c r="B424" s="5"/>
      <c r="C424" s="5"/>
      <c r="D424" s="3"/>
    </row>
    <row r="425" spans="2:4" ht="12.75" customHeight="1">
      <c r="B425" s="5"/>
      <c r="C425" s="5"/>
      <c r="D425" s="3"/>
    </row>
    <row r="426" spans="2:4" ht="12.75" customHeight="1">
      <c r="B426" s="5"/>
      <c r="C426" s="5"/>
      <c r="D426" s="3"/>
    </row>
    <row r="427" spans="2:4" ht="12.75" customHeight="1">
      <c r="B427" s="5"/>
      <c r="C427" s="5"/>
      <c r="D427" s="3"/>
    </row>
    <row r="428" spans="2:4" ht="12.75" customHeight="1">
      <c r="B428" s="5"/>
      <c r="C428" s="5"/>
      <c r="D428" s="3"/>
    </row>
    <row r="429" spans="2:4" ht="12.75" customHeight="1">
      <c r="B429" s="5"/>
      <c r="C429" s="5"/>
      <c r="D429" s="3"/>
    </row>
    <row r="430" spans="2:4" ht="12.75" customHeight="1">
      <c r="B430" s="5"/>
      <c r="C430" s="5"/>
      <c r="D430" s="3"/>
    </row>
    <row r="431" spans="2:4" ht="12.75" customHeight="1">
      <c r="B431" s="5"/>
      <c r="C431" s="5"/>
      <c r="D431" s="3"/>
    </row>
    <row r="432" spans="2:4" ht="12.75" customHeight="1">
      <c r="B432" s="5"/>
      <c r="C432" s="5"/>
      <c r="D432" s="3"/>
    </row>
    <row r="433" spans="2:4" ht="12.75" customHeight="1">
      <c r="B433" s="5"/>
      <c r="C433" s="5"/>
      <c r="D433" s="3"/>
    </row>
    <row r="434" spans="2:4" ht="12.75" customHeight="1">
      <c r="B434" s="5"/>
      <c r="C434" s="5"/>
      <c r="D434" s="3"/>
    </row>
    <row r="435" spans="2:4" ht="12.75" customHeight="1">
      <c r="B435" s="5"/>
      <c r="C435" s="5"/>
      <c r="D435" s="3"/>
    </row>
    <row r="436" spans="2:4" ht="12.75" customHeight="1">
      <c r="B436" s="5"/>
      <c r="C436" s="5"/>
      <c r="D436" s="3"/>
    </row>
    <row r="437" spans="2:4" ht="12.75" customHeight="1">
      <c r="B437" s="5"/>
      <c r="C437" s="5"/>
      <c r="D437" s="3"/>
    </row>
    <row r="438" spans="2:4" ht="12.75" customHeight="1">
      <c r="B438" s="5"/>
      <c r="C438" s="5"/>
      <c r="D438" s="3"/>
    </row>
    <row r="439" spans="2:4" ht="12.75" customHeight="1">
      <c r="B439" s="5"/>
      <c r="C439" s="5"/>
      <c r="D439" s="3"/>
    </row>
    <row r="440" spans="2:4" ht="12.75" customHeight="1">
      <c r="B440" s="5"/>
      <c r="C440" s="5"/>
      <c r="D440" s="3"/>
    </row>
    <row r="441" spans="2:4" ht="12.75" customHeight="1">
      <c r="B441" s="5"/>
      <c r="C441" s="5"/>
      <c r="D441" s="3"/>
    </row>
    <row r="442" spans="2:4" ht="12.75" customHeight="1">
      <c r="B442" s="5"/>
      <c r="C442" s="5"/>
      <c r="D442" s="3"/>
    </row>
    <row r="443" spans="2:4" ht="12.75" customHeight="1">
      <c r="B443" s="5"/>
      <c r="C443" s="5"/>
      <c r="D443" s="3"/>
    </row>
    <row r="444" spans="2:4" ht="12.75" customHeight="1">
      <c r="B444" s="5"/>
      <c r="C444" s="5"/>
      <c r="D444" s="3"/>
    </row>
    <row r="445" spans="2:4" ht="12.75" customHeight="1">
      <c r="B445" s="5"/>
      <c r="C445" s="5"/>
      <c r="D445" s="3"/>
    </row>
    <row r="446" spans="2:4" ht="12.75" customHeight="1">
      <c r="B446" s="5"/>
      <c r="C446" s="5"/>
      <c r="D446" s="3"/>
    </row>
    <row r="447" spans="2:4" ht="12.75" customHeight="1">
      <c r="B447" s="5"/>
      <c r="C447" s="5"/>
      <c r="D447" s="3"/>
    </row>
    <row r="448" spans="2:4" ht="12.75" customHeight="1">
      <c r="B448" s="5"/>
      <c r="C448" s="5"/>
      <c r="D448" s="3"/>
    </row>
    <row r="449" spans="2:4" ht="12.75" customHeight="1">
      <c r="B449" s="5"/>
      <c r="C449" s="5"/>
      <c r="D449" s="3"/>
    </row>
    <row r="450" spans="2:4" ht="12.75" customHeight="1">
      <c r="B450" s="5"/>
      <c r="C450" s="5"/>
      <c r="D450" s="3"/>
    </row>
    <row r="451" spans="2:4" ht="12.75" customHeight="1">
      <c r="B451" s="5"/>
      <c r="C451" s="5"/>
      <c r="D451" s="3"/>
    </row>
    <row r="452" spans="2:4" ht="12.75" customHeight="1">
      <c r="B452" s="5"/>
      <c r="C452" s="5"/>
      <c r="D452" s="3"/>
    </row>
    <row r="453" spans="2:4" ht="12.75" customHeight="1">
      <c r="B453" s="5"/>
      <c r="C453" s="5"/>
      <c r="D453" s="3"/>
    </row>
    <row r="454" spans="2:4" ht="12.75" customHeight="1">
      <c r="B454" s="5"/>
      <c r="C454" s="5"/>
      <c r="D454" s="3"/>
    </row>
    <row r="455" spans="2:4" ht="12.75" customHeight="1">
      <c r="B455" s="5"/>
      <c r="C455" s="5"/>
      <c r="D455" s="3"/>
    </row>
    <row r="456" spans="2:4" ht="12.75" customHeight="1">
      <c r="B456" s="5"/>
      <c r="C456" s="5"/>
      <c r="D456" s="3"/>
    </row>
    <row r="457" spans="2:4" ht="12.75" customHeight="1">
      <c r="B457" s="5"/>
      <c r="C457" s="5"/>
      <c r="D457" s="3"/>
    </row>
    <row r="458" spans="2:4" ht="12.75" customHeight="1">
      <c r="B458" s="5"/>
      <c r="C458" s="5"/>
      <c r="D458" s="3"/>
    </row>
    <row r="459" spans="2:4" ht="12.75" customHeight="1">
      <c r="B459" s="5"/>
      <c r="C459" s="5"/>
      <c r="D459" s="3"/>
    </row>
    <row r="460" spans="2:4" ht="12.75" customHeight="1">
      <c r="B460" s="5"/>
      <c r="C460" s="5"/>
      <c r="D460" s="3"/>
    </row>
    <row r="461" spans="2:4" ht="12.75" customHeight="1">
      <c r="B461" s="5"/>
      <c r="C461" s="5"/>
      <c r="D461" s="3"/>
    </row>
    <row r="462" spans="2:4" ht="12.75" customHeight="1">
      <c r="B462" s="5"/>
      <c r="C462" s="5"/>
      <c r="D462" s="3"/>
    </row>
    <row r="463" spans="2:4" ht="12.75" customHeight="1">
      <c r="B463" s="5"/>
      <c r="C463" s="5"/>
      <c r="D463" s="3"/>
    </row>
    <row r="464" spans="2:4" ht="12.75" customHeight="1">
      <c r="B464" s="5"/>
      <c r="C464" s="5"/>
      <c r="D464" s="3"/>
    </row>
    <row r="465" spans="2:4" ht="12.75" customHeight="1">
      <c r="B465" s="5"/>
      <c r="C465" s="5"/>
      <c r="D465" s="3"/>
    </row>
    <row r="466" spans="2:4" ht="12.75" customHeight="1">
      <c r="B466" s="5"/>
      <c r="C466" s="5"/>
      <c r="D466" s="3"/>
    </row>
    <row r="467" spans="2:4" ht="12.75" customHeight="1">
      <c r="B467" s="5"/>
      <c r="C467" s="5"/>
      <c r="D467" s="3"/>
    </row>
    <row r="468" spans="2:4" ht="12.75" customHeight="1">
      <c r="B468" s="5"/>
      <c r="C468" s="5"/>
      <c r="D468" s="3"/>
    </row>
    <row r="469" spans="2:4" ht="12.75" customHeight="1">
      <c r="B469" s="5"/>
      <c r="C469" s="5"/>
      <c r="D469" s="3"/>
    </row>
    <row r="470" spans="2:4" ht="12.75" customHeight="1">
      <c r="B470" s="5"/>
      <c r="C470" s="5"/>
      <c r="D470" s="3"/>
    </row>
    <row r="471" spans="2:4" ht="12.75" customHeight="1">
      <c r="B471" s="5"/>
      <c r="C471" s="5"/>
      <c r="D471" s="3"/>
    </row>
    <row r="472" spans="2:4" ht="12.75" customHeight="1">
      <c r="B472" s="5"/>
      <c r="C472" s="5"/>
      <c r="D472" s="3"/>
    </row>
    <row r="473" spans="2:4" ht="12.75" customHeight="1">
      <c r="B473" s="5"/>
      <c r="C473" s="5"/>
      <c r="D473" s="3"/>
    </row>
    <row r="474" spans="2:4" ht="12.75" customHeight="1">
      <c r="B474" s="5"/>
      <c r="C474" s="5"/>
      <c r="D474" s="3"/>
    </row>
    <row r="475" spans="2:4" ht="12.75" customHeight="1">
      <c r="B475" s="5"/>
      <c r="C475" s="5"/>
      <c r="D475" s="3"/>
    </row>
    <row r="476" spans="2:4" ht="12.75" customHeight="1">
      <c r="B476" s="5"/>
      <c r="C476" s="5"/>
      <c r="D476" s="3"/>
    </row>
    <row r="477" spans="2:4" ht="12.75" customHeight="1">
      <c r="B477" s="5"/>
      <c r="C477" s="5"/>
      <c r="D477" s="3"/>
    </row>
    <row r="478" spans="2:4" ht="12.75" customHeight="1">
      <c r="B478" s="5"/>
      <c r="C478" s="5"/>
      <c r="D478" s="3"/>
    </row>
    <row r="479" spans="2:4" ht="12.75" customHeight="1">
      <c r="B479" s="5"/>
      <c r="C479" s="5"/>
      <c r="D479" s="3"/>
    </row>
    <row r="480" spans="2:4" ht="12.75" customHeight="1">
      <c r="B480" s="5"/>
      <c r="C480" s="5"/>
      <c r="D480" s="3"/>
    </row>
    <row r="481" spans="2:4" ht="12.75" customHeight="1">
      <c r="B481" s="5"/>
      <c r="C481" s="5"/>
      <c r="D481" s="3"/>
    </row>
    <row r="482" spans="2:4" ht="12.75" customHeight="1">
      <c r="B482" s="5"/>
      <c r="C482" s="5"/>
      <c r="D482" s="3"/>
    </row>
    <row r="483" spans="2:4" ht="12.75" customHeight="1">
      <c r="B483" s="5"/>
      <c r="C483" s="5"/>
      <c r="D483" s="3"/>
    </row>
    <row r="484" spans="2:4" ht="12.75" customHeight="1">
      <c r="B484" s="5"/>
      <c r="C484" s="5"/>
      <c r="D484" s="3"/>
    </row>
    <row r="485" spans="2:4" ht="12.75" customHeight="1">
      <c r="B485" s="5"/>
      <c r="C485" s="5"/>
      <c r="D485" s="3"/>
    </row>
    <row r="486" spans="2:4" ht="12.75" customHeight="1">
      <c r="B486" s="5"/>
      <c r="C486" s="5"/>
      <c r="D486" s="3"/>
    </row>
    <row r="487" spans="2:4" ht="12.75" customHeight="1">
      <c r="B487" s="5"/>
      <c r="C487" s="5"/>
      <c r="D487" s="3"/>
    </row>
    <row r="488" spans="2:4" ht="12.75" customHeight="1">
      <c r="B488" s="5"/>
      <c r="C488" s="5"/>
      <c r="D488" s="3"/>
    </row>
    <row r="489" spans="2:4" ht="12.75" customHeight="1">
      <c r="B489" s="5"/>
      <c r="C489" s="5"/>
      <c r="D489" s="3"/>
    </row>
    <row r="490" spans="2:4" ht="12.75" customHeight="1">
      <c r="B490" s="5"/>
      <c r="C490" s="5"/>
      <c r="D490" s="3"/>
    </row>
    <row r="491" spans="2:4" ht="12.75" customHeight="1">
      <c r="B491" s="5"/>
      <c r="C491" s="5"/>
      <c r="D491" s="3"/>
    </row>
    <row r="492" spans="2:4" ht="12.75" customHeight="1">
      <c r="B492" s="5"/>
      <c r="C492" s="5"/>
      <c r="D492" s="3"/>
    </row>
    <row r="493" spans="2:4" ht="12.75" customHeight="1">
      <c r="B493" s="5"/>
      <c r="C493" s="5"/>
      <c r="D493" s="3"/>
    </row>
    <row r="494" spans="2:4" ht="12.75" customHeight="1">
      <c r="B494" s="5"/>
      <c r="C494" s="5"/>
      <c r="D494" s="3"/>
    </row>
    <row r="495" spans="2:4" ht="12.75" customHeight="1">
      <c r="B495" s="5"/>
      <c r="C495" s="5"/>
      <c r="D495" s="3"/>
    </row>
    <row r="496" spans="2:4" ht="12.75" customHeight="1">
      <c r="B496" s="5"/>
      <c r="C496" s="5"/>
      <c r="D496" s="3"/>
    </row>
    <row r="497" spans="2:4" ht="12.75" customHeight="1">
      <c r="B497" s="5"/>
      <c r="C497" s="5"/>
      <c r="D497" s="3"/>
    </row>
    <row r="498" spans="2:4" ht="12.75" customHeight="1">
      <c r="B498" s="5"/>
      <c r="C498" s="5"/>
      <c r="D498" s="3"/>
    </row>
    <row r="499" spans="2:4" ht="12.75" customHeight="1">
      <c r="B499" s="5"/>
      <c r="C499" s="5"/>
      <c r="D499" s="3"/>
    </row>
    <row r="500" spans="2:4" ht="12.75" customHeight="1">
      <c r="B500" s="5"/>
      <c r="C500" s="5"/>
      <c r="D500" s="3"/>
    </row>
    <row r="501" spans="2:4" ht="12.75" customHeight="1">
      <c r="B501" s="5"/>
      <c r="C501" s="5"/>
      <c r="D501" s="3"/>
    </row>
    <row r="502" spans="2:4" ht="12.75" customHeight="1">
      <c r="B502" s="5"/>
      <c r="C502" s="5"/>
      <c r="D502" s="3"/>
    </row>
    <row r="503" spans="2:4" ht="12.75" customHeight="1">
      <c r="B503" s="5"/>
      <c r="C503" s="5"/>
      <c r="D503" s="3"/>
    </row>
    <row r="504" spans="2:4" ht="12.75" customHeight="1">
      <c r="B504" s="5"/>
      <c r="C504" s="5"/>
      <c r="D504" s="3"/>
    </row>
    <row r="505" spans="2:4" ht="12.75" customHeight="1">
      <c r="B505" s="5"/>
      <c r="C505" s="5"/>
      <c r="D505" s="3"/>
    </row>
    <row r="506" spans="2:4" ht="12.75" customHeight="1">
      <c r="B506" s="5"/>
      <c r="C506" s="5"/>
      <c r="D506" s="3"/>
    </row>
    <row r="507" spans="2:4" ht="12.75" customHeight="1">
      <c r="B507" s="5"/>
      <c r="C507" s="5"/>
      <c r="D507" s="3"/>
    </row>
    <row r="508" spans="2:4" ht="12.75" customHeight="1">
      <c r="B508" s="5"/>
      <c r="C508" s="5"/>
      <c r="D508" s="3"/>
    </row>
    <row r="509" spans="2:4" ht="12.75" customHeight="1">
      <c r="B509" s="5"/>
      <c r="C509" s="5"/>
      <c r="D509" s="3"/>
    </row>
    <row r="510" spans="2:4" ht="12.75" customHeight="1">
      <c r="B510" s="5"/>
      <c r="C510" s="5"/>
      <c r="D510" s="3"/>
    </row>
    <row r="511" spans="2:4" ht="12.75" customHeight="1">
      <c r="B511" s="5"/>
      <c r="C511" s="5"/>
      <c r="D511" s="3"/>
    </row>
    <row r="512" spans="2:4" ht="12.75" customHeight="1">
      <c r="B512" s="5"/>
      <c r="C512" s="5"/>
      <c r="D512" s="3"/>
    </row>
    <row r="513" spans="2:4" ht="12.75" customHeight="1">
      <c r="B513" s="5"/>
      <c r="C513" s="5"/>
      <c r="D513" s="3"/>
    </row>
    <row r="514" spans="2:4" ht="12.75" customHeight="1">
      <c r="B514" s="5"/>
      <c r="C514" s="5"/>
      <c r="D514" s="3"/>
    </row>
    <row r="515" spans="2:4" ht="12.75" customHeight="1">
      <c r="B515" s="5"/>
      <c r="C515" s="5"/>
      <c r="D515" s="3"/>
    </row>
    <row r="516" spans="2:4" ht="12.75" customHeight="1">
      <c r="B516" s="5"/>
      <c r="C516" s="5"/>
      <c r="D516" s="3"/>
    </row>
    <row r="517" spans="2:4" ht="12.75" customHeight="1">
      <c r="B517" s="5"/>
      <c r="C517" s="5"/>
      <c r="D517" s="3"/>
    </row>
    <row r="518" spans="2:4" ht="12.75" customHeight="1">
      <c r="B518" s="5"/>
      <c r="C518" s="5"/>
      <c r="D518" s="3"/>
    </row>
    <row r="519" spans="2:4" ht="12.75" customHeight="1">
      <c r="B519" s="5"/>
      <c r="C519" s="5"/>
      <c r="D519" s="3"/>
    </row>
    <row r="520" spans="2:4" ht="12.75" customHeight="1">
      <c r="B520" s="5"/>
      <c r="C520" s="5"/>
      <c r="D520" s="3"/>
    </row>
    <row r="521" spans="2:4" ht="12.75" customHeight="1">
      <c r="B521" s="5"/>
      <c r="C521" s="5"/>
      <c r="D521" s="3"/>
    </row>
    <row r="522" spans="2:4" ht="12.75" customHeight="1">
      <c r="B522" s="5"/>
      <c r="C522" s="5"/>
      <c r="D522" s="3"/>
    </row>
    <row r="523" spans="2:4" ht="12.75" customHeight="1">
      <c r="B523" s="5"/>
      <c r="C523" s="5"/>
      <c r="D523" s="3"/>
    </row>
    <row r="524" spans="2:4" ht="12.75" customHeight="1">
      <c r="B524" s="5"/>
      <c r="C524" s="5"/>
      <c r="D524" s="3"/>
    </row>
    <row r="525" spans="2:4" ht="12.75" customHeight="1">
      <c r="B525" s="5"/>
      <c r="C525" s="5"/>
      <c r="D525" s="3"/>
    </row>
    <row r="526" spans="2:4" ht="12.75" customHeight="1">
      <c r="B526" s="5"/>
      <c r="C526" s="5"/>
      <c r="D526" s="3"/>
    </row>
    <row r="527" spans="2:4" ht="12.75" customHeight="1">
      <c r="B527" s="5"/>
      <c r="C527" s="5"/>
      <c r="D527" s="3"/>
    </row>
    <row r="528" spans="2:4" ht="12.75" customHeight="1">
      <c r="B528" s="5"/>
      <c r="C528" s="5"/>
      <c r="D528" s="3"/>
    </row>
    <row r="529" spans="2:4" ht="12.75" customHeight="1">
      <c r="B529" s="5"/>
      <c r="C529" s="5"/>
      <c r="D529" s="3"/>
    </row>
    <row r="530" spans="2:4" ht="12.75" customHeight="1">
      <c r="B530" s="5"/>
      <c r="C530" s="5"/>
      <c r="D530" s="3"/>
    </row>
    <row r="531" spans="2:4" ht="12.75" customHeight="1">
      <c r="B531" s="5"/>
      <c r="C531" s="5"/>
      <c r="D531" s="3"/>
    </row>
    <row r="532" spans="2:4" ht="12.75" customHeight="1">
      <c r="B532" s="5"/>
      <c r="C532" s="5"/>
      <c r="D532" s="3"/>
    </row>
    <row r="533" spans="2:4" ht="12.75" customHeight="1">
      <c r="B533" s="5"/>
      <c r="C533" s="5"/>
      <c r="D533" s="3"/>
    </row>
    <row r="534" spans="2:4" ht="12.75" customHeight="1">
      <c r="B534" s="5"/>
      <c r="C534" s="5"/>
      <c r="D534" s="3"/>
    </row>
    <row r="535" spans="2:4" ht="12.75" customHeight="1">
      <c r="B535" s="5"/>
      <c r="C535" s="5"/>
      <c r="D535" s="3"/>
    </row>
    <row r="536" spans="2:4" ht="12.75" customHeight="1">
      <c r="B536" s="5"/>
      <c r="C536" s="5"/>
      <c r="D536" s="3"/>
    </row>
    <row r="537" spans="2:4" ht="12.75" customHeight="1">
      <c r="B537" s="5"/>
      <c r="C537" s="5"/>
      <c r="D537" s="3"/>
    </row>
    <row r="538" spans="2:4" ht="12.75" customHeight="1">
      <c r="B538" s="5"/>
      <c r="C538" s="5"/>
      <c r="D538" s="3"/>
    </row>
    <row r="539" spans="2:4" ht="12.75" customHeight="1">
      <c r="B539" s="5"/>
      <c r="C539" s="5"/>
      <c r="D539" s="3"/>
    </row>
    <row r="540" spans="2:4" ht="12.75" customHeight="1">
      <c r="B540" s="5"/>
      <c r="C540" s="5"/>
      <c r="D540" s="3"/>
    </row>
    <row r="541" spans="2:4" ht="12.75" customHeight="1">
      <c r="B541" s="5"/>
      <c r="C541" s="5"/>
      <c r="D541" s="3"/>
    </row>
    <row r="542" spans="2:4" ht="12.75" customHeight="1">
      <c r="B542" s="5"/>
      <c r="C542" s="5"/>
      <c r="D542" s="3"/>
    </row>
    <row r="543" spans="2:4" ht="12.75" customHeight="1">
      <c r="B543" s="5"/>
      <c r="C543" s="5"/>
      <c r="D543" s="3"/>
    </row>
    <row r="544" spans="2:4" ht="12.75" customHeight="1">
      <c r="B544" s="5"/>
      <c r="C544" s="5"/>
      <c r="D544" s="3"/>
    </row>
    <row r="545" spans="2:4" ht="12.75" customHeight="1">
      <c r="B545" s="5"/>
      <c r="C545" s="5"/>
      <c r="D545" s="3"/>
    </row>
    <row r="546" spans="2:4" ht="12.75" customHeight="1">
      <c r="B546" s="5"/>
      <c r="C546" s="5"/>
      <c r="D546" s="3"/>
    </row>
    <row r="547" spans="2:4" ht="12.75" customHeight="1">
      <c r="B547" s="5"/>
      <c r="C547" s="5"/>
      <c r="D547" s="3"/>
    </row>
    <row r="548" spans="2:4" ht="12.75" customHeight="1">
      <c r="B548" s="5"/>
      <c r="C548" s="5"/>
      <c r="D548" s="3"/>
    </row>
    <row r="549" spans="2:4" ht="12.75" customHeight="1">
      <c r="B549" s="5"/>
      <c r="C549" s="5"/>
      <c r="D549" s="3"/>
    </row>
    <row r="550" spans="2:4" ht="12.75" customHeight="1">
      <c r="B550" s="5"/>
      <c r="C550" s="5"/>
      <c r="D550" s="3"/>
    </row>
    <row r="551" spans="2:4" ht="12.75" customHeight="1">
      <c r="B551" s="5"/>
      <c r="C551" s="5"/>
      <c r="D551" s="3"/>
    </row>
    <row r="552" spans="2:4" ht="12.75" customHeight="1">
      <c r="B552" s="5"/>
      <c r="C552" s="5"/>
      <c r="D552" s="3"/>
    </row>
    <row r="553" spans="2:4" ht="12.75" customHeight="1">
      <c r="B553" s="5"/>
      <c r="C553" s="5"/>
      <c r="D553" s="3"/>
    </row>
    <row r="554" spans="2:4" ht="12.75" customHeight="1">
      <c r="B554" s="5"/>
      <c r="C554" s="5"/>
      <c r="D554" s="3"/>
    </row>
    <row r="555" spans="2:4" ht="12.75" customHeight="1">
      <c r="B555" s="5"/>
      <c r="C555" s="5"/>
      <c r="D555" s="3"/>
    </row>
    <row r="556" spans="2:4" ht="12.75" customHeight="1">
      <c r="B556" s="5"/>
      <c r="C556" s="5"/>
      <c r="D556" s="3"/>
    </row>
    <row r="557" spans="2:4" ht="12.75" customHeight="1">
      <c r="B557" s="5"/>
      <c r="C557" s="5"/>
      <c r="D557" s="3"/>
    </row>
    <row r="558" spans="2:4" ht="12.75" customHeight="1">
      <c r="B558" s="5"/>
      <c r="C558" s="5"/>
      <c r="D558" s="3"/>
    </row>
    <row r="559" spans="2:4" ht="12.75" customHeight="1">
      <c r="B559" s="5"/>
      <c r="C559" s="5"/>
      <c r="D559" s="3"/>
    </row>
    <row r="560" spans="2:4" ht="12.75" customHeight="1">
      <c r="B560" s="5"/>
      <c r="C560" s="5"/>
      <c r="D560" s="3"/>
    </row>
    <row r="561" spans="2:4" ht="12.75" customHeight="1">
      <c r="B561" s="5"/>
      <c r="C561" s="5"/>
      <c r="D561" s="3"/>
    </row>
    <row r="562" spans="2:4" ht="12.75" customHeight="1">
      <c r="B562" s="5"/>
      <c r="C562" s="5"/>
      <c r="D562" s="3"/>
    </row>
    <row r="563" spans="2:4" ht="12.75" customHeight="1">
      <c r="B563" s="5"/>
      <c r="C563" s="5"/>
      <c r="D563" s="3"/>
    </row>
    <row r="564" spans="2:4" ht="12.75" customHeight="1">
      <c r="B564" s="5"/>
      <c r="C564" s="5"/>
      <c r="D564" s="3"/>
    </row>
    <row r="565" spans="2:4" ht="12.75" customHeight="1">
      <c r="B565" s="5"/>
      <c r="C565" s="5"/>
      <c r="D565" s="3"/>
    </row>
    <row r="566" spans="2:4" ht="12.75" customHeight="1">
      <c r="B566" s="5"/>
      <c r="C566" s="5"/>
      <c r="D566" s="3"/>
    </row>
    <row r="567" spans="2:4" ht="12.75" customHeight="1">
      <c r="B567" s="5"/>
      <c r="C567" s="5"/>
      <c r="D567" s="3"/>
    </row>
    <row r="568" spans="2:4" ht="12.75" customHeight="1">
      <c r="B568" s="5"/>
      <c r="C568" s="5"/>
      <c r="D568" s="3"/>
    </row>
    <row r="569" spans="2:4" ht="12.75" customHeight="1">
      <c r="B569" s="5"/>
      <c r="C569" s="5"/>
      <c r="D569" s="3"/>
    </row>
    <row r="570" spans="2:4" ht="12.75" customHeight="1">
      <c r="B570" s="5"/>
      <c r="C570" s="5"/>
      <c r="D570" s="3"/>
    </row>
    <row r="571" spans="2:4" ht="12.75" customHeight="1">
      <c r="B571" s="5"/>
      <c r="C571" s="5"/>
      <c r="D571" s="3"/>
    </row>
    <row r="572" spans="2:4" ht="12.75" customHeight="1">
      <c r="B572" s="5"/>
      <c r="C572" s="5"/>
      <c r="D572" s="3"/>
    </row>
    <row r="573" spans="2:4" ht="12.75" customHeight="1">
      <c r="B573" s="5"/>
      <c r="C573" s="5"/>
      <c r="D573" s="3"/>
    </row>
    <row r="574" spans="2:4" ht="12.75" customHeight="1">
      <c r="B574" s="5"/>
      <c r="C574" s="5"/>
      <c r="D574" s="3"/>
    </row>
    <row r="575" spans="2:4" ht="12.75" customHeight="1">
      <c r="B575" s="5"/>
      <c r="C575" s="5"/>
      <c r="D575" s="3"/>
    </row>
    <row r="576" spans="2:4" ht="12.75" customHeight="1">
      <c r="B576" s="5"/>
      <c r="C576" s="5"/>
      <c r="D576" s="3"/>
    </row>
    <row r="577" spans="2:4" ht="12.75" customHeight="1">
      <c r="B577" s="5"/>
      <c r="C577" s="5"/>
      <c r="D577" s="3"/>
    </row>
    <row r="578" spans="2:4" ht="12.75" customHeight="1">
      <c r="B578" s="5"/>
      <c r="C578" s="5"/>
      <c r="D578" s="3"/>
    </row>
    <row r="579" spans="2:4" ht="12.75" customHeight="1">
      <c r="B579" s="5"/>
      <c r="C579" s="5"/>
      <c r="D579" s="3"/>
    </row>
    <row r="580" spans="2:4" ht="12.75" customHeight="1">
      <c r="B580" s="5"/>
      <c r="C580" s="5"/>
      <c r="D580" s="3"/>
    </row>
    <row r="581" spans="2:4" ht="12.75" customHeight="1">
      <c r="B581" s="5"/>
      <c r="C581" s="5"/>
      <c r="D581" s="3"/>
    </row>
    <row r="582" spans="2:4" ht="12.75" customHeight="1">
      <c r="B582" s="5"/>
      <c r="C582" s="5"/>
      <c r="D582" s="3"/>
    </row>
    <row r="583" spans="2:4" ht="12.75" customHeight="1">
      <c r="B583" s="5"/>
      <c r="C583" s="5"/>
      <c r="D583" s="3"/>
    </row>
    <row r="584" spans="2:4" ht="12.75" customHeight="1">
      <c r="B584" s="5"/>
      <c r="C584" s="5"/>
      <c r="D584" s="3"/>
    </row>
    <row r="585" spans="2:4" ht="12.75" customHeight="1">
      <c r="B585" s="5"/>
      <c r="C585" s="5"/>
      <c r="D585" s="3"/>
    </row>
    <row r="586" spans="2:4" ht="12.75" customHeight="1">
      <c r="B586" s="5"/>
      <c r="C586" s="5"/>
      <c r="D586" s="3"/>
    </row>
    <row r="587" spans="2:4" ht="12.75" customHeight="1">
      <c r="B587" s="5"/>
      <c r="C587" s="5"/>
      <c r="D587" s="3"/>
    </row>
    <row r="588" spans="2:4" ht="12.75" customHeight="1">
      <c r="B588" s="5"/>
      <c r="C588" s="5"/>
      <c r="D588" s="3"/>
    </row>
    <row r="589" spans="2:4" ht="12.75" customHeight="1">
      <c r="B589" s="5"/>
      <c r="C589" s="5"/>
      <c r="D589" s="3"/>
    </row>
    <row r="590" spans="2:4" ht="12.75" customHeight="1">
      <c r="B590" s="5"/>
      <c r="C590" s="5"/>
      <c r="D590" s="3"/>
    </row>
    <row r="591" spans="2:4" ht="12.75" customHeight="1">
      <c r="B591" s="5"/>
      <c r="C591" s="5"/>
      <c r="D591" s="3"/>
    </row>
    <row r="592" spans="2:4" ht="12.75" customHeight="1">
      <c r="B592" s="5"/>
      <c r="C592" s="5"/>
      <c r="D592" s="3"/>
    </row>
    <row r="593" spans="2:4" ht="12.75" customHeight="1">
      <c r="B593" s="5"/>
      <c r="C593" s="5"/>
      <c r="D593" s="3"/>
    </row>
    <row r="594" spans="2:4" ht="12.75" customHeight="1">
      <c r="B594" s="5"/>
      <c r="C594" s="5"/>
      <c r="D594" s="3"/>
    </row>
    <row r="595" spans="2:4" ht="12.75" customHeight="1">
      <c r="B595" s="5"/>
      <c r="C595" s="5"/>
      <c r="D595" s="3"/>
    </row>
    <row r="596" spans="2:4" ht="12.75" customHeight="1">
      <c r="B596" s="5"/>
      <c r="C596" s="5"/>
      <c r="D596" s="3"/>
    </row>
    <row r="597" spans="2:4" ht="12.75" customHeight="1">
      <c r="B597" s="5"/>
      <c r="C597" s="5"/>
      <c r="D597" s="3"/>
    </row>
    <row r="598" spans="2:4" ht="12.75" customHeight="1">
      <c r="B598" s="5"/>
      <c r="C598" s="5"/>
      <c r="D598" s="3"/>
    </row>
    <row r="599" spans="2:4" ht="12.75" customHeight="1">
      <c r="B599" s="5"/>
      <c r="C599" s="5"/>
      <c r="D599" s="3"/>
    </row>
    <row r="600" spans="2:4" ht="12.75" customHeight="1">
      <c r="B600" s="5"/>
      <c r="C600" s="5"/>
      <c r="D600" s="3"/>
    </row>
    <row r="601" spans="2:4" ht="12.75" customHeight="1">
      <c r="B601" s="5"/>
      <c r="C601" s="5"/>
      <c r="D601" s="3"/>
    </row>
    <row r="602" spans="2:4" ht="12.75" customHeight="1">
      <c r="B602" s="5"/>
      <c r="C602" s="5"/>
      <c r="D602" s="3"/>
    </row>
    <row r="603" spans="2:4" ht="12.75" customHeight="1">
      <c r="B603" s="5"/>
      <c r="C603" s="5"/>
      <c r="D603" s="3"/>
    </row>
    <row r="604" spans="2:4" ht="12.75" customHeight="1">
      <c r="B604" s="5"/>
      <c r="C604" s="5"/>
      <c r="D604" s="3"/>
    </row>
    <row r="605" spans="2:4" ht="12.75" customHeight="1">
      <c r="B605" s="5"/>
      <c r="C605" s="5"/>
      <c r="D605" s="3"/>
    </row>
    <row r="606" spans="2:4" ht="12.75" customHeight="1">
      <c r="B606" s="5"/>
      <c r="C606" s="5"/>
      <c r="D606" s="3"/>
    </row>
    <row r="607" spans="2:4" ht="12.75" customHeight="1">
      <c r="B607" s="5"/>
      <c r="C607" s="5"/>
      <c r="D607" s="3"/>
    </row>
    <row r="608" spans="2:4" ht="12.75" customHeight="1">
      <c r="B608" s="5"/>
      <c r="C608" s="5"/>
      <c r="D608" s="3"/>
    </row>
    <row r="609" spans="2:4" ht="12.75" customHeight="1">
      <c r="B609" s="5"/>
      <c r="C609" s="5"/>
      <c r="D609" s="3"/>
    </row>
    <row r="610" spans="2:4" ht="12.75" customHeight="1">
      <c r="B610" s="5"/>
      <c r="C610" s="5"/>
      <c r="D610" s="3"/>
    </row>
    <row r="611" spans="2:4" ht="12.75" customHeight="1">
      <c r="B611" s="5"/>
      <c r="C611" s="5"/>
      <c r="D611" s="3"/>
    </row>
    <row r="612" spans="2:4" ht="12.75" customHeight="1">
      <c r="B612" s="5"/>
      <c r="C612" s="5"/>
      <c r="D612" s="3"/>
    </row>
    <row r="613" spans="2:4" ht="12.75" customHeight="1">
      <c r="B613" s="5"/>
      <c r="C613" s="5"/>
      <c r="D613" s="3"/>
    </row>
    <row r="614" spans="2:4" ht="12.75" customHeight="1">
      <c r="B614" s="5"/>
      <c r="C614" s="5"/>
      <c r="D614" s="3"/>
    </row>
    <row r="615" spans="2:4" ht="12.75" customHeight="1">
      <c r="B615" s="5"/>
      <c r="C615" s="5"/>
      <c r="D615" s="3"/>
    </row>
    <row r="616" spans="2:4" ht="12.75" customHeight="1">
      <c r="B616" s="5"/>
      <c r="C616" s="5"/>
      <c r="D616" s="3"/>
    </row>
    <row r="617" spans="2:4" ht="12.75" customHeight="1">
      <c r="B617" s="5"/>
      <c r="C617" s="5"/>
      <c r="D617" s="3"/>
    </row>
    <row r="618" spans="2:4" ht="12.75" customHeight="1">
      <c r="B618" s="5"/>
      <c r="C618" s="5"/>
      <c r="D618" s="3"/>
    </row>
    <row r="619" spans="2:4" ht="12.75" customHeight="1">
      <c r="B619" s="5"/>
      <c r="C619" s="5"/>
      <c r="D619" s="3"/>
    </row>
    <row r="620" spans="2:4" ht="12.75" customHeight="1">
      <c r="B620" s="5"/>
      <c r="C620" s="5"/>
      <c r="D620" s="3"/>
    </row>
    <row r="621" spans="2:4" ht="12.75" customHeight="1">
      <c r="B621" s="5"/>
      <c r="C621" s="5"/>
      <c r="D621" s="3"/>
    </row>
    <row r="622" spans="2:4" ht="12.75" customHeight="1">
      <c r="B622" s="5"/>
      <c r="C622" s="5"/>
      <c r="D622" s="3"/>
    </row>
    <row r="623" spans="2:4" ht="12.75" customHeight="1">
      <c r="B623" s="5"/>
      <c r="C623" s="5"/>
      <c r="D623" s="3"/>
    </row>
    <row r="624" spans="2:4" ht="12.75" customHeight="1">
      <c r="B624" s="5"/>
      <c r="C624" s="5"/>
      <c r="D624" s="3"/>
    </row>
    <row r="625" spans="2:4" ht="12.75" customHeight="1">
      <c r="B625" s="5"/>
      <c r="C625" s="5"/>
      <c r="D625" s="3"/>
    </row>
    <row r="626" spans="2:4" ht="12.75" customHeight="1">
      <c r="B626" s="5"/>
      <c r="C626" s="5"/>
      <c r="D626" s="3"/>
    </row>
    <row r="627" spans="2:4" ht="12.75" customHeight="1">
      <c r="B627" s="5"/>
      <c r="C627" s="5"/>
      <c r="D627" s="3"/>
    </row>
    <row r="628" spans="2:4" ht="12.75" customHeight="1">
      <c r="B628" s="5"/>
      <c r="C628" s="5"/>
      <c r="D628" s="3"/>
    </row>
    <row r="629" spans="2:4" ht="12.75" customHeight="1">
      <c r="B629" s="5"/>
      <c r="C629" s="5"/>
      <c r="D629" s="3"/>
    </row>
    <row r="630" spans="2:4" ht="12.75" customHeight="1">
      <c r="B630" s="5"/>
      <c r="C630" s="5"/>
      <c r="D630" s="3"/>
    </row>
    <row r="631" spans="2:4" ht="12.75" customHeight="1">
      <c r="B631" s="5"/>
      <c r="C631" s="5"/>
      <c r="D631" s="3"/>
    </row>
    <row r="632" spans="2:4" ht="12.75" customHeight="1">
      <c r="B632" s="5"/>
      <c r="C632" s="5"/>
      <c r="D632" s="3"/>
    </row>
    <row r="633" spans="2:4" ht="12.75" customHeight="1">
      <c r="B633" s="5"/>
      <c r="C633" s="5"/>
      <c r="D633" s="3"/>
    </row>
    <row r="634" spans="2:4" ht="12.75" customHeight="1">
      <c r="B634" s="5"/>
      <c r="C634" s="5"/>
      <c r="D634" s="3"/>
    </row>
    <row r="635" spans="2:4" ht="12.75" customHeight="1">
      <c r="B635" s="5"/>
      <c r="C635" s="5"/>
      <c r="D635" s="3"/>
    </row>
    <row r="636" spans="2:4" ht="12.75" customHeight="1">
      <c r="B636" s="5"/>
      <c r="C636" s="5"/>
      <c r="D636" s="3"/>
    </row>
    <row r="637" spans="2:4" ht="12.75" customHeight="1">
      <c r="B637" s="5"/>
      <c r="C637" s="5"/>
      <c r="D637" s="3"/>
    </row>
    <row r="638" spans="2:4" ht="12.75" customHeight="1">
      <c r="B638" s="5"/>
      <c r="C638" s="5"/>
      <c r="D638" s="3"/>
    </row>
    <row r="639" spans="2:4" ht="12.75" customHeight="1">
      <c r="B639" s="5"/>
      <c r="C639" s="5"/>
      <c r="D639" s="3"/>
    </row>
    <row r="640" spans="2:4" ht="12.75" customHeight="1">
      <c r="B640" s="5"/>
      <c r="C640" s="5"/>
      <c r="D640" s="3"/>
    </row>
    <row r="641" spans="2:4" ht="12.75" customHeight="1">
      <c r="B641" s="5"/>
      <c r="C641" s="5"/>
      <c r="D641" s="3"/>
    </row>
    <row r="642" spans="2:4" ht="12.75" customHeight="1">
      <c r="B642" s="5"/>
      <c r="C642" s="5"/>
      <c r="D642" s="3"/>
    </row>
    <row r="643" spans="2:4" ht="12.75" customHeight="1">
      <c r="B643" s="5"/>
      <c r="C643" s="5"/>
      <c r="D643" s="3"/>
    </row>
    <row r="644" spans="2:4" ht="12.75" customHeight="1">
      <c r="B644" s="5"/>
      <c r="C644" s="5"/>
      <c r="D644" s="3"/>
    </row>
    <row r="645" spans="2:4" ht="12.75" customHeight="1">
      <c r="B645" s="5"/>
      <c r="C645" s="5"/>
      <c r="D645" s="3"/>
    </row>
    <row r="646" spans="2:4" ht="12.75" customHeight="1">
      <c r="B646" s="5"/>
      <c r="C646" s="5"/>
      <c r="D646" s="3"/>
    </row>
    <row r="647" spans="2:4" ht="12.75" customHeight="1">
      <c r="B647" s="5"/>
      <c r="C647" s="5"/>
      <c r="D647" s="3"/>
    </row>
    <row r="648" spans="2:4" ht="12.75" customHeight="1">
      <c r="B648" s="5"/>
      <c r="C648" s="5"/>
      <c r="D648" s="3"/>
    </row>
    <row r="649" spans="2:4" ht="12.75" customHeight="1">
      <c r="B649" s="5"/>
      <c r="C649" s="5"/>
      <c r="D649" s="3"/>
    </row>
    <row r="650" spans="2:4" ht="12.75" customHeight="1">
      <c r="B650" s="5"/>
      <c r="C650" s="5"/>
      <c r="D650" s="3"/>
    </row>
    <row r="651" spans="2:4" ht="12.75" customHeight="1">
      <c r="B651" s="5"/>
      <c r="C651" s="5"/>
      <c r="D651" s="3"/>
    </row>
    <row r="652" spans="2:4" ht="12.75" customHeight="1">
      <c r="B652" s="5"/>
      <c r="C652" s="5"/>
      <c r="D652" s="3"/>
    </row>
    <row r="653" spans="2:4" ht="12.75" customHeight="1">
      <c r="B653" s="5"/>
      <c r="C653" s="5"/>
      <c r="D653" s="3"/>
    </row>
    <row r="654" spans="2:4" ht="12.75" customHeight="1">
      <c r="B654" s="5"/>
      <c r="C654" s="5"/>
      <c r="D654" s="3"/>
    </row>
    <row r="655" spans="2:4" ht="12.75" customHeight="1">
      <c r="B655" s="5"/>
      <c r="C655" s="5"/>
      <c r="D655" s="3"/>
    </row>
    <row r="656" spans="2:4" ht="12.75" customHeight="1">
      <c r="B656" s="5"/>
      <c r="C656" s="5"/>
      <c r="D656" s="3"/>
    </row>
    <row r="657" spans="2:4" ht="12.75" customHeight="1">
      <c r="B657" s="5"/>
      <c r="C657" s="5"/>
      <c r="D657" s="3"/>
    </row>
    <row r="658" spans="2:4" ht="12.75" customHeight="1">
      <c r="B658" s="5"/>
      <c r="C658" s="5"/>
      <c r="D658" s="3"/>
    </row>
    <row r="659" spans="2:4" ht="12.75" customHeight="1">
      <c r="B659" s="5"/>
      <c r="C659" s="5"/>
      <c r="D659" s="3"/>
    </row>
    <row r="660" spans="2:4" ht="12.75" customHeight="1">
      <c r="B660" s="5"/>
      <c r="C660" s="5"/>
      <c r="D660" s="3"/>
    </row>
    <row r="661" spans="2:4" ht="12.75" customHeight="1">
      <c r="B661" s="5"/>
      <c r="C661" s="5"/>
      <c r="D661" s="3"/>
    </row>
    <row r="662" spans="2:4" ht="12.75" customHeight="1">
      <c r="B662" s="5"/>
      <c r="C662" s="5"/>
      <c r="D662" s="3"/>
    </row>
    <row r="663" spans="2:4" ht="12.75" customHeight="1">
      <c r="B663" s="5"/>
      <c r="C663" s="5"/>
      <c r="D663" s="3"/>
    </row>
    <row r="664" spans="2:4" ht="12.75" customHeight="1">
      <c r="B664" s="5"/>
      <c r="C664" s="5"/>
      <c r="D664" s="3"/>
    </row>
    <row r="665" spans="2:4" ht="12.75" customHeight="1">
      <c r="B665" s="5"/>
      <c r="C665" s="5"/>
      <c r="D665" s="3"/>
    </row>
    <row r="666" spans="2:4" ht="12.75" customHeight="1">
      <c r="B666" s="5"/>
      <c r="C666" s="5"/>
      <c r="D666" s="3"/>
    </row>
    <row r="667" spans="2:4" ht="12.75" customHeight="1">
      <c r="B667" s="5"/>
      <c r="C667" s="5"/>
      <c r="D667" s="3"/>
    </row>
    <row r="668" spans="2:4" ht="12.75" customHeight="1">
      <c r="B668" s="5"/>
      <c r="C668" s="5"/>
      <c r="D668" s="3"/>
    </row>
    <row r="669" spans="2:4" ht="12.75" customHeight="1">
      <c r="B669" s="5"/>
      <c r="C669" s="5"/>
      <c r="D669" s="3"/>
    </row>
    <row r="670" spans="2:4" ht="12.75" customHeight="1">
      <c r="B670" s="5"/>
      <c r="C670" s="5"/>
      <c r="D670" s="3"/>
    </row>
    <row r="671" spans="2:4" ht="12.75" customHeight="1">
      <c r="B671" s="5"/>
      <c r="C671" s="5"/>
      <c r="D671" s="3"/>
    </row>
    <row r="672" spans="2:4" ht="12.75" customHeight="1">
      <c r="B672" s="5"/>
      <c r="C672" s="5"/>
      <c r="D672" s="3"/>
    </row>
    <row r="673" spans="2:4" ht="12.75" customHeight="1">
      <c r="B673" s="5"/>
      <c r="C673" s="5"/>
      <c r="D673" s="3"/>
    </row>
    <row r="674" spans="2:4" ht="12.75" customHeight="1">
      <c r="B674" s="5"/>
      <c r="C674" s="5"/>
      <c r="D674" s="3"/>
    </row>
    <row r="675" spans="2:4" ht="12.75" customHeight="1">
      <c r="B675" s="5"/>
      <c r="C675" s="5"/>
      <c r="D675" s="3"/>
    </row>
    <row r="676" spans="2:4" ht="12.75" customHeight="1">
      <c r="B676" s="5"/>
      <c r="C676" s="5"/>
      <c r="D676" s="3"/>
    </row>
    <row r="677" spans="2:4" ht="12.75" customHeight="1">
      <c r="B677" s="5"/>
      <c r="C677" s="5"/>
      <c r="D677" s="3"/>
    </row>
    <row r="678" spans="2:4" ht="12.75" customHeight="1">
      <c r="B678" s="5"/>
      <c r="C678" s="5"/>
      <c r="D678" s="3"/>
    </row>
    <row r="679" spans="2:4" ht="12.75" customHeight="1">
      <c r="B679" s="5"/>
      <c r="C679" s="5"/>
      <c r="D679" s="3"/>
    </row>
    <row r="680" spans="2:4" ht="12.75" customHeight="1">
      <c r="B680" s="5"/>
      <c r="C680" s="5"/>
      <c r="D680" s="3"/>
    </row>
    <row r="681" spans="2:4" ht="12.75" customHeight="1">
      <c r="B681" s="5"/>
      <c r="C681" s="5"/>
      <c r="D681" s="3"/>
    </row>
    <row r="682" spans="2:4" ht="12.75" customHeight="1">
      <c r="B682" s="5"/>
      <c r="C682" s="5"/>
      <c r="D682" s="3"/>
    </row>
    <row r="683" spans="2:4" ht="12.75" customHeight="1">
      <c r="B683" s="5"/>
      <c r="C683" s="5"/>
      <c r="D683" s="3"/>
    </row>
    <row r="684" spans="2:4" ht="12.75" customHeight="1">
      <c r="B684" s="5"/>
      <c r="C684" s="5"/>
      <c r="D684" s="3"/>
    </row>
    <row r="685" spans="2:4" ht="12.75" customHeight="1">
      <c r="B685" s="5"/>
      <c r="C685" s="5"/>
      <c r="D685" s="3"/>
    </row>
    <row r="686" spans="2:4" ht="12.75" customHeight="1">
      <c r="B686" s="5"/>
      <c r="C686" s="5"/>
      <c r="D686" s="3"/>
    </row>
    <row r="687" spans="2:4" ht="12.75" customHeight="1">
      <c r="B687" s="5"/>
      <c r="C687" s="5"/>
      <c r="D687" s="3"/>
    </row>
    <row r="688" spans="2:4" ht="12.75" customHeight="1">
      <c r="B688" s="5"/>
      <c r="C688" s="5"/>
      <c r="D688" s="3"/>
    </row>
    <row r="689" spans="2:4" ht="12.75" customHeight="1">
      <c r="B689" s="5"/>
      <c r="C689" s="5"/>
      <c r="D689" s="3"/>
    </row>
    <row r="690" spans="2:4" ht="12.75" customHeight="1">
      <c r="B690" s="5"/>
      <c r="C690" s="5"/>
      <c r="D690" s="3"/>
    </row>
    <row r="691" spans="2:4" ht="12.75" customHeight="1">
      <c r="B691" s="5"/>
      <c r="C691" s="5"/>
      <c r="D691" s="3"/>
    </row>
    <row r="692" spans="2:4" ht="12.75" customHeight="1">
      <c r="B692" s="5"/>
      <c r="C692" s="5"/>
      <c r="D692" s="3"/>
    </row>
    <row r="693" spans="2:4" ht="12.75" customHeight="1">
      <c r="B693" s="5"/>
      <c r="C693" s="5"/>
      <c r="D693" s="3"/>
    </row>
    <row r="694" spans="2:4" ht="12.75" customHeight="1">
      <c r="B694" s="5"/>
      <c r="C694" s="5"/>
      <c r="D694" s="3"/>
    </row>
    <row r="695" spans="2:4" ht="12.75" customHeight="1">
      <c r="B695" s="5"/>
      <c r="C695" s="5"/>
      <c r="D695" s="3"/>
    </row>
    <row r="696" spans="2:4" ht="12.75" customHeight="1">
      <c r="B696" s="5"/>
      <c r="C696" s="5"/>
      <c r="D696" s="3"/>
    </row>
    <row r="697" spans="2:4" ht="12.75" customHeight="1">
      <c r="B697" s="5"/>
      <c r="C697" s="5"/>
      <c r="D697" s="3"/>
    </row>
    <row r="698" spans="2:4" ht="12.75" customHeight="1">
      <c r="B698" s="5"/>
      <c r="C698" s="5"/>
      <c r="D698" s="3"/>
    </row>
    <row r="699" spans="2:4" ht="12.75" customHeight="1">
      <c r="B699" s="5"/>
      <c r="C699" s="5"/>
      <c r="D699" s="3"/>
    </row>
    <row r="700" spans="2:4" ht="12.75" customHeight="1">
      <c r="B700" s="5"/>
      <c r="C700" s="5"/>
      <c r="D700" s="3"/>
    </row>
    <row r="701" spans="2:4" ht="12.75" customHeight="1">
      <c r="B701" s="5"/>
      <c r="C701" s="5"/>
      <c r="D701" s="3"/>
    </row>
    <row r="702" spans="2:4" ht="12.75" customHeight="1">
      <c r="B702" s="5"/>
      <c r="C702" s="5"/>
      <c r="D702" s="3"/>
    </row>
    <row r="703" spans="2:4" ht="12.75" customHeight="1">
      <c r="B703" s="5"/>
      <c r="C703" s="5"/>
      <c r="D703" s="3"/>
    </row>
    <row r="704" spans="2:4" ht="12.75" customHeight="1">
      <c r="B704" s="5"/>
      <c r="C704" s="5"/>
      <c r="D704" s="3"/>
    </row>
    <row r="705" spans="2:4" ht="12.75" customHeight="1">
      <c r="B705" s="5"/>
      <c r="C705" s="5"/>
      <c r="D705" s="3"/>
    </row>
    <row r="706" spans="2:4" ht="12.75" customHeight="1">
      <c r="B706" s="5"/>
      <c r="C706" s="5"/>
      <c r="D706" s="3"/>
    </row>
    <row r="707" spans="2:4" ht="12.75" customHeight="1">
      <c r="B707" s="5"/>
      <c r="C707" s="5"/>
      <c r="D707" s="3"/>
    </row>
    <row r="708" spans="2:4" ht="12.75" customHeight="1">
      <c r="B708" s="5"/>
      <c r="C708" s="5"/>
      <c r="D708" s="3"/>
    </row>
    <row r="709" spans="2:4" ht="12.75" customHeight="1">
      <c r="B709" s="5"/>
      <c r="C709" s="5"/>
      <c r="D709" s="3"/>
    </row>
    <row r="710" spans="2:4" ht="12.75" customHeight="1">
      <c r="B710" s="5"/>
      <c r="C710" s="5"/>
      <c r="D710" s="3"/>
    </row>
    <row r="711" spans="2:4" ht="12.75" customHeight="1">
      <c r="B711" s="5"/>
      <c r="C711" s="5"/>
      <c r="D711" s="3"/>
    </row>
    <row r="712" spans="2:4" ht="12.75" customHeight="1">
      <c r="B712" s="5"/>
      <c r="C712" s="5"/>
      <c r="D712" s="3"/>
    </row>
    <row r="713" spans="2:4" ht="12.75" customHeight="1">
      <c r="B713" s="5"/>
      <c r="C713" s="5"/>
      <c r="D713" s="3"/>
    </row>
    <row r="714" spans="2:4" ht="12.75" customHeight="1">
      <c r="B714" s="5"/>
      <c r="C714" s="5"/>
      <c r="D714" s="3"/>
    </row>
    <row r="715" spans="2:4" ht="12.75" customHeight="1">
      <c r="B715" s="5"/>
      <c r="C715" s="5"/>
      <c r="D715" s="3"/>
    </row>
    <row r="716" spans="2:4" ht="12.75" customHeight="1">
      <c r="B716" s="5"/>
      <c r="C716" s="5"/>
      <c r="D716" s="3"/>
    </row>
    <row r="717" spans="2:4" ht="12.75" customHeight="1">
      <c r="B717" s="5"/>
      <c r="C717" s="5"/>
      <c r="D717" s="3"/>
    </row>
    <row r="718" spans="2:4" ht="12.75" customHeight="1">
      <c r="B718" s="5"/>
      <c r="C718" s="5"/>
      <c r="D718" s="3"/>
    </row>
    <row r="719" spans="2:4" ht="12.75" customHeight="1">
      <c r="B719" s="5"/>
      <c r="C719" s="5"/>
      <c r="D719" s="3"/>
    </row>
    <row r="720" spans="2:4" ht="12.75" customHeight="1">
      <c r="B720" s="5"/>
      <c r="C720" s="5"/>
      <c r="D720" s="3"/>
    </row>
    <row r="721" spans="2:4" ht="12.75" customHeight="1">
      <c r="B721" s="5"/>
      <c r="C721" s="5"/>
      <c r="D721" s="3"/>
    </row>
    <row r="722" spans="2:4" ht="12.75" customHeight="1">
      <c r="B722" s="5"/>
      <c r="C722" s="5"/>
      <c r="D722" s="3"/>
    </row>
    <row r="723" spans="2:4" ht="12.75" customHeight="1">
      <c r="B723" s="5"/>
      <c r="C723" s="5"/>
      <c r="D723" s="3"/>
    </row>
    <row r="724" spans="2:4" ht="12.75" customHeight="1">
      <c r="B724" s="5"/>
      <c r="C724" s="5"/>
      <c r="D724" s="3"/>
    </row>
    <row r="725" spans="2:4" ht="12.75" customHeight="1">
      <c r="B725" s="5"/>
      <c r="C725" s="5"/>
      <c r="D725" s="3"/>
    </row>
    <row r="726" spans="2:4" ht="12.75" customHeight="1">
      <c r="B726" s="5"/>
      <c r="C726" s="5"/>
      <c r="D726" s="3"/>
    </row>
    <row r="727" spans="2:4" ht="12.75" customHeight="1">
      <c r="B727" s="5"/>
      <c r="C727" s="5"/>
      <c r="D727" s="3"/>
    </row>
    <row r="728" spans="2:4" ht="12.75" customHeight="1">
      <c r="B728" s="5"/>
      <c r="C728" s="5"/>
      <c r="D728" s="3"/>
    </row>
    <row r="729" spans="2:4" ht="12.75" customHeight="1">
      <c r="B729" s="5"/>
      <c r="C729" s="5"/>
      <c r="D729" s="3"/>
    </row>
    <row r="730" spans="2:4" ht="12.75" customHeight="1">
      <c r="B730" s="5"/>
      <c r="C730" s="5"/>
      <c r="D730" s="3"/>
    </row>
    <row r="731" spans="2:4" ht="12.75" customHeight="1">
      <c r="B731" s="5"/>
      <c r="C731" s="5"/>
      <c r="D731" s="3"/>
    </row>
    <row r="732" spans="2:4" ht="12.75" customHeight="1">
      <c r="B732" s="5"/>
      <c r="C732" s="5"/>
      <c r="D732" s="3"/>
    </row>
    <row r="733" spans="2:4" ht="12.75" customHeight="1">
      <c r="B733" s="5"/>
      <c r="C733" s="5"/>
      <c r="D733" s="3"/>
    </row>
    <row r="734" spans="2:4" ht="12.75" customHeight="1">
      <c r="B734" s="5"/>
      <c r="C734" s="5"/>
      <c r="D734" s="3"/>
    </row>
    <row r="735" spans="2:4" ht="12.75" customHeight="1">
      <c r="B735" s="5"/>
      <c r="C735" s="5"/>
      <c r="D735" s="3"/>
    </row>
    <row r="736" spans="2:4" ht="12.75" customHeight="1">
      <c r="B736" s="5"/>
      <c r="C736" s="5"/>
      <c r="D736" s="3"/>
    </row>
    <row r="737" spans="2:4" ht="12.75" customHeight="1">
      <c r="B737" s="5"/>
      <c r="C737" s="5"/>
      <c r="D737" s="3"/>
    </row>
    <row r="738" spans="2:4" ht="12.75" customHeight="1">
      <c r="B738" s="5"/>
      <c r="C738" s="5"/>
      <c r="D738" s="3"/>
    </row>
    <row r="739" spans="2:4" ht="12.75" customHeight="1">
      <c r="B739" s="5"/>
      <c r="C739" s="5"/>
      <c r="D739" s="3"/>
    </row>
    <row r="740" spans="2:4" ht="12.75" customHeight="1">
      <c r="B740" s="5"/>
      <c r="C740" s="5"/>
      <c r="D740" s="3"/>
    </row>
    <row r="741" spans="2:4" ht="12.75" customHeight="1">
      <c r="B741" s="5"/>
      <c r="C741" s="5"/>
      <c r="D741" s="3"/>
    </row>
    <row r="742" spans="2:4" ht="12.75" customHeight="1">
      <c r="B742" s="5"/>
      <c r="C742" s="5"/>
      <c r="D742" s="3"/>
    </row>
    <row r="743" spans="2:4" ht="12.75" customHeight="1">
      <c r="B743" s="5"/>
      <c r="C743" s="5"/>
      <c r="D743" s="3"/>
    </row>
    <row r="744" spans="2:4" ht="12.75" customHeight="1">
      <c r="B744" s="5"/>
      <c r="C744" s="5"/>
      <c r="D744" s="3"/>
    </row>
    <row r="745" spans="2:4" ht="12.75" customHeight="1">
      <c r="B745" s="5"/>
      <c r="C745" s="5"/>
      <c r="D745" s="3"/>
    </row>
    <row r="746" spans="2:4" ht="12.75" customHeight="1">
      <c r="B746" s="5"/>
      <c r="C746" s="5"/>
      <c r="D746" s="3"/>
    </row>
    <row r="747" spans="2:4" ht="12.75" customHeight="1">
      <c r="B747" s="5"/>
      <c r="C747" s="5"/>
      <c r="D747" s="3"/>
    </row>
    <row r="748" spans="2:4" ht="12.75" customHeight="1">
      <c r="B748" s="5"/>
      <c r="C748" s="5"/>
      <c r="D748" s="3"/>
    </row>
    <row r="749" spans="2:4" ht="12.75" customHeight="1">
      <c r="B749" s="5"/>
      <c r="C749" s="5"/>
      <c r="D749" s="3"/>
    </row>
    <row r="750" spans="2:4" ht="12.75" customHeight="1">
      <c r="B750" s="5"/>
      <c r="C750" s="5"/>
      <c r="D750" s="3"/>
    </row>
    <row r="751" spans="2:4" ht="12.75" customHeight="1">
      <c r="B751" s="5"/>
      <c r="C751" s="5"/>
      <c r="D751" s="3"/>
    </row>
    <row r="752" spans="2:4" ht="12.75" customHeight="1">
      <c r="B752" s="5"/>
      <c r="C752" s="5"/>
      <c r="D752" s="3"/>
    </row>
    <row r="753" spans="2:4" ht="12.75" customHeight="1">
      <c r="B753" s="5"/>
      <c r="C753" s="5"/>
      <c r="D753" s="3"/>
    </row>
    <row r="754" spans="2:4" ht="12.75" customHeight="1">
      <c r="B754" s="5"/>
      <c r="C754" s="5"/>
      <c r="D754" s="3"/>
    </row>
    <row r="755" spans="2:4" ht="12.75" customHeight="1">
      <c r="B755" s="5"/>
      <c r="C755" s="5"/>
      <c r="D755" s="3"/>
    </row>
    <row r="756" spans="2:4" ht="12.75" customHeight="1">
      <c r="B756" s="5"/>
      <c r="C756" s="5"/>
      <c r="D756" s="3"/>
    </row>
    <row r="757" spans="2:4" ht="12.75" customHeight="1">
      <c r="B757" s="5"/>
      <c r="C757" s="5"/>
      <c r="D757" s="3"/>
    </row>
    <row r="758" spans="2:4" ht="12.75" customHeight="1">
      <c r="B758" s="5"/>
      <c r="C758" s="5"/>
      <c r="D758" s="3"/>
    </row>
    <row r="759" spans="2:4" ht="12.75" customHeight="1">
      <c r="B759" s="5"/>
      <c r="C759" s="5"/>
      <c r="D759" s="3"/>
    </row>
    <row r="760" spans="2:4" ht="12.75" customHeight="1">
      <c r="B760" s="5"/>
      <c r="C760" s="5"/>
      <c r="D760" s="3"/>
    </row>
    <row r="761" spans="2:4" ht="12.75" customHeight="1">
      <c r="B761" s="5"/>
      <c r="C761" s="5"/>
      <c r="D761" s="3"/>
    </row>
    <row r="762" spans="2:4" ht="12.75" customHeight="1">
      <c r="B762" s="5"/>
      <c r="C762" s="5"/>
      <c r="D762" s="3"/>
    </row>
    <row r="763" spans="2:4" ht="12.75" customHeight="1">
      <c r="B763" s="5"/>
      <c r="C763" s="5"/>
      <c r="D763" s="3"/>
    </row>
    <row r="764" spans="2:4" ht="12.75" customHeight="1">
      <c r="B764" s="5"/>
      <c r="C764" s="5"/>
      <c r="D764" s="3"/>
    </row>
    <row r="765" spans="2:4" ht="12.75" customHeight="1">
      <c r="B765" s="5"/>
      <c r="C765" s="5"/>
      <c r="D765" s="3"/>
    </row>
    <row r="766" spans="2:4" ht="12.75" customHeight="1">
      <c r="B766" s="5"/>
      <c r="C766" s="5"/>
      <c r="D766" s="3"/>
    </row>
    <row r="767" spans="2:4" ht="12.75" customHeight="1">
      <c r="B767" s="5"/>
      <c r="C767" s="5"/>
      <c r="D767" s="3"/>
    </row>
    <row r="768" spans="2:4" ht="12.75" customHeight="1">
      <c r="B768" s="5"/>
      <c r="C768" s="5"/>
      <c r="D768" s="3"/>
    </row>
    <row r="769" spans="2:4" ht="12.75" customHeight="1">
      <c r="B769" s="5"/>
      <c r="C769" s="5"/>
      <c r="D769" s="3"/>
    </row>
    <row r="770" spans="2:4" ht="12.75" customHeight="1">
      <c r="B770" s="5"/>
      <c r="C770" s="5"/>
      <c r="D770" s="3"/>
    </row>
    <row r="771" spans="2:4" ht="12.75" customHeight="1">
      <c r="B771" s="5"/>
      <c r="C771" s="5"/>
      <c r="D771" s="3"/>
    </row>
    <row r="772" spans="2:4" ht="12.75" customHeight="1">
      <c r="B772" s="5"/>
      <c r="C772" s="5"/>
      <c r="D772" s="3"/>
    </row>
    <row r="773" spans="2:4" ht="12.75" customHeight="1">
      <c r="B773" s="5"/>
      <c r="C773" s="5"/>
      <c r="D773" s="3"/>
    </row>
    <row r="774" spans="2:4" ht="12.75" customHeight="1">
      <c r="B774" s="5"/>
      <c r="C774" s="5"/>
      <c r="D774" s="3"/>
    </row>
    <row r="775" spans="2:4" ht="12.75" customHeight="1">
      <c r="B775" s="5"/>
      <c r="C775" s="5"/>
      <c r="D775" s="3"/>
    </row>
    <row r="776" spans="2:4" ht="12.75" customHeight="1">
      <c r="B776" s="5"/>
      <c r="C776" s="5"/>
      <c r="D776" s="3"/>
    </row>
    <row r="777" spans="2:4" ht="12.75" customHeight="1">
      <c r="B777" s="5"/>
      <c r="C777" s="5"/>
      <c r="D777" s="3"/>
    </row>
    <row r="778" spans="2:4" ht="12.75" customHeight="1">
      <c r="B778" s="5"/>
      <c r="C778" s="5"/>
      <c r="D778" s="3"/>
    </row>
    <row r="779" spans="2:4" ht="12.75" customHeight="1">
      <c r="B779" s="5"/>
      <c r="C779" s="5"/>
      <c r="D779" s="3"/>
    </row>
    <row r="780" spans="2:4" ht="12.75" customHeight="1">
      <c r="B780" s="5"/>
      <c r="C780" s="5"/>
      <c r="D780" s="3"/>
    </row>
    <row r="781" spans="2:4" ht="12.75" customHeight="1">
      <c r="B781" s="5"/>
      <c r="C781" s="5"/>
      <c r="D781" s="3"/>
    </row>
    <row r="782" spans="2:4" ht="12.75" customHeight="1">
      <c r="B782" s="5"/>
      <c r="C782" s="5"/>
      <c r="D782" s="3"/>
    </row>
    <row r="783" spans="2:4" ht="12.75" customHeight="1">
      <c r="B783" s="5"/>
      <c r="C783" s="5"/>
      <c r="D783" s="3"/>
    </row>
    <row r="784" spans="2:4" ht="12.75" customHeight="1">
      <c r="B784" s="5"/>
      <c r="C784" s="5"/>
      <c r="D784" s="3"/>
    </row>
    <row r="785" spans="2:4" ht="12.75" customHeight="1">
      <c r="B785" s="5"/>
      <c r="C785" s="5"/>
      <c r="D785" s="3"/>
    </row>
    <row r="786" spans="2:4" ht="12.75" customHeight="1">
      <c r="B786" s="5"/>
      <c r="C786" s="5"/>
      <c r="D786" s="3"/>
    </row>
    <row r="787" spans="2:4" ht="12.75" customHeight="1">
      <c r="B787" s="5"/>
      <c r="C787" s="5"/>
      <c r="D787" s="3"/>
    </row>
    <row r="788" spans="2:4" ht="12.75" customHeight="1">
      <c r="B788" s="5"/>
      <c r="C788" s="5"/>
      <c r="D788" s="3"/>
    </row>
    <row r="789" spans="2:4" ht="12.75" customHeight="1">
      <c r="B789" s="5"/>
      <c r="C789" s="5"/>
      <c r="D789" s="3"/>
    </row>
    <row r="790" spans="2:4" ht="12.75" customHeight="1">
      <c r="B790" s="5"/>
      <c r="C790" s="5"/>
      <c r="D790" s="3"/>
    </row>
    <row r="791" spans="2:4" ht="12.75" customHeight="1">
      <c r="B791" s="5"/>
      <c r="C791" s="5"/>
      <c r="D791" s="3"/>
    </row>
    <row r="792" spans="2:4" ht="12.75" customHeight="1">
      <c r="B792" s="5"/>
      <c r="C792" s="5"/>
      <c r="D792" s="3"/>
    </row>
    <row r="793" spans="2:4" ht="12.75" customHeight="1">
      <c r="B793" s="5"/>
      <c r="C793" s="5"/>
      <c r="D793" s="3"/>
    </row>
    <row r="794" spans="2:4" ht="12.75" customHeight="1">
      <c r="B794" s="5"/>
      <c r="C794" s="5"/>
      <c r="D794" s="3"/>
    </row>
    <row r="795" spans="2:4" ht="12.75" customHeight="1">
      <c r="B795" s="5"/>
      <c r="C795" s="5"/>
      <c r="D795" s="3"/>
    </row>
    <row r="796" spans="2:4" ht="12.75" customHeight="1">
      <c r="B796" s="5"/>
      <c r="C796" s="5"/>
      <c r="D796" s="3"/>
    </row>
    <row r="797" spans="2:4" ht="12.75" customHeight="1">
      <c r="B797" s="5"/>
      <c r="C797" s="5"/>
      <c r="D797" s="3"/>
    </row>
    <row r="798" spans="2:4" ht="12.75" customHeight="1">
      <c r="B798" s="5"/>
      <c r="C798" s="5"/>
      <c r="D798" s="3"/>
    </row>
    <row r="799" spans="2:4" ht="12.75" customHeight="1">
      <c r="B799" s="5"/>
      <c r="C799" s="5"/>
      <c r="D799" s="3"/>
    </row>
    <row r="800" spans="2:4" ht="12.75" customHeight="1">
      <c r="B800" s="5"/>
      <c r="C800" s="5"/>
      <c r="D800" s="3"/>
    </row>
    <row r="801" spans="2:4" ht="12.75" customHeight="1">
      <c r="B801" s="5"/>
      <c r="C801" s="5"/>
      <c r="D801" s="3"/>
    </row>
    <row r="802" spans="2:4" ht="12.75" customHeight="1">
      <c r="B802" s="5"/>
      <c r="C802" s="5"/>
      <c r="D802" s="3"/>
    </row>
    <row r="803" spans="2:4" ht="12.75" customHeight="1">
      <c r="B803" s="5"/>
      <c r="C803" s="5"/>
      <c r="D803" s="3"/>
    </row>
    <row r="804" spans="2:4" ht="12.75" customHeight="1">
      <c r="B804" s="5"/>
      <c r="C804" s="5"/>
      <c r="D804" s="3"/>
    </row>
    <row r="805" spans="2:4" ht="12.75" customHeight="1">
      <c r="B805" s="5"/>
      <c r="C805" s="5"/>
      <c r="D805" s="3"/>
    </row>
    <row r="806" spans="2:4" ht="12.75" customHeight="1">
      <c r="B806" s="5"/>
      <c r="C806" s="5"/>
      <c r="D806" s="3"/>
    </row>
    <row r="807" spans="2:4" ht="12.75" customHeight="1">
      <c r="B807" s="5"/>
      <c r="C807" s="5"/>
      <c r="D807" s="3"/>
    </row>
    <row r="808" spans="2:4" ht="12.75" customHeight="1">
      <c r="B808" s="5"/>
      <c r="C808" s="5"/>
      <c r="D808" s="3"/>
    </row>
    <row r="809" spans="2:4" ht="12.75" customHeight="1">
      <c r="B809" s="5"/>
      <c r="C809" s="5"/>
      <c r="D809" s="3"/>
    </row>
    <row r="810" spans="2:4" ht="12.75" customHeight="1">
      <c r="B810" s="5"/>
      <c r="C810" s="5"/>
      <c r="D810" s="3"/>
    </row>
    <row r="811" spans="2:4" ht="12.75" customHeight="1">
      <c r="B811" s="5"/>
      <c r="C811" s="5"/>
      <c r="D811" s="3"/>
    </row>
    <row r="812" spans="2:4" ht="12.75" customHeight="1">
      <c r="B812" s="5"/>
      <c r="C812" s="5"/>
      <c r="D812" s="3"/>
    </row>
    <row r="813" spans="2:4" ht="12.75" customHeight="1">
      <c r="B813" s="5"/>
      <c r="C813" s="5"/>
      <c r="D813" s="3"/>
    </row>
    <row r="814" spans="2:4" ht="12.75" customHeight="1">
      <c r="B814" s="5"/>
      <c r="C814" s="5"/>
      <c r="D814" s="3"/>
    </row>
    <row r="815" spans="2:4" ht="12.75" customHeight="1">
      <c r="B815" s="5"/>
      <c r="C815" s="5"/>
      <c r="D815" s="3"/>
    </row>
    <row r="816" spans="2:4" ht="12.75" customHeight="1">
      <c r="B816" s="5"/>
      <c r="C816" s="5"/>
      <c r="D816" s="3"/>
    </row>
    <row r="817" spans="2:4" ht="12.75" customHeight="1">
      <c r="B817" s="5"/>
      <c r="C817" s="5"/>
      <c r="D817" s="3"/>
    </row>
    <row r="818" spans="2:4" ht="12.75" customHeight="1">
      <c r="B818" s="5"/>
      <c r="C818" s="5"/>
      <c r="D818" s="3"/>
    </row>
    <row r="819" spans="2:4" ht="12.75" customHeight="1">
      <c r="B819" s="5"/>
      <c r="C819" s="5"/>
      <c r="D819" s="3"/>
    </row>
    <row r="820" spans="2:4" ht="12.75" customHeight="1">
      <c r="B820" s="5"/>
      <c r="C820" s="5"/>
      <c r="D820" s="3"/>
    </row>
    <row r="821" spans="2:4" ht="12.75" customHeight="1">
      <c r="B821" s="5"/>
      <c r="C821" s="5"/>
      <c r="D821" s="3"/>
    </row>
    <row r="822" spans="2:4" ht="12.75" customHeight="1">
      <c r="B822" s="5"/>
      <c r="C822" s="5"/>
      <c r="D822" s="3"/>
    </row>
    <row r="823" spans="2:4" ht="12.75" customHeight="1">
      <c r="B823" s="5"/>
      <c r="C823" s="5"/>
      <c r="D823" s="3"/>
    </row>
    <row r="824" spans="2:4" ht="12.75" customHeight="1">
      <c r="B824" s="5"/>
      <c r="C824" s="5"/>
      <c r="D824" s="3"/>
    </row>
    <row r="825" spans="2:4" ht="12.75" customHeight="1">
      <c r="B825" s="5"/>
      <c r="C825" s="5"/>
      <c r="D825" s="3"/>
    </row>
    <row r="826" spans="2:4" ht="12.75" customHeight="1">
      <c r="B826" s="5"/>
      <c r="C826" s="5"/>
      <c r="D826" s="3"/>
    </row>
    <row r="827" spans="2:4" ht="12.75" customHeight="1">
      <c r="B827" s="5"/>
      <c r="C827" s="5"/>
      <c r="D827" s="3"/>
    </row>
    <row r="828" spans="2:4" ht="12.75" customHeight="1">
      <c r="B828" s="5"/>
      <c r="C828" s="5"/>
      <c r="D828" s="3"/>
    </row>
    <row r="829" spans="2:4" ht="12.75" customHeight="1">
      <c r="B829" s="5"/>
      <c r="C829" s="5"/>
      <c r="D829" s="3"/>
    </row>
    <row r="830" spans="2:4" ht="12.75" customHeight="1">
      <c r="B830" s="5"/>
      <c r="C830" s="5"/>
      <c r="D830" s="3"/>
    </row>
    <row r="831" spans="2:4" ht="12.75" customHeight="1">
      <c r="B831" s="5"/>
      <c r="C831" s="5"/>
      <c r="D831" s="3"/>
    </row>
    <row r="832" spans="2:4" ht="12.75" customHeight="1">
      <c r="B832" s="5"/>
      <c r="C832" s="5"/>
      <c r="D832" s="3"/>
    </row>
    <row r="833" spans="2:4" ht="12.75" customHeight="1">
      <c r="B833" s="5"/>
      <c r="C833" s="5"/>
      <c r="D833" s="3"/>
    </row>
    <row r="834" spans="2:4" ht="12.75" customHeight="1">
      <c r="B834" s="5"/>
      <c r="C834" s="5"/>
      <c r="D834" s="3"/>
    </row>
    <row r="835" spans="2:4" ht="12.75" customHeight="1">
      <c r="B835" s="5"/>
      <c r="C835" s="5"/>
      <c r="D835" s="3"/>
    </row>
    <row r="836" spans="2:4" ht="12.75" customHeight="1">
      <c r="B836" s="5"/>
      <c r="C836" s="5"/>
      <c r="D836" s="3"/>
    </row>
    <row r="837" spans="2:4" ht="12.75" customHeight="1">
      <c r="B837" s="5"/>
      <c r="C837" s="5"/>
      <c r="D837" s="3"/>
    </row>
    <row r="838" spans="2:4" ht="12.75" customHeight="1">
      <c r="B838" s="5"/>
      <c r="C838" s="5"/>
      <c r="D838" s="3"/>
    </row>
    <row r="839" spans="2:4" ht="12.75" customHeight="1">
      <c r="B839" s="5"/>
      <c r="C839" s="5"/>
      <c r="D839" s="3"/>
    </row>
    <row r="840" spans="2:4" ht="12.75" customHeight="1">
      <c r="B840" s="5"/>
      <c r="C840" s="5"/>
      <c r="D840" s="3"/>
    </row>
    <row r="841" spans="2:4" ht="12.75" customHeight="1">
      <c r="B841" s="5"/>
      <c r="C841" s="5"/>
      <c r="D841" s="3"/>
    </row>
    <row r="842" spans="2:4" ht="12.75" customHeight="1">
      <c r="B842" s="5"/>
      <c r="C842" s="5"/>
      <c r="D842" s="3"/>
    </row>
    <row r="843" spans="2:4" ht="12.75" customHeight="1">
      <c r="B843" s="5"/>
      <c r="C843" s="5"/>
      <c r="D843" s="3"/>
    </row>
    <row r="844" spans="2:4" ht="12.75" customHeight="1">
      <c r="B844" s="5"/>
      <c r="C844" s="5"/>
      <c r="D844" s="3"/>
    </row>
    <row r="845" spans="2:4" ht="12.75" customHeight="1">
      <c r="B845" s="5"/>
      <c r="C845" s="5"/>
      <c r="D845" s="3"/>
    </row>
    <row r="846" spans="2:4" ht="12.75" customHeight="1">
      <c r="B846" s="5"/>
      <c r="C846" s="5"/>
      <c r="D846" s="3"/>
    </row>
    <row r="847" spans="2:4" ht="12.75" customHeight="1">
      <c r="B847" s="5"/>
      <c r="C847" s="5"/>
      <c r="D847" s="3"/>
    </row>
    <row r="848" spans="2:4" ht="12.75" customHeight="1">
      <c r="B848" s="5"/>
      <c r="C848" s="5"/>
      <c r="D848" s="3"/>
    </row>
    <row r="849" spans="2:4" ht="12.75" customHeight="1">
      <c r="B849" s="5"/>
      <c r="C849" s="5"/>
      <c r="D849" s="3"/>
    </row>
    <row r="850" spans="2:4" ht="12.75" customHeight="1">
      <c r="B850" s="5"/>
      <c r="C850" s="5"/>
      <c r="D850" s="3"/>
    </row>
    <row r="851" spans="2:4" ht="12.75" customHeight="1">
      <c r="B851" s="5"/>
      <c r="C851" s="5"/>
      <c r="D851" s="3"/>
    </row>
    <row r="852" spans="2:4" ht="12.75" customHeight="1">
      <c r="B852" s="5"/>
      <c r="C852" s="5"/>
      <c r="D852" s="3"/>
    </row>
    <row r="853" spans="2:4" ht="12.75" customHeight="1">
      <c r="B853" s="5"/>
      <c r="C853" s="5"/>
      <c r="D853" s="3"/>
    </row>
    <row r="854" spans="2:4" ht="12.75" customHeight="1">
      <c r="B854" s="5"/>
      <c r="C854" s="5"/>
      <c r="D854" s="3"/>
    </row>
    <row r="855" spans="2:4" ht="12.75" customHeight="1">
      <c r="B855" s="5"/>
      <c r="C855" s="5"/>
      <c r="D855" s="3"/>
    </row>
    <row r="856" spans="2:4" ht="12.75" customHeight="1">
      <c r="B856" s="5"/>
      <c r="C856" s="5"/>
      <c r="D856" s="3"/>
    </row>
    <row r="857" spans="2:4" ht="12.75" customHeight="1">
      <c r="B857" s="5"/>
      <c r="C857" s="5"/>
      <c r="D857" s="3"/>
    </row>
    <row r="858" spans="2:4" ht="12.75" customHeight="1">
      <c r="B858" s="5"/>
      <c r="C858" s="5"/>
      <c r="D858" s="3"/>
    </row>
    <row r="859" spans="2:4" ht="12.75" customHeight="1">
      <c r="B859" s="5"/>
      <c r="C859" s="5"/>
      <c r="D859" s="3"/>
    </row>
    <row r="860" spans="2:4" ht="12.75" customHeight="1">
      <c r="B860" s="5"/>
      <c r="C860" s="5"/>
      <c r="D860" s="3"/>
    </row>
    <row r="861" spans="2:4" ht="12.75" customHeight="1">
      <c r="B861" s="5"/>
      <c r="C861" s="5"/>
      <c r="D861" s="3"/>
    </row>
    <row r="862" spans="2:4" ht="12.75" customHeight="1">
      <c r="B862" s="5"/>
      <c r="C862" s="5"/>
      <c r="D862" s="3"/>
    </row>
    <row r="863" spans="2:4" ht="12.75" customHeight="1">
      <c r="B863" s="5"/>
      <c r="C863" s="5"/>
      <c r="D863" s="3"/>
    </row>
    <row r="864" spans="2:4" ht="12.75" customHeight="1">
      <c r="B864" s="5"/>
      <c r="C864" s="5"/>
      <c r="D864" s="3"/>
    </row>
    <row r="865" spans="2:4" ht="12.75" customHeight="1">
      <c r="B865" s="5"/>
      <c r="C865" s="5"/>
      <c r="D865" s="3"/>
    </row>
    <row r="866" spans="2:4" ht="12.75" customHeight="1">
      <c r="B866" s="5"/>
      <c r="C866" s="5"/>
      <c r="D866" s="3"/>
    </row>
    <row r="867" spans="2:4" ht="12.75" customHeight="1">
      <c r="B867" s="5"/>
      <c r="C867" s="5"/>
      <c r="D867" s="3"/>
    </row>
    <row r="868" spans="2:4" ht="12.75" customHeight="1">
      <c r="B868" s="5"/>
      <c r="C868" s="5"/>
      <c r="D868" s="3"/>
    </row>
    <row r="869" spans="2:4" ht="12.75" customHeight="1">
      <c r="B869" s="5"/>
      <c r="C869" s="5"/>
      <c r="D869" s="3"/>
    </row>
    <row r="870" spans="2:4" ht="12.75" customHeight="1">
      <c r="B870" s="5"/>
      <c r="C870" s="5"/>
      <c r="D870" s="3"/>
    </row>
    <row r="871" spans="2:4" ht="12.75" customHeight="1">
      <c r="B871" s="5"/>
      <c r="C871" s="5"/>
      <c r="D871" s="3"/>
    </row>
    <row r="872" spans="2:4" ht="12.75" customHeight="1">
      <c r="B872" s="5"/>
      <c r="C872" s="5"/>
      <c r="D872" s="3"/>
    </row>
    <row r="873" spans="2:4" ht="12.75" customHeight="1">
      <c r="B873" s="5"/>
      <c r="C873" s="5"/>
      <c r="D873" s="3"/>
    </row>
    <row r="874" spans="2:4" ht="12.75" customHeight="1">
      <c r="B874" s="5"/>
      <c r="C874" s="5"/>
      <c r="D874" s="3"/>
    </row>
    <row r="875" spans="2:4" ht="12.75" customHeight="1">
      <c r="B875" s="5"/>
      <c r="C875" s="5"/>
      <c r="D875" s="3"/>
    </row>
    <row r="876" spans="2:4" ht="12.75" customHeight="1">
      <c r="B876" s="5"/>
      <c r="C876" s="5"/>
      <c r="D876" s="3"/>
    </row>
    <row r="877" spans="2:4" ht="12.75" customHeight="1">
      <c r="B877" s="5"/>
      <c r="C877" s="5"/>
      <c r="D877" s="3"/>
    </row>
    <row r="878" spans="2:4" ht="12.75" customHeight="1">
      <c r="B878" s="5"/>
      <c r="C878" s="5"/>
      <c r="D878" s="3"/>
    </row>
    <row r="879" spans="2:4" ht="12.75" customHeight="1">
      <c r="B879" s="5"/>
      <c r="C879" s="5"/>
      <c r="D879" s="3"/>
    </row>
    <row r="880" spans="2:4" ht="12.75" customHeight="1">
      <c r="B880" s="5"/>
      <c r="C880" s="5"/>
      <c r="D880" s="3"/>
    </row>
    <row r="881" spans="2:4" ht="12.75" customHeight="1">
      <c r="B881" s="5"/>
      <c r="C881" s="5"/>
      <c r="D881" s="3"/>
    </row>
    <row r="882" spans="2:4" ht="12.75" customHeight="1">
      <c r="B882" s="5"/>
      <c r="C882" s="5"/>
      <c r="D882" s="3"/>
    </row>
    <row r="883" spans="2:4" ht="12.75" customHeight="1">
      <c r="B883" s="5"/>
      <c r="C883" s="5"/>
      <c r="D883" s="3"/>
    </row>
    <row r="884" spans="2:4" ht="12.75" customHeight="1">
      <c r="B884" s="5"/>
      <c r="C884" s="5"/>
      <c r="D884" s="3"/>
    </row>
    <row r="885" spans="2:4" ht="12.75" customHeight="1">
      <c r="B885" s="5"/>
      <c r="C885" s="5"/>
      <c r="D885" s="3"/>
    </row>
    <row r="886" spans="2:4" ht="12.75" customHeight="1">
      <c r="B886" s="5"/>
      <c r="C886" s="5"/>
      <c r="D886" s="3"/>
    </row>
    <row r="887" spans="2:4" ht="12.75" customHeight="1">
      <c r="B887" s="5"/>
      <c r="C887" s="5"/>
      <c r="D887" s="3"/>
    </row>
    <row r="888" spans="2:4" ht="12.75" customHeight="1">
      <c r="B888" s="5"/>
      <c r="C888" s="5"/>
      <c r="D888" s="3"/>
    </row>
    <row r="889" spans="2:4" ht="12.75" customHeight="1">
      <c r="B889" s="5"/>
      <c r="C889" s="5"/>
      <c r="D889" s="3"/>
    </row>
    <row r="890" spans="2:4" ht="12.75" customHeight="1">
      <c r="B890" s="5"/>
      <c r="C890" s="5"/>
      <c r="D890" s="3"/>
    </row>
    <row r="891" spans="2:4" ht="12.75" customHeight="1">
      <c r="B891" s="5"/>
      <c r="C891" s="5"/>
      <c r="D891" s="3"/>
    </row>
    <row r="892" spans="2:4" ht="12.75" customHeight="1">
      <c r="B892" s="5"/>
      <c r="C892" s="5"/>
      <c r="D892" s="3"/>
    </row>
    <row r="893" spans="2:4" ht="12.75" customHeight="1">
      <c r="B893" s="5"/>
      <c r="C893" s="5"/>
      <c r="D893" s="3"/>
    </row>
    <row r="894" spans="2:4" ht="12.75" customHeight="1">
      <c r="B894" s="5"/>
      <c r="C894" s="5"/>
      <c r="D894" s="3"/>
    </row>
    <row r="895" spans="2:4" ht="12.75" customHeight="1">
      <c r="B895" s="5"/>
      <c r="C895" s="5"/>
      <c r="D895" s="3"/>
    </row>
    <row r="896" spans="2:4" ht="12.75" customHeight="1">
      <c r="B896" s="5"/>
      <c r="C896" s="5"/>
      <c r="D896" s="3"/>
    </row>
    <row r="897" spans="2:4" ht="12.75" customHeight="1">
      <c r="B897" s="5"/>
      <c r="C897" s="5"/>
      <c r="D897" s="3"/>
    </row>
    <row r="898" spans="2:4" ht="12.75" customHeight="1">
      <c r="B898" s="5"/>
      <c r="C898" s="5"/>
      <c r="D898" s="3"/>
    </row>
    <row r="899" spans="2:4" ht="12.75" customHeight="1">
      <c r="B899" s="5"/>
      <c r="C899" s="5"/>
      <c r="D899" s="3"/>
    </row>
    <row r="900" spans="2:4" ht="12.75" customHeight="1">
      <c r="B900" s="5"/>
      <c r="C900" s="5"/>
      <c r="D900" s="3"/>
    </row>
    <row r="901" spans="2:4" ht="12.75" customHeight="1">
      <c r="B901" s="5"/>
      <c r="C901" s="5"/>
      <c r="D901" s="3"/>
    </row>
    <row r="902" spans="2:4" ht="12.75" customHeight="1">
      <c r="B902" s="5"/>
      <c r="C902" s="5"/>
      <c r="D902" s="3"/>
    </row>
    <row r="903" spans="2:4" ht="12.75" customHeight="1">
      <c r="B903" s="5"/>
      <c r="C903" s="5"/>
      <c r="D903" s="3"/>
    </row>
    <row r="904" spans="2:4" ht="12.75" customHeight="1">
      <c r="B904" s="5"/>
      <c r="C904" s="5"/>
      <c r="D904" s="3"/>
    </row>
    <row r="905" spans="2:4" ht="12.75" customHeight="1">
      <c r="B905" s="5"/>
      <c r="C905" s="5"/>
      <c r="D905" s="3"/>
    </row>
    <row r="906" spans="2:4" ht="12.75" customHeight="1">
      <c r="B906" s="5"/>
      <c r="C906" s="5"/>
      <c r="D906" s="3"/>
    </row>
    <row r="907" spans="2:4" ht="12.75" customHeight="1">
      <c r="B907" s="5"/>
      <c r="C907" s="5"/>
      <c r="D907" s="3"/>
    </row>
    <row r="908" spans="2:4" ht="12.75" customHeight="1">
      <c r="B908" s="5"/>
      <c r="C908" s="5"/>
      <c r="D908" s="3"/>
    </row>
    <row r="909" spans="2:4" ht="12.75" customHeight="1">
      <c r="B909" s="5"/>
      <c r="C909" s="5"/>
      <c r="D909" s="3"/>
    </row>
    <row r="910" spans="2:4" ht="12.75" customHeight="1">
      <c r="B910" s="5"/>
      <c r="C910" s="5"/>
      <c r="D910" s="3"/>
    </row>
    <row r="911" spans="2:4" ht="12.75" customHeight="1">
      <c r="B911" s="5"/>
      <c r="C911" s="5"/>
      <c r="D911" s="3"/>
    </row>
    <row r="912" spans="2:4" ht="12.75" customHeight="1">
      <c r="B912" s="5"/>
      <c r="C912" s="5"/>
      <c r="D912" s="3"/>
    </row>
    <row r="913" spans="2:4" ht="12.75" customHeight="1">
      <c r="B913" s="5"/>
      <c r="C913" s="5"/>
      <c r="D913" s="3"/>
    </row>
    <row r="914" spans="2:4" ht="12.75" customHeight="1">
      <c r="B914" s="5"/>
      <c r="C914" s="5"/>
      <c r="D914" s="3"/>
    </row>
    <row r="915" spans="2:4" ht="12.75" customHeight="1">
      <c r="B915" s="5"/>
      <c r="C915" s="5"/>
      <c r="D915" s="3"/>
    </row>
    <row r="916" spans="2:4" ht="12.75" customHeight="1">
      <c r="B916" s="5"/>
      <c r="C916" s="5"/>
      <c r="D916" s="3"/>
    </row>
    <row r="917" spans="2:4" ht="12.75" customHeight="1">
      <c r="B917" s="5"/>
      <c r="C917" s="5"/>
      <c r="D917" s="3"/>
    </row>
    <row r="918" spans="2:4" ht="12.75" customHeight="1">
      <c r="B918" s="5"/>
      <c r="C918" s="5"/>
      <c r="D918" s="3"/>
    </row>
    <row r="919" spans="2:4" ht="12.75" customHeight="1">
      <c r="B919" s="5"/>
      <c r="C919" s="5"/>
      <c r="D919" s="3"/>
    </row>
    <row r="920" spans="2:4" ht="12.75" customHeight="1">
      <c r="B920" s="5"/>
      <c r="C920" s="5"/>
      <c r="D920" s="3"/>
    </row>
    <row r="921" spans="2:4" ht="12.75" customHeight="1">
      <c r="B921" s="5"/>
      <c r="C921" s="5"/>
      <c r="D921" s="3"/>
    </row>
    <row r="922" spans="2:4" ht="12.75" customHeight="1">
      <c r="B922" s="5"/>
      <c r="C922" s="5"/>
      <c r="D922" s="3"/>
    </row>
    <row r="923" spans="2:4" ht="12.75" customHeight="1">
      <c r="B923" s="5"/>
      <c r="C923" s="5"/>
      <c r="D923" s="3"/>
    </row>
    <row r="924" spans="2:4" ht="12.75" customHeight="1">
      <c r="B924" s="5"/>
      <c r="C924" s="5"/>
      <c r="D924" s="3"/>
    </row>
    <row r="925" spans="2:4" ht="12.75" customHeight="1">
      <c r="B925" s="5"/>
      <c r="C925" s="5"/>
      <c r="D925" s="3"/>
    </row>
    <row r="926" spans="2:4" ht="12.75" customHeight="1">
      <c r="B926" s="5"/>
      <c r="C926" s="5"/>
      <c r="D926" s="3"/>
    </row>
    <row r="927" spans="2:4" ht="12.75" customHeight="1">
      <c r="B927" s="5"/>
      <c r="C927" s="5"/>
      <c r="D927" s="3"/>
    </row>
    <row r="928" spans="2:4" ht="12.75" customHeight="1">
      <c r="B928" s="5"/>
      <c r="C928" s="5"/>
      <c r="D928" s="3"/>
    </row>
    <row r="929" spans="2:4" ht="12.75" customHeight="1">
      <c r="B929" s="5"/>
      <c r="C929" s="5"/>
      <c r="D929" s="3"/>
    </row>
    <row r="930" spans="2:4" ht="12.75" customHeight="1">
      <c r="B930" s="5"/>
      <c r="C930" s="5"/>
      <c r="D930" s="3"/>
    </row>
    <row r="931" spans="2:4" ht="12.75" customHeight="1">
      <c r="B931" s="5"/>
      <c r="C931" s="5"/>
      <c r="D931" s="3"/>
    </row>
    <row r="932" spans="2:4" ht="12.75" customHeight="1">
      <c r="B932" s="5"/>
      <c r="C932" s="5"/>
      <c r="D932" s="3"/>
    </row>
    <row r="933" spans="2:4" ht="12.75" customHeight="1">
      <c r="B933" s="5"/>
      <c r="C933" s="5"/>
      <c r="D933" s="3"/>
    </row>
    <row r="934" spans="2:4" ht="12.75" customHeight="1">
      <c r="B934" s="5"/>
      <c r="C934" s="5"/>
      <c r="D934" s="3"/>
    </row>
    <row r="935" spans="2:4" ht="12.75" customHeight="1">
      <c r="B935" s="5"/>
      <c r="C935" s="5"/>
      <c r="D935" s="3"/>
    </row>
    <row r="936" spans="2:4" ht="12.75" customHeight="1">
      <c r="B936" s="5"/>
      <c r="C936" s="5"/>
      <c r="D936" s="3"/>
    </row>
    <row r="937" spans="2:4" ht="12.75" customHeight="1">
      <c r="B937" s="5"/>
      <c r="C937" s="5"/>
      <c r="D937" s="3"/>
    </row>
    <row r="938" spans="2:4" ht="12.75" customHeight="1">
      <c r="B938" s="5"/>
      <c r="C938" s="5"/>
      <c r="D938" s="3"/>
    </row>
    <row r="939" spans="2:4" ht="12.75" customHeight="1">
      <c r="B939" s="5"/>
      <c r="C939" s="5"/>
      <c r="D939" s="3"/>
    </row>
    <row r="940" spans="2:4" ht="12.75" customHeight="1">
      <c r="B940" s="5"/>
      <c r="C940" s="5"/>
      <c r="D940" s="3"/>
    </row>
    <row r="941" spans="2:4" ht="12.75" customHeight="1">
      <c r="B941" s="5"/>
      <c r="C941" s="5"/>
      <c r="D941" s="3"/>
    </row>
    <row r="942" spans="2:4" ht="12.75" customHeight="1">
      <c r="B942" s="5"/>
      <c r="C942" s="5"/>
      <c r="D942" s="3"/>
    </row>
    <row r="943" spans="2:4" ht="12.75" customHeight="1">
      <c r="B943" s="5"/>
      <c r="C943" s="5"/>
      <c r="D943" s="3"/>
    </row>
    <row r="944" spans="2:4" ht="12.75" customHeight="1">
      <c r="B944" s="5"/>
      <c r="C944" s="5"/>
      <c r="D944" s="3"/>
    </row>
    <row r="945" spans="2:4" ht="12.75" customHeight="1">
      <c r="B945" s="5"/>
      <c r="C945" s="5"/>
      <c r="D945" s="3"/>
    </row>
    <row r="946" spans="2:4" ht="12.75" customHeight="1">
      <c r="B946" s="5"/>
      <c r="C946" s="5"/>
      <c r="D946" s="3"/>
    </row>
    <row r="947" spans="2:4" ht="12.75" customHeight="1">
      <c r="B947" s="5"/>
      <c r="C947" s="5"/>
      <c r="D947" s="3"/>
    </row>
    <row r="948" spans="2:4" ht="12.75" customHeight="1">
      <c r="B948" s="5"/>
      <c r="C948" s="5"/>
      <c r="D948" s="3"/>
    </row>
    <row r="949" spans="2:4" ht="12.75" customHeight="1">
      <c r="B949" s="5"/>
      <c r="C949" s="5"/>
      <c r="D949" s="3"/>
    </row>
    <row r="950" spans="2:4" ht="12.75" customHeight="1">
      <c r="B950" s="5"/>
      <c r="C950" s="5"/>
      <c r="D950" s="3"/>
    </row>
    <row r="951" spans="2:4" ht="12.75" customHeight="1">
      <c r="B951" s="5"/>
      <c r="C951" s="5"/>
      <c r="D951" s="3"/>
    </row>
    <row r="952" spans="2:4" ht="12.75" customHeight="1">
      <c r="B952" s="5"/>
      <c r="C952" s="5"/>
      <c r="D952" s="3"/>
    </row>
    <row r="953" spans="2:4" ht="12.75" customHeight="1">
      <c r="B953" s="5"/>
      <c r="C953" s="5"/>
      <c r="D953" s="3"/>
    </row>
    <row r="954" spans="2:4" ht="12.75" customHeight="1">
      <c r="B954" s="5"/>
      <c r="C954" s="5"/>
      <c r="D954" s="3"/>
    </row>
    <row r="955" spans="2:4" ht="12.75" customHeight="1">
      <c r="B955" s="5"/>
      <c r="C955" s="5"/>
      <c r="D955" s="3"/>
    </row>
    <row r="956" spans="2:4" ht="12.75" customHeight="1">
      <c r="B956" s="5"/>
      <c r="C956" s="5"/>
      <c r="D956" s="3"/>
    </row>
    <row r="957" spans="2:4" ht="12.75" customHeight="1">
      <c r="B957" s="5"/>
      <c r="C957" s="5"/>
      <c r="D957" s="3"/>
    </row>
    <row r="958" spans="2:4" ht="12.75" customHeight="1">
      <c r="B958" s="5"/>
      <c r="C958" s="5"/>
      <c r="D958" s="3"/>
    </row>
    <row r="959" spans="2:4" ht="12.75" customHeight="1">
      <c r="B959" s="5"/>
      <c r="C959" s="5"/>
      <c r="D959" s="3"/>
    </row>
    <row r="960" spans="2:4" ht="12.75" customHeight="1">
      <c r="B960" s="5"/>
      <c r="C960" s="5"/>
      <c r="D960" s="3"/>
    </row>
    <row r="961" spans="2:4" ht="12.75" customHeight="1">
      <c r="B961" s="5"/>
      <c r="C961" s="5"/>
      <c r="D961" s="3"/>
    </row>
    <row r="962" spans="2:4" ht="12.75" customHeight="1">
      <c r="B962" s="5"/>
      <c r="C962" s="5"/>
      <c r="D962" s="3"/>
    </row>
    <row r="963" spans="2:4" ht="12.75" customHeight="1">
      <c r="B963" s="5"/>
      <c r="C963" s="5"/>
      <c r="D963" s="3"/>
    </row>
    <row r="964" spans="2:4" ht="12.75" customHeight="1">
      <c r="B964" s="5"/>
      <c r="C964" s="5"/>
      <c r="D964" s="3"/>
    </row>
    <row r="965" spans="2:4" ht="12.75" customHeight="1">
      <c r="B965" s="5"/>
      <c r="C965" s="5"/>
      <c r="D965" s="3"/>
    </row>
    <row r="966" spans="2:4" ht="12.75" customHeight="1">
      <c r="B966" s="5"/>
      <c r="C966" s="5"/>
      <c r="D966" s="3"/>
    </row>
    <row r="967" spans="2:4" ht="12.75" customHeight="1">
      <c r="B967" s="5"/>
      <c r="C967" s="5"/>
      <c r="D967" s="3"/>
    </row>
    <row r="968" spans="2:4" ht="12.75" customHeight="1">
      <c r="B968" s="5"/>
      <c r="C968" s="5"/>
      <c r="D968" s="3"/>
    </row>
    <row r="969" spans="2:4" ht="12.75" customHeight="1">
      <c r="B969" s="5"/>
      <c r="C969" s="5"/>
      <c r="D969" s="3"/>
    </row>
    <row r="970" spans="2:4" ht="12.75" customHeight="1">
      <c r="B970" s="5"/>
      <c r="C970" s="5"/>
      <c r="D970" s="3"/>
    </row>
    <row r="971" spans="2:4" ht="12.75" customHeight="1">
      <c r="B971" s="5"/>
      <c r="C971" s="5"/>
      <c r="D971" s="3"/>
    </row>
    <row r="972" spans="2:4" ht="12.75" customHeight="1">
      <c r="B972" s="5"/>
      <c r="C972" s="5"/>
      <c r="D972" s="3"/>
    </row>
    <row r="973" spans="2:4" ht="12.75" customHeight="1">
      <c r="B973" s="5"/>
      <c r="C973" s="5"/>
      <c r="D973" s="3"/>
    </row>
    <row r="974" spans="2:4" ht="12.75" customHeight="1">
      <c r="B974" s="5"/>
      <c r="C974" s="5"/>
      <c r="D974" s="3"/>
    </row>
    <row r="975" spans="2:4" ht="12.75" customHeight="1">
      <c r="B975" s="5"/>
      <c r="C975" s="5"/>
      <c r="D975" s="3"/>
    </row>
    <row r="976" spans="2:4" ht="12.75" customHeight="1">
      <c r="B976" s="5"/>
      <c r="C976" s="5"/>
      <c r="D976" s="3"/>
    </row>
    <row r="977" spans="2:4" ht="12.75" customHeight="1">
      <c r="B977" s="5"/>
      <c r="C977" s="5"/>
      <c r="D977" s="3"/>
    </row>
    <row r="978" spans="2:4" ht="12.75" customHeight="1">
      <c r="B978" s="5"/>
      <c r="C978" s="5"/>
      <c r="D978" s="3"/>
    </row>
    <row r="979" spans="2:4" ht="12.75" customHeight="1">
      <c r="B979" s="5"/>
      <c r="C979" s="5"/>
      <c r="D979" s="3"/>
    </row>
    <row r="980" spans="2:4" ht="12.75" customHeight="1">
      <c r="B980" s="5"/>
      <c r="C980" s="5"/>
      <c r="D980" s="3"/>
    </row>
    <row r="981" spans="2:4" ht="12.75" customHeight="1">
      <c r="B981" s="5"/>
      <c r="C981" s="5"/>
      <c r="D981" s="3"/>
    </row>
    <row r="982" spans="2:4" ht="12.75" customHeight="1">
      <c r="B982" s="5"/>
      <c r="C982" s="5"/>
      <c r="D982" s="3"/>
    </row>
    <row r="983" spans="2:4" ht="12.75" customHeight="1">
      <c r="B983" s="5"/>
      <c r="C983" s="5"/>
      <c r="D983" s="3"/>
    </row>
    <row r="984" spans="2:4" ht="12.75" customHeight="1">
      <c r="B984" s="5"/>
      <c r="C984" s="5"/>
      <c r="D984" s="3"/>
    </row>
    <row r="985" spans="2:4" ht="12.75" customHeight="1">
      <c r="B985" s="5"/>
      <c r="C985" s="5"/>
      <c r="D985" s="3"/>
    </row>
    <row r="986" spans="2:4" ht="12.75" customHeight="1">
      <c r="B986" s="5"/>
      <c r="C986" s="5"/>
      <c r="D986" s="3"/>
    </row>
    <row r="987" spans="2:4" ht="12.75" customHeight="1">
      <c r="B987" s="5"/>
      <c r="C987" s="5"/>
      <c r="D987" s="3"/>
    </row>
    <row r="988" spans="2:4" ht="12.75" customHeight="1">
      <c r="B988" s="5"/>
      <c r="C988" s="5"/>
      <c r="D988" s="3"/>
    </row>
    <row r="989" spans="2:4" ht="12.75" customHeight="1">
      <c r="B989" s="5"/>
      <c r="C989" s="5"/>
      <c r="D989" s="3"/>
    </row>
    <row r="990" spans="2:4" ht="12.75" customHeight="1">
      <c r="B990" s="5"/>
      <c r="C990" s="5"/>
      <c r="D990" s="3"/>
    </row>
    <row r="991" spans="2:4" ht="12.75" customHeight="1">
      <c r="B991" s="5"/>
      <c r="C991" s="5"/>
      <c r="D991" s="3"/>
    </row>
    <row r="992" spans="2:4" ht="12.75" customHeight="1">
      <c r="B992" s="5"/>
      <c r="C992" s="5"/>
      <c r="D992" s="3"/>
    </row>
    <row r="993" spans="2:4" ht="12.75" customHeight="1">
      <c r="B993" s="5"/>
      <c r="C993" s="5"/>
      <c r="D993" s="3"/>
    </row>
    <row r="994" spans="2:4" ht="12.75" customHeight="1">
      <c r="B994" s="5"/>
      <c r="C994" s="5"/>
      <c r="D994" s="3"/>
    </row>
    <row r="995" spans="2:4" ht="12.75" customHeight="1">
      <c r="B995" s="5"/>
      <c r="C995" s="5"/>
      <c r="D995" s="3"/>
    </row>
    <row r="996" spans="2:4" ht="12.75" customHeight="1">
      <c r="B996" s="5"/>
      <c r="C996" s="5"/>
      <c r="D996" s="3"/>
    </row>
    <row r="997" spans="2:4" ht="12.75" customHeight="1">
      <c r="B997" s="5"/>
      <c r="C997" s="5"/>
      <c r="D997" s="3"/>
    </row>
    <row r="998" spans="2:4" ht="12.75" customHeight="1">
      <c r="B998" s="5"/>
      <c r="C998" s="5"/>
      <c r="D998" s="3"/>
    </row>
    <row r="999" spans="2:4" ht="12.75" customHeight="1">
      <c r="B999" s="5"/>
      <c r="C999" s="5"/>
      <c r="D999" s="3"/>
    </row>
    <row r="1000" spans="2:4" ht="12.75" customHeight="1">
      <c r="B1000" s="5"/>
      <c r="C1000" s="5"/>
      <c r="D1000" s="3"/>
    </row>
  </sheetData>
  <sheetProtection sheet="1" objects="1" scenarios="1"/>
  <pageMargins left="0.75" right="0.75" top="1" bottom="1"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000"/>
  <sheetViews>
    <sheetView topLeftCell="AN1" workbookViewId="0">
      <selection activeCell="BF1" sqref="BF1"/>
    </sheetView>
  </sheetViews>
  <sheetFormatPr defaultColWidth="14.42578125" defaultRowHeight="15" customHeight="1"/>
  <cols>
    <col min="1" max="64" width="7.85546875" customWidth="1"/>
    <col min="65" max="67" width="8.7109375" customWidth="1"/>
  </cols>
  <sheetData>
    <row r="1" spans="1:67" ht="12.75" customHeight="1">
      <c r="A1" s="7">
        <f>IOtotal2019!C2</f>
        <v>9360.2716590594137</v>
      </c>
      <c r="B1" s="7">
        <f>IOtotal2019!D2</f>
        <v>386.3413264390972</v>
      </c>
      <c r="C1" s="7">
        <f>IOtotal2019!E2</f>
        <v>2.1527038877521192</v>
      </c>
      <c r="D1" s="7">
        <f>IOtotal2019!F2</f>
        <v>32.078297531930112</v>
      </c>
      <c r="E1" s="7">
        <f>IOtotal2019!G2</f>
        <v>27093.659002398461</v>
      </c>
      <c r="F1" s="7">
        <f>IOtotal2019!H2</f>
        <v>377.22522460996913</v>
      </c>
      <c r="G1" s="7">
        <f>IOtotal2019!I2</f>
        <v>10.277201184347774</v>
      </c>
      <c r="H1" s="7">
        <f>IOtotal2019!J2</f>
        <v>0.77722153498276647</v>
      </c>
      <c r="I1" s="7">
        <f>IOtotal2019!K2</f>
        <v>0.13703894119726162</v>
      </c>
      <c r="J1" s="7">
        <f>IOtotal2019!L2</f>
        <v>0.83371431407002228</v>
      </c>
      <c r="K1" s="7">
        <f>IOtotal2019!M2</f>
        <v>767.44779777102724</v>
      </c>
      <c r="L1" s="7">
        <f>IOtotal2019!N2</f>
        <v>38.240608043631894</v>
      </c>
      <c r="M1" s="7">
        <f>IOtotal2019!O2</f>
        <v>1.5768886823496699</v>
      </c>
      <c r="N1" s="7">
        <f>IOtotal2019!P2</f>
        <v>1.1845698139198548</v>
      </c>
      <c r="O1" s="7">
        <f>IOtotal2019!Q2</f>
        <v>12.757553603671465</v>
      </c>
      <c r="P1" s="7">
        <f>IOtotal2019!R2</f>
        <v>8.0179450727831156</v>
      </c>
      <c r="Q1" s="7">
        <f>IOtotal2019!S2</f>
        <v>0.17964584708505921</v>
      </c>
      <c r="R1" s="7">
        <f>IOtotal2019!T2</f>
        <v>2.8466783826203468</v>
      </c>
      <c r="S1" s="7">
        <f>IOtotal2019!U2</f>
        <v>0.52639446292365755</v>
      </c>
      <c r="T1" s="7">
        <f>IOtotal2019!V2</f>
        <v>8.3520437815868348E-2</v>
      </c>
      <c r="U1" s="7">
        <f>IOtotal2019!W2</f>
        <v>3.7765002753971455</v>
      </c>
      <c r="V1" s="7">
        <f>IOtotal2019!X2</f>
        <v>4.1676894016893389</v>
      </c>
      <c r="W1" s="7">
        <f>IOtotal2019!Y2</f>
        <v>4.6584507912069633</v>
      </c>
      <c r="X1" s="7">
        <f>IOtotal2019!Z2</f>
        <v>9.5439307508162291E-2</v>
      </c>
      <c r="Y1" s="7">
        <f>IOtotal2019!AA2</f>
        <v>53.63604390723264</v>
      </c>
      <c r="Z1" s="7">
        <f>IOtotal2019!AB2</f>
        <v>284.91676611955961</v>
      </c>
      <c r="AA1" s="7">
        <f>IOtotal2019!AC2</f>
        <v>2003.7634762799084</v>
      </c>
      <c r="AB1" s="7">
        <f>IOtotal2019!AD2</f>
        <v>135.36577510260818</v>
      </c>
      <c r="AC1" s="7">
        <f>IOtotal2019!AE2</f>
        <v>46.021674186074861</v>
      </c>
      <c r="AD1" s="7">
        <f>IOtotal2019!AF2</f>
        <v>0</v>
      </c>
      <c r="AE1" s="7">
        <f>IOtotal2019!AG2</f>
        <v>3.1463631294201124</v>
      </c>
      <c r="AF1" s="7">
        <f>IOtotal2019!AH2</f>
        <v>1770.8191043689785</v>
      </c>
      <c r="AG1" s="7">
        <f>IOtotal2019!AI2</f>
        <v>3.3669070365890397</v>
      </c>
      <c r="AH1" s="7">
        <f>IOtotal2019!AJ2</f>
        <v>0.13690203131924969</v>
      </c>
      <c r="AI1" s="7">
        <f>IOtotal2019!AK2</f>
        <v>0.86912609001532837</v>
      </c>
      <c r="AJ1" s="7">
        <f>IOtotal2019!AL2</f>
        <v>49.408942033362749</v>
      </c>
      <c r="AK1" s="7">
        <f>IOtotal2019!AM2</f>
        <v>1.980355918926858</v>
      </c>
      <c r="AL1" s="7">
        <f>IOtotal2019!AN2</f>
        <v>0.12721424263408315</v>
      </c>
      <c r="AM1" s="7">
        <f>IOtotal2019!AO2</f>
        <v>2.0893941355278685</v>
      </c>
      <c r="AN1" s="7">
        <f>IOtotal2019!AP2</f>
        <v>211.57531772584406</v>
      </c>
      <c r="AO1" s="7">
        <f>IOtotal2019!AQ2</f>
        <v>7</v>
      </c>
      <c r="AP1" s="7">
        <f>IOtotal2019!AR2</f>
        <v>283.24642188533835</v>
      </c>
      <c r="AQ1" s="7">
        <f>IOtotal2019!AS2</f>
        <v>194.25794729820831</v>
      </c>
      <c r="AR1" s="7">
        <f>IOtotal2019!AT2</f>
        <v>17.963631864084931</v>
      </c>
      <c r="AS1" s="7">
        <f>IOtotal2019!AU2</f>
        <v>22.419831187123055</v>
      </c>
      <c r="AT1" s="7">
        <f>IOtotal2019!AV2</f>
        <v>187.07231430761303</v>
      </c>
      <c r="AU1" s="7">
        <f>IOtotal2019!AW2</f>
        <v>19.313385053978038</v>
      </c>
      <c r="AV1" s="7">
        <f>IOtotal2019!AX2</f>
        <v>5.9773243093580675</v>
      </c>
      <c r="AW1" s="7">
        <f>IOtotal2019!AY2</f>
        <v>169.16272095225384</v>
      </c>
      <c r="AX1" s="7">
        <f>IOtotal2019!AZ2</f>
        <v>75.157177542549348</v>
      </c>
      <c r="AY1" s="7">
        <f>IOtotal2019!BA2</f>
        <v>270.59395589795031</v>
      </c>
      <c r="AZ1" s="7">
        <f>IOtotal2019!BB2</f>
        <v>874.86612544910872</v>
      </c>
      <c r="BA1" s="7">
        <f>IOtotal2019!BC2</f>
        <v>362.47378401147932</v>
      </c>
      <c r="BB1" s="7">
        <f>IOtotal2019!BD2</f>
        <v>30.324820650233356</v>
      </c>
      <c r="BC1" s="7">
        <f>IOtotal2019!BE2</f>
        <v>564.66028468107584</v>
      </c>
      <c r="BD1" s="7">
        <f>IOtotal2019!BF2</f>
        <v>59.958596480499303</v>
      </c>
      <c r="BE1" s="7">
        <f>IOtotal2019!BG2</f>
        <v>0.59530756279959629</v>
      </c>
      <c r="BF1" s="7">
        <f>IOtotal2019!BH2</f>
        <v>132.4199367634877</v>
      </c>
      <c r="BG1" s="17">
        <f>IOtotal2019!BI2</f>
        <v>9745</v>
      </c>
      <c r="BH1" s="7"/>
      <c r="BI1" s="7"/>
      <c r="BJ1" s="7"/>
      <c r="BK1" s="7"/>
      <c r="BL1" s="7"/>
      <c r="BM1" s="7"/>
      <c r="BN1" s="7"/>
      <c r="BO1" s="7"/>
    </row>
    <row r="2" spans="1:67" ht="12.75" customHeight="1">
      <c r="A2" s="7">
        <f>IOtotal2019!C3</f>
        <v>29.463960698260909</v>
      </c>
      <c r="B2" s="7">
        <f>IOtotal2019!D3</f>
        <v>1937.9119174885006</v>
      </c>
      <c r="C2" s="7">
        <f>IOtotal2019!E3</f>
        <v>6.3607132417421802E-2</v>
      </c>
      <c r="D2" s="7">
        <f>IOtotal2019!F3</f>
        <v>2.3993197895942697</v>
      </c>
      <c r="E2" s="7">
        <f>IOtotal2019!G3</f>
        <v>94.580305816441893</v>
      </c>
      <c r="F2" s="7">
        <f>IOtotal2019!H3</f>
        <v>6.5728049412855611</v>
      </c>
      <c r="G2" s="7">
        <f>IOtotal2019!I3</f>
        <v>22454.716868179123</v>
      </c>
      <c r="H2" s="7">
        <f>IOtotal2019!J3</f>
        <v>9949.1214459435159</v>
      </c>
      <c r="I2" s="7">
        <f>IOtotal2019!K3</f>
        <v>0</v>
      </c>
      <c r="J2" s="7">
        <f>IOtotal2019!L3</f>
        <v>0.17690804267366758</v>
      </c>
      <c r="K2" s="7">
        <f>IOtotal2019!M3</f>
        <v>119.38267503223921</v>
      </c>
      <c r="L2" s="7">
        <f>IOtotal2019!N3</f>
        <v>0.31146291777239943</v>
      </c>
      <c r="M2" s="7">
        <f>IOtotal2019!O3</f>
        <v>2.2801977337586261</v>
      </c>
      <c r="N2" s="7">
        <f>IOtotal2019!P3</f>
        <v>1.1381988771821887E-2</v>
      </c>
      <c r="O2" s="7">
        <f>IOtotal2019!Q3</f>
        <v>25.209635247668245</v>
      </c>
      <c r="P2" s="7">
        <f>IOtotal2019!R3</f>
        <v>0.1261247404445128</v>
      </c>
      <c r="Q2" s="7">
        <f>IOtotal2019!S3</f>
        <v>2.0061536817748782</v>
      </c>
      <c r="R2" s="7">
        <f>IOtotal2019!T3</f>
        <v>1.374273832498585E-2</v>
      </c>
      <c r="S2" s="7">
        <f>IOtotal2019!U3</f>
        <v>0</v>
      </c>
      <c r="T2" s="7">
        <f>IOtotal2019!V3</f>
        <v>3.31877116115506E-4</v>
      </c>
      <c r="U2" s="7">
        <f>IOtotal2019!W3</f>
        <v>21.397611133256021</v>
      </c>
      <c r="V2" s="7">
        <f>IOtotal2019!X3</f>
        <v>0.61983307454420145</v>
      </c>
      <c r="W2" s="7">
        <f>IOtotal2019!Y3</f>
        <v>360.71880090280825</v>
      </c>
      <c r="X2" s="7">
        <f>IOtotal2019!Z3</f>
        <v>2.2966630651528153</v>
      </c>
      <c r="Y2" s="7">
        <f>IOtotal2019!AA3</f>
        <v>194.76267935843569</v>
      </c>
      <c r="Z2" s="7">
        <f>IOtotal2019!AB3</f>
        <v>69.930597006287101</v>
      </c>
      <c r="AA2" s="7">
        <f>IOtotal2019!AC3</f>
        <v>425.68699317654563</v>
      </c>
      <c r="AB2" s="7">
        <f>IOtotal2019!AD3</f>
        <v>3.5405621616919811</v>
      </c>
      <c r="AC2" s="7">
        <f>IOtotal2019!AE3</f>
        <v>0</v>
      </c>
      <c r="AD2" s="7">
        <f>IOtotal2019!AF3</f>
        <v>0</v>
      </c>
      <c r="AE2" s="7">
        <f>IOtotal2019!AG3</f>
        <v>24.723391502861471</v>
      </c>
      <c r="AF2" s="7">
        <f>IOtotal2019!AH3</f>
        <v>0.2793395796364509</v>
      </c>
      <c r="AG2" s="7">
        <f>IOtotal2019!AI3</f>
        <v>4.1968221161233596E-2</v>
      </c>
      <c r="AH2" s="7">
        <f>IOtotal2019!AJ3</f>
        <v>1.4497506083774874E-3</v>
      </c>
      <c r="AI2" s="7">
        <f>IOtotal2019!AK3</f>
        <v>1.7876088685279961</v>
      </c>
      <c r="AJ2" s="7">
        <f>IOtotal2019!AL3</f>
        <v>20.61954842796527</v>
      </c>
      <c r="AK2" s="7">
        <f>IOtotal2019!AM3</f>
        <v>0</v>
      </c>
      <c r="AL2" s="7">
        <f>IOtotal2019!AN3</f>
        <v>7.7825183729086159E-2</v>
      </c>
      <c r="AM2" s="7">
        <f>IOtotal2019!AO3</f>
        <v>0.14337091416189859</v>
      </c>
      <c r="AN2" s="7">
        <f>IOtotal2019!AP3</f>
        <v>63.312491456055653</v>
      </c>
      <c r="AO2" s="7">
        <f>IOtotal2019!AQ3</f>
        <v>0</v>
      </c>
      <c r="AP2" s="7">
        <f>IOtotal2019!AR3</f>
        <v>172.95551750221207</v>
      </c>
      <c r="AQ2" s="7">
        <f>IOtotal2019!AS3</f>
        <v>102.50508821470309</v>
      </c>
      <c r="AR2" s="7">
        <f>IOtotal2019!AT3</f>
        <v>5.9339335334418382E-3</v>
      </c>
      <c r="AS2" s="7">
        <f>IOtotal2019!AU3</f>
        <v>12.486190942100736</v>
      </c>
      <c r="AT2" s="7">
        <f>IOtotal2019!AV3</f>
        <v>49.022559722520178</v>
      </c>
      <c r="AU2" s="7">
        <f>IOtotal2019!AW3</f>
        <v>3.0642218591289248</v>
      </c>
      <c r="AV2" s="7">
        <f>IOtotal2019!AX3</f>
        <v>0</v>
      </c>
      <c r="AW2" s="7">
        <f>IOtotal2019!AY3</f>
        <v>1.6765407648767168</v>
      </c>
      <c r="AX2" s="7">
        <f>IOtotal2019!AZ3</f>
        <v>44.497784438576097</v>
      </c>
      <c r="AY2" s="7">
        <f>IOtotal2019!BA3</f>
        <v>0.40220730113622927</v>
      </c>
      <c r="AZ2" s="7">
        <f>IOtotal2019!BB3</f>
        <v>2.3231398128085419E-3</v>
      </c>
      <c r="BA2" s="7">
        <f>IOtotal2019!BC3</f>
        <v>0</v>
      </c>
      <c r="BB2" s="7">
        <f>IOtotal2019!BD3</f>
        <v>0.93275742503136683</v>
      </c>
      <c r="BC2" s="7">
        <f>IOtotal2019!BE3</f>
        <v>9.6650040558499161E-4</v>
      </c>
      <c r="BD2" s="7">
        <f>IOtotal2019!BF3</f>
        <v>6.63754232231012E-4</v>
      </c>
      <c r="BE2" s="7">
        <f>IOtotal2019!BG3</f>
        <v>5.1470817606139065E-3</v>
      </c>
      <c r="BF2" s="7">
        <f>IOtotal2019!BH3</f>
        <v>0.15251964685357072</v>
      </c>
      <c r="BG2" s="17">
        <f>IOtotal2019!BI3</f>
        <v>6944</v>
      </c>
      <c r="BH2" s="7"/>
      <c r="BI2" s="7"/>
      <c r="BJ2" s="7"/>
      <c r="BK2" s="7"/>
      <c r="BL2" s="7"/>
    </row>
    <row r="3" spans="1:67" ht="12.75" customHeight="1">
      <c r="A3" s="7">
        <f>IOtotal2019!C4</f>
        <v>20.271591537969009</v>
      </c>
      <c r="B3" s="7">
        <f>IOtotal2019!D4</f>
        <v>6.4335853296596931E-3</v>
      </c>
      <c r="C3" s="7">
        <f>IOtotal2019!E4</f>
        <v>1.8068401052323881</v>
      </c>
      <c r="D3" s="7">
        <f>IOtotal2019!F4</f>
        <v>1.2504475302035207</v>
      </c>
      <c r="E3" s="7">
        <f>IOtotal2019!G4</f>
        <v>847.90453577599317</v>
      </c>
      <c r="F3" s="7">
        <f>IOtotal2019!H4</f>
        <v>2.4044971241664027E-2</v>
      </c>
      <c r="G3" s="7">
        <f>IOtotal2019!I4</f>
        <v>0.15370426329222953</v>
      </c>
      <c r="H3" s="7">
        <f>IOtotal2019!J4</f>
        <v>1.921092306980799E-3</v>
      </c>
      <c r="I3" s="7">
        <f>IOtotal2019!K4</f>
        <v>8.9795051315756415E-3</v>
      </c>
      <c r="J3" s="7">
        <f>IOtotal2019!L4</f>
        <v>0.12489425517188341</v>
      </c>
      <c r="K3" s="7">
        <f>IOtotal2019!M4</f>
        <v>72.430421233204413</v>
      </c>
      <c r="L3" s="7">
        <f>IOtotal2019!N4</f>
        <v>0.43709405326835782</v>
      </c>
      <c r="M3" s="7">
        <f>IOtotal2019!O4</f>
        <v>6.34709199513004E-2</v>
      </c>
      <c r="N3" s="7">
        <f>IOtotal2019!P4</f>
        <v>0.10265442954622839</v>
      </c>
      <c r="O3" s="7">
        <f>IOtotal2019!Q4</f>
        <v>0.17589182718639071</v>
      </c>
      <c r="P3" s="7">
        <f>IOtotal2019!R4</f>
        <v>0.92220792462751255</v>
      </c>
      <c r="Q3" s="7">
        <f>IOtotal2019!S4</f>
        <v>5.6844077148660715E-2</v>
      </c>
      <c r="R3" s="7">
        <f>IOtotal2019!T4</f>
        <v>0.15050953310433873</v>
      </c>
      <c r="S3" s="7">
        <f>IOtotal2019!U4</f>
        <v>5.1670509729036555E-3</v>
      </c>
      <c r="T3" s="7">
        <f>IOtotal2019!V4</f>
        <v>5.7077139626378198E-2</v>
      </c>
      <c r="U3" s="7">
        <f>IOtotal2019!W4</f>
        <v>1.9844627857648369</v>
      </c>
      <c r="V3" s="7">
        <f>IOtotal2019!X4</f>
        <v>0.46754762999332145</v>
      </c>
      <c r="W3" s="7">
        <f>IOtotal2019!Y4</f>
        <v>0.20629854648927171</v>
      </c>
      <c r="X3" s="7">
        <f>IOtotal2019!Z4</f>
        <v>3.3453818349611628E-3</v>
      </c>
      <c r="Y3" s="7">
        <f>IOtotal2019!AA4</f>
        <v>0.14082599578029459</v>
      </c>
      <c r="Z3" s="7">
        <f>IOtotal2019!AB4</f>
        <v>0.74139791320746751</v>
      </c>
      <c r="AA3" s="7">
        <f>IOtotal2019!AC4</f>
        <v>104.34150863505863</v>
      </c>
      <c r="AB3" s="7">
        <f>IOtotal2019!AD4</f>
        <v>1.469115769425182</v>
      </c>
      <c r="AC3" s="7">
        <f>IOtotal2019!AE4</f>
        <v>29.286519936593095</v>
      </c>
      <c r="AD3" s="7">
        <f>IOtotal2019!AF4</f>
        <v>0</v>
      </c>
      <c r="AE3" s="7">
        <f>IOtotal2019!AG4</f>
        <v>0.66777917326618541</v>
      </c>
      <c r="AF3" s="7">
        <f>IOtotal2019!AH4</f>
        <v>1457.94904447145</v>
      </c>
      <c r="AG3" s="7">
        <f>IOtotal2019!AI4</f>
        <v>0.10441318071012023</v>
      </c>
      <c r="AH3" s="7">
        <f>IOtotal2019!AJ4</f>
        <v>0.16106651365735236</v>
      </c>
      <c r="AI3" s="7">
        <f>IOtotal2019!AK4</f>
        <v>2.1411619871116283E-2</v>
      </c>
      <c r="AJ3" s="7">
        <f>IOtotal2019!AL4</f>
        <v>2.4478119032860439</v>
      </c>
      <c r="AK3" s="7">
        <f>IOtotal2019!AM4</f>
        <v>0</v>
      </c>
      <c r="AL3" s="7">
        <f>IOtotal2019!AN4</f>
        <v>2.0952934080907815E-2</v>
      </c>
      <c r="AM3" s="7">
        <f>IOtotal2019!AO4</f>
        <v>3.8599861505126544E-2</v>
      </c>
      <c r="AN3" s="7">
        <f>IOtotal2019!AP4</f>
        <v>7.1428017509297685</v>
      </c>
      <c r="AO3" s="7">
        <f>IOtotal2019!AQ4</f>
        <v>0</v>
      </c>
      <c r="AP3" s="7">
        <f>IOtotal2019!AR4</f>
        <v>17.732895928230178</v>
      </c>
      <c r="AQ3" s="7">
        <f>IOtotal2019!AS4</f>
        <v>7.1523413305365224</v>
      </c>
      <c r="AR3" s="7">
        <f>IOtotal2019!AT4</f>
        <v>0.25525872399727212</v>
      </c>
      <c r="AS3" s="7">
        <f>IOtotal2019!AU4</f>
        <v>4.9123006896328821E-2</v>
      </c>
      <c r="AT3" s="7">
        <f>IOtotal2019!AV4</f>
        <v>21.339285464954504</v>
      </c>
      <c r="AU3" s="7">
        <f>IOtotal2019!AW4</f>
        <v>3.9090292013693064</v>
      </c>
      <c r="AV3" s="7">
        <f>IOtotal2019!AX4</f>
        <v>0.24889247815666876</v>
      </c>
      <c r="AW3" s="7">
        <f>IOtotal2019!AY4</f>
        <v>3.5233323474810154</v>
      </c>
      <c r="AX3" s="7">
        <f>IOtotal2019!AZ4</f>
        <v>11.941486978820961</v>
      </c>
      <c r="AY3" s="7">
        <f>IOtotal2019!BA4</f>
        <v>15.011399856708181</v>
      </c>
      <c r="AZ3" s="7">
        <f>IOtotal2019!BB4</f>
        <v>43.220814206758973</v>
      </c>
      <c r="BA3" s="7">
        <f>IOtotal2019!BC4</f>
        <v>13.108054269392833</v>
      </c>
      <c r="BB3" s="7">
        <f>IOtotal2019!BD4</f>
        <v>3.5405715405688811</v>
      </c>
      <c r="BC3" s="7">
        <f>IOtotal2019!BE4</f>
        <v>48.295556363149814</v>
      </c>
      <c r="BD3" s="7">
        <f>IOtotal2019!BF4</f>
        <v>2.4589207370849359E-3</v>
      </c>
      <c r="BE3" s="7">
        <f>IOtotal2019!BG4</f>
        <v>0.11116455926180409</v>
      </c>
      <c r="BF3" s="7">
        <f>IOtotal2019!BH4</f>
        <v>0.40870000956757324</v>
      </c>
      <c r="BG3" s="17">
        <f>IOtotal2019!BI4</f>
        <v>221</v>
      </c>
      <c r="BH3" s="7"/>
      <c r="BI3" s="7"/>
      <c r="BJ3" s="7"/>
      <c r="BK3" s="7"/>
      <c r="BL3" s="7"/>
    </row>
    <row r="4" spans="1:67" ht="12.75" customHeight="1">
      <c r="A4" s="7">
        <f>IOtotal2019!C5</f>
        <v>690.81274956340576</v>
      </c>
      <c r="B4" s="7">
        <f>IOtotal2019!D5</f>
        <v>39.29641444164988</v>
      </c>
      <c r="C4" s="7">
        <f>IOtotal2019!E5</f>
        <v>14.944178628389155</v>
      </c>
      <c r="D4" s="7">
        <f>IOtotal2019!F5</f>
        <v>4301.5811719033281</v>
      </c>
      <c r="E4" s="7">
        <f>IOtotal2019!G5</f>
        <v>55.293817575015197</v>
      </c>
      <c r="F4" s="7">
        <f>IOtotal2019!H5</f>
        <v>2.8176847418737405</v>
      </c>
      <c r="G4" s="7">
        <f>IOtotal2019!I5</f>
        <v>13.868591331557043</v>
      </c>
      <c r="H4" s="7">
        <f>IOtotal2019!J5</f>
        <v>741.85617448142386</v>
      </c>
      <c r="I4" s="7">
        <f>IOtotal2019!K5</f>
        <v>8.7549347518078149E-2</v>
      </c>
      <c r="J4" s="7">
        <f>IOtotal2019!L5</f>
        <v>47934.209696685568</v>
      </c>
      <c r="K4" s="7">
        <f>IOtotal2019!M5</f>
        <v>2326.4911903225438</v>
      </c>
      <c r="L4" s="7">
        <f>IOtotal2019!N5</f>
        <v>117.50876003560347</v>
      </c>
      <c r="M4" s="7">
        <f>IOtotal2019!O5</f>
        <v>1692.2889360621864</v>
      </c>
      <c r="N4" s="7">
        <f>IOtotal2019!P5</f>
        <v>16087.732940543156</v>
      </c>
      <c r="O4" s="7">
        <f>IOtotal2019!Q5</f>
        <v>586.12752208837651</v>
      </c>
      <c r="P4" s="7">
        <f>IOtotal2019!R5</f>
        <v>35.07760066051133</v>
      </c>
      <c r="Q4" s="7">
        <f>IOtotal2019!S5</f>
        <v>12.412189371060601</v>
      </c>
      <c r="R4" s="7">
        <f>IOtotal2019!T5</f>
        <v>18.863979897938634</v>
      </c>
      <c r="S4" s="7">
        <f>IOtotal2019!U5</f>
        <v>23.100009779391527</v>
      </c>
      <c r="T4" s="7">
        <f>IOtotal2019!V5</f>
        <v>1.223846387850043</v>
      </c>
      <c r="U4" s="7">
        <f>IOtotal2019!W5</f>
        <v>35.716721632569786</v>
      </c>
      <c r="V4" s="7">
        <f>IOtotal2019!X5</f>
        <v>236.65142388074531</v>
      </c>
      <c r="W4" s="7">
        <f>IOtotal2019!Y5</f>
        <v>1408.5552122526626</v>
      </c>
      <c r="X4" s="7">
        <f>IOtotal2019!Z5</f>
        <v>193.411678105459</v>
      </c>
      <c r="Y4" s="7">
        <f>IOtotal2019!AA5</f>
        <v>431.77716625973443</v>
      </c>
      <c r="Z4" s="7">
        <f>IOtotal2019!AB5</f>
        <v>6675.4403889925934</v>
      </c>
      <c r="AA4" s="7">
        <f>IOtotal2019!AC5</f>
        <v>1238.5400169169852</v>
      </c>
      <c r="AB4" s="7">
        <f>IOtotal2019!AD5</f>
        <v>483.74808871423807</v>
      </c>
      <c r="AC4" s="7">
        <f>IOtotal2019!AE5</f>
        <v>0</v>
      </c>
      <c r="AD4" s="7">
        <f>IOtotal2019!AF5</f>
        <v>0</v>
      </c>
      <c r="AE4" s="7">
        <f>IOtotal2019!AG5</f>
        <v>1475.3624512831395</v>
      </c>
      <c r="AF4" s="7">
        <f>IOtotal2019!AH5</f>
        <v>8.3297225237946861</v>
      </c>
      <c r="AG4" s="7">
        <f>IOtotal2019!AI5</f>
        <v>0.15923146372051133</v>
      </c>
      <c r="AH4" s="7">
        <f>IOtotal2019!AJ5</f>
        <v>3.6243765209437187E-2</v>
      </c>
      <c r="AI4" s="7">
        <f>IOtotal2019!AK5</f>
        <v>6.8163519311974818</v>
      </c>
      <c r="AJ4" s="7">
        <f>IOtotal2019!AL5</f>
        <v>79.836465645051987</v>
      </c>
      <c r="AK4" s="7">
        <f>IOtotal2019!AM5</f>
        <v>0</v>
      </c>
      <c r="AL4" s="7">
        <f>IOtotal2019!AN5</f>
        <v>2.3946210378180358E-2</v>
      </c>
      <c r="AM4" s="7">
        <f>IOtotal2019!AO5</f>
        <v>4.4114127434430335E-2</v>
      </c>
      <c r="AN4" s="7">
        <f>IOtotal2019!AP5</f>
        <v>392.93217220001782</v>
      </c>
      <c r="AO4" s="7">
        <f>IOtotal2019!AQ5</f>
        <v>107</v>
      </c>
      <c r="AP4" s="7">
        <f>IOtotal2019!AR5</f>
        <v>156.50695346900687</v>
      </c>
      <c r="AQ4" s="7">
        <f>IOtotal2019!AS5</f>
        <v>392.9725546009613</v>
      </c>
      <c r="AR4" s="7">
        <f>IOtotal2019!AT5</f>
        <v>0.98258141649923314</v>
      </c>
      <c r="AS4" s="7">
        <f>IOtotal2019!AU5</f>
        <v>32.033922489530816</v>
      </c>
      <c r="AT4" s="7">
        <f>IOtotal2019!AV5</f>
        <v>76.607128907877836</v>
      </c>
      <c r="AU4" s="7">
        <f>IOtotal2019!AW5</f>
        <v>33.845812380653022</v>
      </c>
      <c r="AV4" s="7">
        <f>IOtotal2019!AX5</f>
        <v>0.96871656012786467</v>
      </c>
      <c r="AW4" s="7">
        <f>IOtotal2019!AY5</f>
        <v>82.508195568093029</v>
      </c>
      <c r="AX4" s="7">
        <f>IOtotal2019!AZ5</f>
        <v>68.054748911224237</v>
      </c>
      <c r="AY4" s="7">
        <f>IOtotal2019!BA5</f>
        <v>2.8534037037198505</v>
      </c>
      <c r="AZ4" s="7">
        <f>IOtotal2019!BB5</f>
        <v>2.1595166961219988E-3</v>
      </c>
      <c r="BA4" s="7">
        <f>IOtotal2019!BC5</f>
        <v>0.66523475143669497</v>
      </c>
      <c r="BB4" s="7">
        <f>IOtotal2019!BD5</f>
        <v>24.63070015381329</v>
      </c>
      <c r="BC4" s="7">
        <f>IOtotal2019!BE5</f>
        <v>43.885867577628886</v>
      </c>
      <c r="BD4" s="7">
        <f>IOtotal2019!BF5</f>
        <v>22.825028840814035</v>
      </c>
      <c r="BE4" s="7">
        <f>IOtotal2019!BG5</f>
        <v>7.7844474377600234E-3</v>
      </c>
      <c r="BF4" s="7">
        <f>IOtotal2019!BH5</f>
        <v>3.6728069511949339</v>
      </c>
      <c r="BG4" s="17">
        <f>IOtotal2019!BI5</f>
        <v>7078</v>
      </c>
      <c r="BH4" s="7"/>
      <c r="BI4" s="7"/>
      <c r="BJ4" s="7"/>
      <c r="BK4" s="7"/>
      <c r="BL4" s="7"/>
    </row>
    <row r="5" spans="1:67" ht="12.75" customHeight="1">
      <c r="A5" s="7">
        <f>IOtotal2019!C6</f>
        <v>6639.3988967570776</v>
      </c>
      <c r="B5" s="7">
        <f>IOtotal2019!D6</f>
        <v>36.134785627738822</v>
      </c>
      <c r="C5" s="7">
        <f>IOtotal2019!E6</f>
        <v>10.986144402221573</v>
      </c>
      <c r="D5" s="7">
        <f>IOtotal2019!F6</f>
        <v>43.721217242453363</v>
      </c>
      <c r="E5" s="7">
        <f>IOtotal2019!G6</f>
        <v>29160.427843758349</v>
      </c>
      <c r="F5" s="7">
        <f>IOtotal2019!H6</f>
        <v>128.72731960158544</v>
      </c>
      <c r="G5" s="7">
        <f>IOtotal2019!I6</f>
        <v>5.3425308930354145</v>
      </c>
      <c r="H5" s="7">
        <f>IOtotal2019!J6</f>
        <v>669.74359577423684</v>
      </c>
      <c r="I5" s="7">
        <f>IOtotal2019!K6</f>
        <v>1.272478322387991</v>
      </c>
      <c r="J5" s="7">
        <f>IOtotal2019!L6</f>
        <v>582.52299640867909</v>
      </c>
      <c r="K5" s="7">
        <f>IOtotal2019!M6</f>
        <v>1832.3984501611469</v>
      </c>
      <c r="L5" s="7">
        <f>IOtotal2019!N6</f>
        <v>10.812617771733565</v>
      </c>
      <c r="M5" s="7">
        <f>IOtotal2019!O6</f>
        <v>6.6352213492578933</v>
      </c>
      <c r="N5" s="7">
        <f>IOtotal2019!P6</f>
        <v>2.2950918756549967</v>
      </c>
      <c r="O5" s="7">
        <f>IOtotal2019!Q6</f>
        <v>6.2451839135417693</v>
      </c>
      <c r="P5" s="7">
        <f>IOtotal2019!R6</f>
        <v>20.791855977227687</v>
      </c>
      <c r="Q5" s="7">
        <f>IOtotal2019!S6</f>
        <v>0.42404157139316179</v>
      </c>
      <c r="R5" s="7">
        <f>IOtotal2019!T6</f>
        <v>4.1637700079890339</v>
      </c>
      <c r="S5" s="7">
        <f>IOtotal2019!U6</f>
        <v>0.14927999460937513</v>
      </c>
      <c r="T5" s="7">
        <f>IOtotal2019!V6</f>
        <v>0.8282998822370975</v>
      </c>
      <c r="U5" s="7">
        <f>IOtotal2019!W6</f>
        <v>67.022890420419813</v>
      </c>
      <c r="V5" s="7">
        <f>IOtotal2019!X6</f>
        <v>11.281314968911211</v>
      </c>
      <c r="W5" s="7">
        <f>IOtotal2019!Y6</f>
        <v>70.787231595623069</v>
      </c>
      <c r="X5" s="7">
        <f>IOtotal2019!Z6</f>
        <v>1.83247350585852</v>
      </c>
      <c r="Y5" s="7">
        <f>IOtotal2019!AA6</f>
        <v>54.594075537015691</v>
      </c>
      <c r="Z5" s="7">
        <f>IOtotal2019!AB6</f>
        <v>88.594478401309871</v>
      </c>
      <c r="AA5" s="7">
        <f>IOtotal2019!AC6</f>
        <v>3067.4229425485983</v>
      </c>
      <c r="AB5" s="7">
        <f>IOtotal2019!AD6</f>
        <v>273.22402773404087</v>
      </c>
      <c r="AC5" s="7">
        <f>IOtotal2019!AE6</f>
        <v>297.04898792830136</v>
      </c>
      <c r="AD5" s="7">
        <f>IOtotal2019!AF6</f>
        <v>55.848345203183911</v>
      </c>
      <c r="AE5" s="7">
        <f>IOtotal2019!AG6</f>
        <v>30.806218803209433</v>
      </c>
      <c r="AF5" s="7">
        <f>IOtotal2019!AH6</f>
        <v>18025.69863195594</v>
      </c>
      <c r="AG5" s="7">
        <f>IOtotal2019!AI6</f>
        <v>9.3207065295111988</v>
      </c>
      <c r="AH5" s="7">
        <f>IOtotal2019!AJ6</f>
        <v>5.8964452345782643</v>
      </c>
      <c r="AI5" s="7">
        <f>IOtotal2019!AK6</f>
        <v>2.2452227429040121</v>
      </c>
      <c r="AJ5" s="7">
        <f>IOtotal2019!AL6</f>
        <v>125.46356422352234</v>
      </c>
      <c r="AK5" s="7">
        <f>IOtotal2019!AM6</f>
        <v>142.58562616273377</v>
      </c>
      <c r="AL5" s="7">
        <f>IOtotal2019!AN6</f>
        <v>36.778702351740527</v>
      </c>
      <c r="AM5" s="7">
        <f>IOtotal2019!AO6</f>
        <v>4.0915853195434133</v>
      </c>
      <c r="AN5" s="7">
        <f>IOtotal2019!AP6</f>
        <v>305.77533782564797</v>
      </c>
      <c r="AO5" s="7">
        <f>IOtotal2019!AQ6</f>
        <v>0</v>
      </c>
      <c r="AP5" s="7">
        <f>IOtotal2019!AR6</f>
        <v>707.42381964396884</v>
      </c>
      <c r="AQ5" s="7">
        <f>IOtotal2019!AS6</f>
        <v>343.04561690206515</v>
      </c>
      <c r="AR5" s="7">
        <f>IOtotal2019!AT6</f>
        <v>39.626705192445911</v>
      </c>
      <c r="AS5" s="7">
        <f>IOtotal2019!AU6</f>
        <v>205.60050570688892</v>
      </c>
      <c r="AT5" s="7">
        <f>IOtotal2019!AV6</f>
        <v>500.23343536536657</v>
      </c>
      <c r="AU5" s="7">
        <f>IOtotal2019!AW6</f>
        <v>63.913923842736679</v>
      </c>
      <c r="AV5" s="7">
        <f>IOtotal2019!AX6</f>
        <v>23.123079365177997</v>
      </c>
      <c r="AW5" s="7">
        <f>IOtotal2019!AY6</f>
        <v>148.25582322700973</v>
      </c>
      <c r="AX5" s="7">
        <f>IOtotal2019!AZ6</f>
        <v>1268.1306628775646</v>
      </c>
      <c r="AY5" s="7">
        <f>IOtotal2019!BA6</f>
        <v>2591.7790370116027</v>
      </c>
      <c r="AZ5" s="7">
        <f>IOtotal2019!BB6</f>
        <v>2465.8320923019905</v>
      </c>
      <c r="BA5" s="7">
        <f>IOtotal2019!BC6</f>
        <v>3057.7687992753436</v>
      </c>
      <c r="BB5" s="7">
        <f>IOtotal2019!BD6</f>
        <v>326.40604145421321</v>
      </c>
      <c r="BC5" s="7">
        <f>IOtotal2019!BE6</f>
        <v>820.35490340888327</v>
      </c>
      <c r="BD5" s="7">
        <f>IOtotal2019!BF6</f>
        <v>31.832408775230228</v>
      </c>
      <c r="BE5" s="7">
        <f>IOtotal2019!BG6</f>
        <v>3.1428619172762509</v>
      </c>
      <c r="BF5" s="7">
        <f>IOtotal2019!BH6</f>
        <v>39.189853447087998</v>
      </c>
      <c r="BG5" s="17">
        <f>IOtotal2019!BI6</f>
        <v>7657</v>
      </c>
      <c r="BH5" s="7"/>
      <c r="BI5" s="7"/>
      <c r="BJ5" s="7"/>
      <c r="BK5" s="7"/>
      <c r="BL5" s="7"/>
    </row>
    <row r="6" spans="1:67" ht="12.75" customHeight="1">
      <c r="A6" s="7">
        <f>IOtotal2019!C7</f>
        <v>52.279281016786491</v>
      </c>
      <c r="B6" s="7">
        <f>IOtotal2019!D7</f>
        <v>41.217209712174743</v>
      </c>
      <c r="C6" s="7">
        <f>IOtotal2019!E7</f>
        <v>108.60231559118004</v>
      </c>
      <c r="D6" s="7">
        <f>IOtotal2019!F7</f>
        <v>46.260214865173801</v>
      </c>
      <c r="E6" s="7">
        <f>IOtotal2019!G7</f>
        <v>99.593506634258176</v>
      </c>
      <c r="F6" s="7">
        <f>IOtotal2019!H7</f>
        <v>2002.6739722724665</v>
      </c>
      <c r="G6" s="7">
        <f>IOtotal2019!I7</f>
        <v>9.2222640123453914</v>
      </c>
      <c r="H6" s="7">
        <f>IOtotal2019!J7</f>
        <v>1038.9276000941411</v>
      </c>
      <c r="I6" s="7">
        <f>IOtotal2019!K7</f>
        <v>56.494693358256107</v>
      </c>
      <c r="J6" s="7">
        <f>IOtotal2019!L7</f>
        <v>0.7014657602796327</v>
      </c>
      <c r="K6" s="7">
        <f>IOtotal2019!M7</f>
        <v>36.253295823725026</v>
      </c>
      <c r="L6" s="7">
        <f>IOtotal2019!N7</f>
        <v>122.55179854660645</v>
      </c>
      <c r="M6" s="7">
        <f>IOtotal2019!O7</f>
        <v>104.15272437828958</v>
      </c>
      <c r="N6" s="7">
        <f>IOtotal2019!P7</f>
        <v>50.760562549971922</v>
      </c>
      <c r="O6" s="7">
        <f>IOtotal2019!Q7</f>
        <v>168.35557145175869</v>
      </c>
      <c r="P6" s="7">
        <f>IOtotal2019!R7</f>
        <v>52.801336087606416</v>
      </c>
      <c r="Q6" s="7">
        <f>IOtotal2019!S7</f>
        <v>17.672218466829651</v>
      </c>
      <c r="R6" s="7">
        <f>IOtotal2019!T7</f>
        <v>233.84437602932198</v>
      </c>
      <c r="S6" s="7">
        <f>IOtotal2019!U7</f>
        <v>1452.5352252857074</v>
      </c>
      <c r="T6" s="7">
        <f>IOtotal2019!V7</f>
        <v>1.6967380920055868</v>
      </c>
      <c r="U6" s="7">
        <f>IOtotal2019!W7</f>
        <v>591.11781984759364</v>
      </c>
      <c r="V6" s="7">
        <f>IOtotal2019!X7</f>
        <v>77.462351672998125</v>
      </c>
      <c r="W6" s="7">
        <f>IOtotal2019!Y7</f>
        <v>36.693497641694734</v>
      </c>
      <c r="X6" s="7">
        <f>IOtotal2019!Z7</f>
        <v>1.9015819745775706</v>
      </c>
      <c r="Y6" s="7">
        <f>IOtotal2019!AA7</f>
        <v>42.412857011234102</v>
      </c>
      <c r="Z6" s="7">
        <f>IOtotal2019!AB7</f>
        <v>516.3363110528685</v>
      </c>
      <c r="AA6" s="7">
        <f>IOtotal2019!AC7</f>
        <v>913.40521645441527</v>
      </c>
      <c r="AB6" s="7">
        <f>IOtotal2019!AD7</f>
        <v>364.28263247336054</v>
      </c>
      <c r="AC6" s="7">
        <f>IOtotal2019!AE7</f>
        <v>27.81495344185171</v>
      </c>
      <c r="AD6" s="7">
        <f>IOtotal2019!AF7</f>
        <v>5.5848345203183918</v>
      </c>
      <c r="AE6" s="7">
        <f>IOtotal2019!AG7</f>
        <v>300.48822566919637</v>
      </c>
      <c r="AF6" s="7">
        <f>IOtotal2019!AH7</f>
        <v>417.51459783860361</v>
      </c>
      <c r="AG6" s="7">
        <f>IOtotal2019!AI7</f>
        <v>34.604893491359704</v>
      </c>
      <c r="AH6" s="7">
        <f>IOtotal2019!AJ7</f>
        <v>139.61771542845418</v>
      </c>
      <c r="AI6" s="7">
        <f>IOtotal2019!AK7</f>
        <v>117.31203072452439</v>
      </c>
      <c r="AJ6" s="7">
        <f>IOtotal2019!AL7</f>
        <v>255.29867093955409</v>
      </c>
      <c r="AK6" s="7">
        <f>IOtotal2019!AM7</f>
        <v>16.833025310878295</v>
      </c>
      <c r="AL6" s="7">
        <f>IOtotal2019!AN7</f>
        <v>7.4224226391936927</v>
      </c>
      <c r="AM6" s="7">
        <f>IOtotal2019!AO7</f>
        <v>2.2470633661912953</v>
      </c>
      <c r="AN6" s="7">
        <f>IOtotal2019!AP7</f>
        <v>155.52560410356702</v>
      </c>
      <c r="AO6" s="7">
        <f>IOtotal2019!AQ7</f>
        <v>0</v>
      </c>
      <c r="AP6" s="7">
        <f>IOtotal2019!AR7</f>
        <v>212.46318516246262</v>
      </c>
      <c r="AQ6" s="7">
        <f>IOtotal2019!AS7</f>
        <v>408.94955512241165</v>
      </c>
      <c r="AR6" s="7">
        <f>IOtotal2019!AT7</f>
        <v>27.524511419287368</v>
      </c>
      <c r="AS6" s="7">
        <f>IOtotal2019!AU7</f>
        <v>21.067250165240587</v>
      </c>
      <c r="AT6" s="7">
        <f>IOtotal2019!AV7</f>
        <v>354.39143682394257</v>
      </c>
      <c r="AU6" s="7">
        <f>IOtotal2019!AW7</f>
        <v>35.501210361338323</v>
      </c>
      <c r="AV6" s="7">
        <f>IOtotal2019!AX7</f>
        <v>4.1083629350087225</v>
      </c>
      <c r="AW6" s="7">
        <f>IOtotal2019!AY7</f>
        <v>55.514258386864825</v>
      </c>
      <c r="AX6" s="7">
        <f>IOtotal2019!AZ7</f>
        <v>699.72488028878183</v>
      </c>
      <c r="AY6" s="7">
        <f>IOtotal2019!BA7</f>
        <v>133.02679966467903</v>
      </c>
      <c r="AZ6" s="7">
        <f>IOtotal2019!BB7</f>
        <v>1559.2329803672194</v>
      </c>
      <c r="BA6" s="7">
        <f>IOtotal2019!BC7</f>
        <v>584.0471418212137</v>
      </c>
      <c r="BB6" s="7">
        <f>IOtotal2019!BD7</f>
        <v>164.64706516657324</v>
      </c>
      <c r="BC6" s="7">
        <f>IOtotal2019!BE7</f>
        <v>196.17993681131694</v>
      </c>
      <c r="BD6" s="7">
        <f>IOtotal2019!BF7</f>
        <v>54.239069112519253</v>
      </c>
      <c r="BE6" s="7">
        <f>IOtotal2019!BG7</f>
        <v>1.8249906155088209</v>
      </c>
      <c r="BF6" s="7">
        <f>IOtotal2019!BH7</f>
        <v>473.08469014431097</v>
      </c>
      <c r="BG6" s="17">
        <f>IOtotal2019!BI7</f>
        <v>489</v>
      </c>
      <c r="BH6" s="7"/>
      <c r="BI6" s="7"/>
      <c r="BJ6" s="7"/>
      <c r="BK6" s="7"/>
      <c r="BL6" s="7"/>
    </row>
    <row r="7" spans="1:67" ht="12.75" customHeight="1">
      <c r="A7" s="7">
        <f>IOtotal2019!C8</f>
        <v>189.0975366752248</v>
      </c>
      <c r="B7" s="7">
        <f>IOtotal2019!D8</f>
        <v>507.17579542460999</v>
      </c>
      <c r="C7" s="7">
        <f>IOtotal2019!E8</f>
        <v>207.22793136988432</v>
      </c>
      <c r="D7" s="7">
        <f>IOtotal2019!F8</f>
        <v>245.37974292151739</v>
      </c>
      <c r="E7" s="7">
        <f>IOtotal2019!G8</f>
        <v>137.25297145508463</v>
      </c>
      <c r="F7" s="7">
        <f>IOtotal2019!H8</f>
        <v>36.185903401235265</v>
      </c>
      <c r="G7" s="7">
        <f>IOtotal2019!I8</f>
        <v>13544.357332345237</v>
      </c>
      <c r="H7" s="7">
        <f>IOtotal2019!J8</f>
        <v>4662.0705847210183</v>
      </c>
      <c r="I7" s="7">
        <f>IOtotal2019!K8</f>
        <v>6.7143512264956033</v>
      </c>
      <c r="J7" s="7">
        <f>IOtotal2019!L8</f>
        <v>17.324942332540054</v>
      </c>
      <c r="K7" s="7">
        <f>IOtotal2019!M8</f>
        <v>306.73025811156498</v>
      </c>
      <c r="L7" s="7">
        <f>IOtotal2019!N8</f>
        <v>278.1333197090828</v>
      </c>
      <c r="M7" s="7">
        <f>IOtotal2019!O8</f>
        <v>293.51804793258043</v>
      </c>
      <c r="N7" s="7">
        <f>IOtotal2019!P8</f>
        <v>291.89479106297546</v>
      </c>
      <c r="O7" s="7">
        <f>IOtotal2019!Q8</f>
        <v>740.3695926502229</v>
      </c>
      <c r="P7" s="7">
        <f>IOtotal2019!R8</f>
        <v>41.48094027749849</v>
      </c>
      <c r="Q7" s="7">
        <f>IOtotal2019!S8</f>
        <v>269.87259564342219</v>
      </c>
      <c r="R7" s="7">
        <f>IOtotal2019!T8</f>
        <v>350.93874879029943</v>
      </c>
      <c r="S7" s="7">
        <f>IOtotal2019!U8</f>
        <v>89.446322909853563</v>
      </c>
      <c r="T7" s="7">
        <f>IOtotal2019!V8</f>
        <v>168.99194994649542</v>
      </c>
      <c r="U7" s="7">
        <f>IOtotal2019!W8</f>
        <v>2941.5782094936376</v>
      </c>
      <c r="V7" s="7">
        <f>IOtotal2019!X8</f>
        <v>207.38053458387009</v>
      </c>
      <c r="W7" s="7">
        <f>IOtotal2019!Y8</f>
        <v>3385.3090666084709</v>
      </c>
      <c r="X7" s="7">
        <f>IOtotal2019!Z8</f>
        <v>113.20511994981598</v>
      </c>
      <c r="Y7" s="7">
        <f>IOtotal2019!AA8</f>
        <v>149.45826457594279</v>
      </c>
      <c r="Z7" s="7">
        <f>IOtotal2019!AB8</f>
        <v>27285.867676362555</v>
      </c>
      <c r="AA7" s="7">
        <f>IOtotal2019!AC8</f>
        <v>1242.7372261459686</v>
      </c>
      <c r="AB7" s="7">
        <f>IOtotal2019!AD8</f>
        <v>139.93171944341032</v>
      </c>
      <c r="AC7" s="7">
        <f>IOtotal2019!AE8</f>
        <v>41.061920999675309</v>
      </c>
      <c r="AD7" s="7">
        <f>IOtotal2019!AF8</f>
        <v>0</v>
      </c>
      <c r="AE7" s="7">
        <f>IOtotal2019!AG8</f>
        <v>315.9303480606394</v>
      </c>
      <c r="AF7" s="7">
        <f>IOtotal2019!AH8</f>
        <v>35.979931027565918</v>
      </c>
      <c r="AG7" s="7">
        <f>IOtotal2019!AI8</f>
        <v>33.760704967667465</v>
      </c>
      <c r="AH7" s="7">
        <f>IOtotal2019!AJ8</f>
        <v>101.79588672200207</v>
      </c>
      <c r="AI7" s="7">
        <f>IOtotal2019!AK8</f>
        <v>50.986897860183412</v>
      </c>
      <c r="AJ7" s="7">
        <f>IOtotal2019!AL8</f>
        <v>175.00527715935749</v>
      </c>
      <c r="AK7" s="7">
        <f>IOtotal2019!AM8</f>
        <v>0</v>
      </c>
      <c r="AL7" s="7">
        <f>IOtotal2019!AN8</f>
        <v>3.70751215709</v>
      </c>
      <c r="AM7" s="7">
        <f>IOtotal2019!AO8</f>
        <v>0.30052749314705668</v>
      </c>
      <c r="AN7" s="7">
        <f>IOtotal2019!AP8</f>
        <v>1312.9764397627328</v>
      </c>
      <c r="AO7" s="7">
        <f>IOtotal2019!AQ8</f>
        <v>1679</v>
      </c>
      <c r="AP7" s="7">
        <f>IOtotal2019!AR8</f>
        <v>568.8070411337518</v>
      </c>
      <c r="AQ7" s="7">
        <f>IOtotal2019!AS8</f>
        <v>1112.955579630036</v>
      </c>
      <c r="AR7" s="7">
        <f>IOtotal2019!AT8</f>
        <v>50.286208952773912</v>
      </c>
      <c r="AS7" s="7">
        <f>IOtotal2019!AU8</f>
        <v>77.978185862280625</v>
      </c>
      <c r="AT7" s="7">
        <f>IOtotal2019!AV8</f>
        <v>258.7040239386572</v>
      </c>
      <c r="AU7" s="7">
        <f>IOtotal2019!AW8</f>
        <v>81.065033672702455</v>
      </c>
      <c r="AV7" s="7">
        <f>IOtotal2019!AX8</f>
        <v>4.2912128154917344</v>
      </c>
      <c r="AW7" s="7">
        <f>IOtotal2019!AY8</f>
        <v>189.55417510000873</v>
      </c>
      <c r="AX7" s="7">
        <f>IOtotal2019!AZ8</f>
        <v>94.040415790762779</v>
      </c>
      <c r="AY7" s="7">
        <f>IOtotal2019!BA8</f>
        <v>130.48320395464918</v>
      </c>
      <c r="AZ7" s="7">
        <f>IOtotal2019!BB8</f>
        <v>54.77627600135699</v>
      </c>
      <c r="BA7" s="7">
        <f>IOtotal2019!BC8</f>
        <v>19.709330057788257</v>
      </c>
      <c r="BB7" s="7">
        <f>IOtotal2019!BD8</f>
        <v>212.15862586337124</v>
      </c>
      <c r="BC7" s="7">
        <f>IOtotal2019!BE8</f>
        <v>166.8244853363621</v>
      </c>
      <c r="BD7" s="7">
        <f>IOtotal2019!BF8</f>
        <v>65.643446912883789</v>
      </c>
      <c r="BE7" s="7">
        <f>IOtotal2019!BG8</f>
        <v>6.8882981086140358</v>
      </c>
      <c r="BF7" s="7">
        <f>IOtotal2019!BH8</f>
        <v>302.69753458793582</v>
      </c>
      <c r="BG7" s="17">
        <f>IOtotal2019!BI8</f>
        <v>3992</v>
      </c>
      <c r="BH7" s="7"/>
      <c r="BI7" s="7"/>
      <c r="BJ7" s="7"/>
      <c r="BK7" s="7"/>
      <c r="BL7" s="7"/>
    </row>
    <row r="8" spans="1:67" ht="12.75" customHeight="1">
      <c r="A8" s="7">
        <f>IOtotal2019!C9</f>
        <v>63.012678669830599</v>
      </c>
      <c r="B8" s="7">
        <f>IOtotal2019!D9</f>
        <v>465.17711382046463</v>
      </c>
      <c r="C8" s="7">
        <f>IOtotal2019!E9</f>
        <v>45.754839305220081</v>
      </c>
      <c r="D8" s="7">
        <f>IOtotal2019!F9</f>
        <v>46.644626427069056</v>
      </c>
      <c r="E8" s="7">
        <f>IOtotal2019!G9</f>
        <v>3432.9976393223933</v>
      </c>
      <c r="F8" s="7">
        <f>IOtotal2019!H9</f>
        <v>87.894144503006515</v>
      </c>
      <c r="G8" s="7">
        <f>IOtotal2019!I9</f>
        <v>146.59634916592745</v>
      </c>
      <c r="H8" s="7">
        <f>IOtotal2019!J9</f>
        <v>12515.03362872728</v>
      </c>
      <c r="I8" s="7">
        <f>IOtotal2019!K9</f>
        <v>2783.0437630799493</v>
      </c>
      <c r="J8" s="7">
        <f>IOtotal2019!L9</f>
        <v>12.343414420357263</v>
      </c>
      <c r="K8" s="7">
        <f>IOtotal2019!M9</f>
        <v>496.03414130879241</v>
      </c>
      <c r="L8" s="7">
        <f>IOtotal2019!N9</f>
        <v>617.1479144040843</v>
      </c>
      <c r="M8" s="7">
        <f>IOtotal2019!O9</f>
        <v>239.1707972955424</v>
      </c>
      <c r="N8" s="7">
        <f>IOtotal2019!P9</f>
        <v>161.90759546936761</v>
      </c>
      <c r="O8" s="7">
        <f>IOtotal2019!Q9</f>
        <v>321.73905576858749</v>
      </c>
      <c r="P8" s="7">
        <f>IOtotal2019!R9</f>
        <v>93.194148063975007</v>
      </c>
      <c r="Q8" s="7">
        <f>IOtotal2019!S9</f>
        <v>295.74766374622652</v>
      </c>
      <c r="R8" s="7">
        <f>IOtotal2019!T9</f>
        <v>371.39012806795529</v>
      </c>
      <c r="S8" s="7">
        <f>IOtotal2019!U9</f>
        <v>66.361324928455659</v>
      </c>
      <c r="T8" s="7">
        <f>IOtotal2019!V9</f>
        <v>13.904391936983387</v>
      </c>
      <c r="U8" s="7">
        <f>IOtotal2019!W9</f>
        <v>455.9872868778146</v>
      </c>
      <c r="V8" s="7">
        <f>IOtotal2019!X9</f>
        <v>60.202448292991875</v>
      </c>
      <c r="W8" s="7">
        <f>IOtotal2019!Y9</f>
        <v>218.87588859609428</v>
      </c>
      <c r="X8" s="7">
        <f>IOtotal2019!Z9</f>
        <v>31.573293876246169</v>
      </c>
      <c r="Y8" s="7">
        <f>IOtotal2019!AA9</f>
        <v>232.1092226818613</v>
      </c>
      <c r="Z8" s="7">
        <f>IOtotal2019!AB9</f>
        <v>363.81270338160334</v>
      </c>
      <c r="AA8" s="7">
        <f>IOtotal2019!AC9</f>
        <v>1717.8107671424443</v>
      </c>
      <c r="AB8" s="7">
        <f>IOtotal2019!AD9</f>
        <v>262.99824932832769</v>
      </c>
      <c r="AC8" s="7">
        <f>IOtotal2019!AE9</f>
        <v>32.683124489922932</v>
      </c>
      <c r="AD8" s="7">
        <f>IOtotal2019!AF9</f>
        <v>0</v>
      </c>
      <c r="AE8" s="7">
        <f>IOtotal2019!AG9</f>
        <v>408.9405946203953</v>
      </c>
      <c r="AF8" s="7">
        <f>IOtotal2019!AH9</f>
        <v>160.41228277839593</v>
      </c>
      <c r="AG8" s="7">
        <f>IOtotal2019!AI9</f>
        <v>461.58604049362719</v>
      </c>
      <c r="AH8" s="7">
        <f>IOtotal2019!AJ9</f>
        <v>20.103196724270909</v>
      </c>
      <c r="AI8" s="7">
        <f>IOtotal2019!AK9</f>
        <v>128.20374124325363</v>
      </c>
      <c r="AJ8" s="7">
        <f>IOtotal2019!AL9</f>
        <v>964.28869839119079</v>
      </c>
      <c r="AK8" s="7">
        <f>IOtotal2019!AM9</f>
        <v>115.8508212572212</v>
      </c>
      <c r="AL8" s="7">
        <f>IOtotal2019!AN9</f>
        <v>9.4820513289056692</v>
      </c>
      <c r="AM8" s="7">
        <f>IOtotal2019!AO9</f>
        <v>5.781804764161679</v>
      </c>
      <c r="AN8" s="7">
        <f>IOtotal2019!AP9</f>
        <v>305.77564367105578</v>
      </c>
      <c r="AO8" s="7">
        <f>IOtotal2019!AQ9</f>
        <v>135</v>
      </c>
      <c r="AP8" s="7">
        <f>IOtotal2019!AR9</f>
        <v>732.98895137431259</v>
      </c>
      <c r="AQ8" s="7">
        <f>IOtotal2019!AS9</f>
        <v>1534.3898371419441</v>
      </c>
      <c r="AR8" s="7">
        <f>IOtotal2019!AT9</f>
        <v>266.06747059452636</v>
      </c>
      <c r="AS8" s="7">
        <f>IOtotal2019!AU9</f>
        <v>240.48789645500733</v>
      </c>
      <c r="AT8" s="7">
        <f>IOtotal2019!AV9</f>
        <v>1148.6087937848097</v>
      </c>
      <c r="AU8" s="7">
        <f>IOtotal2019!AW9</f>
        <v>113.12858037540531</v>
      </c>
      <c r="AV8" s="7">
        <f>IOtotal2019!AX9</f>
        <v>8.2698388773561327</v>
      </c>
      <c r="AW8" s="7">
        <f>IOtotal2019!AY9</f>
        <v>219.16474704907276</v>
      </c>
      <c r="AX8" s="7">
        <f>IOtotal2019!AZ9</f>
        <v>359.2466679214092</v>
      </c>
      <c r="AY8" s="7">
        <f>IOtotal2019!BA9</f>
        <v>687.29597421553422</v>
      </c>
      <c r="AZ8" s="7">
        <f>IOtotal2019!BB9</f>
        <v>1047.8998462444274</v>
      </c>
      <c r="BA8" s="7">
        <f>IOtotal2019!BC9</f>
        <v>597.79625004499599</v>
      </c>
      <c r="BB8" s="7">
        <f>IOtotal2019!BD9</f>
        <v>73.96724790056463</v>
      </c>
      <c r="BC8" s="7">
        <f>IOtotal2019!BE9</f>
        <v>110.41272338603498</v>
      </c>
      <c r="BD8" s="7">
        <f>IOtotal2019!BF9</f>
        <v>142.77413621234047</v>
      </c>
      <c r="BE8" s="7">
        <f>IOtotal2019!BG9</f>
        <v>25.149928939110744</v>
      </c>
      <c r="BF8" s="7">
        <f>IOtotal2019!BH9</f>
        <v>127.77789111189455</v>
      </c>
      <c r="BG8" s="17">
        <f>IOtotal2019!BI9</f>
        <v>14230</v>
      </c>
      <c r="BH8" s="7"/>
      <c r="BI8" s="7"/>
      <c r="BJ8" s="7"/>
      <c r="BK8" s="7"/>
      <c r="BL8" s="7"/>
    </row>
    <row r="9" spans="1:67" ht="12.75" customHeight="1">
      <c r="A9" s="7">
        <f>IOtotal2019!C10</f>
        <v>8.6158327342540328</v>
      </c>
      <c r="B9" s="7">
        <f>IOtotal2019!D10</f>
        <v>9.9916908641983504</v>
      </c>
      <c r="C9" s="7">
        <f>IOtotal2019!E10</f>
        <v>1.1926337328266588E-2</v>
      </c>
      <c r="D9" s="7">
        <f>IOtotal2019!F10</f>
        <v>2.7346319281524503</v>
      </c>
      <c r="E9" s="7">
        <f>IOtotal2019!G10</f>
        <v>94.948235599227175</v>
      </c>
      <c r="F9" s="7">
        <f>IOtotal2019!H10</f>
        <v>9.8868629744567613</v>
      </c>
      <c r="G9" s="7">
        <f>IOtotal2019!I10</f>
        <v>58.429197312770064</v>
      </c>
      <c r="H9" s="7">
        <f>IOtotal2019!J10</f>
        <v>136.93149056641192</v>
      </c>
      <c r="I9" s="7">
        <f>IOtotal2019!K10</f>
        <v>1939.6048099372342</v>
      </c>
      <c r="J9" s="7">
        <f>IOtotal2019!L10</f>
        <v>0.48767347780061765</v>
      </c>
      <c r="K9" s="7">
        <f>IOtotal2019!M10</f>
        <v>54.979536883648926</v>
      </c>
      <c r="L9" s="7">
        <f>IOtotal2019!N10</f>
        <v>42.7963198750288</v>
      </c>
      <c r="M9" s="7">
        <f>IOtotal2019!O10</f>
        <v>0.88232571472049992</v>
      </c>
      <c r="N9" s="7">
        <f>IOtotal2019!P10</f>
        <v>111.22093661801372</v>
      </c>
      <c r="O9" s="7">
        <f>IOtotal2019!Q10</f>
        <v>27.859543786120092</v>
      </c>
      <c r="P9" s="7">
        <f>IOtotal2019!R10</f>
        <v>60.024547778956155</v>
      </c>
      <c r="Q9" s="7">
        <f>IOtotal2019!S10</f>
        <v>18.03532433805815</v>
      </c>
      <c r="R9" s="7">
        <f>IOtotal2019!T10</f>
        <v>4.4942589973677816</v>
      </c>
      <c r="S9" s="7">
        <f>IOtotal2019!U10</f>
        <v>1.1366716206394119</v>
      </c>
      <c r="T9" s="7">
        <f>IOtotal2019!V10</f>
        <v>18.127116463079002</v>
      </c>
      <c r="U9" s="7">
        <f>IOtotal2019!W10</f>
        <v>16.445836676961548</v>
      </c>
      <c r="V9" s="7">
        <f>IOtotal2019!X10</f>
        <v>30.889168024164697</v>
      </c>
      <c r="W9" s="7">
        <f>IOtotal2019!Y10</f>
        <v>48.072127252471418</v>
      </c>
      <c r="X9" s="7">
        <f>IOtotal2019!Z10</f>
        <v>4.2118641316993761</v>
      </c>
      <c r="Y9" s="7">
        <f>IOtotal2019!AA10</f>
        <v>39.430905708083799</v>
      </c>
      <c r="Z9" s="7">
        <f>IOtotal2019!AB10</f>
        <v>226.6990579478296</v>
      </c>
      <c r="AA9" s="7">
        <f>IOtotal2019!AC10</f>
        <v>899.27693443438807</v>
      </c>
      <c r="AB9" s="7">
        <f>IOtotal2019!AD10</f>
        <v>139.69728803006862</v>
      </c>
      <c r="AC9" s="7">
        <f>IOtotal2019!AE10</f>
        <v>19.712901762382714</v>
      </c>
      <c r="AD9" s="7">
        <f>IOtotal2019!AF10</f>
        <v>0</v>
      </c>
      <c r="AE9" s="7">
        <f>IOtotal2019!AG10</f>
        <v>776.85600658553949</v>
      </c>
      <c r="AF9" s="7">
        <f>IOtotal2019!AH10</f>
        <v>57.875662809947265</v>
      </c>
      <c r="AG9" s="7">
        <f>IOtotal2019!AI10</f>
        <v>3971.078983572424</v>
      </c>
      <c r="AH9" s="7">
        <f>IOtotal2019!AJ10</f>
        <v>150.62260001318282</v>
      </c>
      <c r="AI9" s="7">
        <f>IOtotal2019!AK10</f>
        <v>538.59969591363688</v>
      </c>
      <c r="AJ9" s="7">
        <f>IOtotal2019!AL10</f>
        <v>1772.7849379625209</v>
      </c>
      <c r="AK9" s="7">
        <f>IOtotal2019!AM10</f>
        <v>331.70961642024872</v>
      </c>
      <c r="AL9" s="7">
        <f>IOtotal2019!AN10</f>
        <v>28.931234478334133</v>
      </c>
      <c r="AM9" s="7">
        <f>IOtotal2019!AO10</f>
        <v>14.04676102611818</v>
      </c>
      <c r="AN9" s="7">
        <f>IOtotal2019!AP10</f>
        <v>504.79260798774408</v>
      </c>
      <c r="AO9" s="7">
        <f>IOtotal2019!AQ10</f>
        <v>0</v>
      </c>
      <c r="AP9" s="7">
        <f>IOtotal2019!AR10</f>
        <v>384.18715247251509</v>
      </c>
      <c r="AQ9" s="7">
        <f>IOtotal2019!AS10</f>
        <v>1352.2942627407372</v>
      </c>
      <c r="AR9" s="7">
        <f>IOtotal2019!AT10</f>
        <v>647.2647926741289</v>
      </c>
      <c r="AS9" s="7">
        <f>IOtotal2019!AU10</f>
        <v>247.2838643446695</v>
      </c>
      <c r="AT9" s="7">
        <f>IOtotal2019!AV10</f>
        <v>1112.5490791015332</v>
      </c>
      <c r="AU9" s="7">
        <f>IOtotal2019!AW10</f>
        <v>83.225795038152341</v>
      </c>
      <c r="AV9" s="7">
        <f>IOtotal2019!AX10</f>
        <v>147.81847916620379</v>
      </c>
      <c r="AW9" s="7">
        <f>IOtotal2019!AY10</f>
        <v>218.4224337353742</v>
      </c>
      <c r="AX9" s="7">
        <f>IOtotal2019!AZ10</f>
        <v>330.67233870504413</v>
      </c>
      <c r="AY9" s="7">
        <f>IOtotal2019!BA10</f>
        <v>540.28192476475522</v>
      </c>
      <c r="AZ9" s="7">
        <f>IOtotal2019!BB10</f>
        <v>277.98186594504307</v>
      </c>
      <c r="BA9" s="7">
        <f>IOtotal2019!BC10</f>
        <v>88.222715757499302</v>
      </c>
      <c r="BB9" s="7">
        <f>IOtotal2019!BD10</f>
        <v>335.11390859176521</v>
      </c>
      <c r="BC9" s="7">
        <f>IOtotal2019!BE10</f>
        <v>138.76280862037098</v>
      </c>
      <c r="BD9" s="7">
        <f>IOtotal2019!BF10</f>
        <v>110.40959374248271</v>
      </c>
      <c r="BE9" s="7">
        <f>IOtotal2019!BG10</f>
        <v>25.121831189102039</v>
      </c>
      <c r="BF9" s="7">
        <f>IOtotal2019!BH10</f>
        <v>1.4540288654111801</v>
      </c>
      <c r="BG9" s="17">
        <f>IOtotal2019!BI10</f>
        <v>980</v>
      </c>
      <c r="BH9" s="7"/>
      <c r="BI9" s="7"/>
      <c r="BJ9" s="7"/>
      <c r="BK9" s="7"/>
      <c r="BL9" s="7"/>
    </row>
    <row r="10" spans="1:67" ht="12.75" customHeight="1">
      <c r="A10" s="7">
        <f>IOtotal2019!C11</f>
        <v>1088.8817530250876</v>
      </c>
      <c r="B10" s="7">
        <f>IOtotal2019!D11</f>
        <v>476.3163523533284</v>
      </c>
      <c r="C10" s="7">
        <f>IOtotal2019!E11</f>
        <v>150.49570882287077</v>
      </c>
      <c r="D10" s="7">
        <f>IOtotal2019!F11</f>
        <v>632.58415336908729</v>
      </c>
      <c r="E10" s="7">
        <f>IOtotal2019!G11</f>
        <v>441.35482291757148</v>
      </c>
      <c r="F10" s="7">
        <f>IOtotal2019!H11</f>
        <v>43.05011178605622</v>
      </c>
      <c r="G10" s="7">
        <f>IOtotal2019!I11</f>
        <v>362.24245243185237</v>
      </c>
      <c r="H10" s="7">
        <f>IOtotal2019!J11</f>
        <v>602.97877538020316</v>
      </c>
      <c r="I10" s="7">
        <f>IOtotal2019!K11</f>
        <v>5.1003684163331737</v>
      </c>
      <c r="J10" s="7">
        <f>IOtotal2019!L11</f>
        <v>8497.1593515089626</v>
      </c>
      <c r="K10" s="7">
        <f>IOtotal2019!M11</f>
        <v>3643.3810677791566</v>
      </c>
      <c r="L10" s="7">
        <f>IOtotal2019!N11</f>
        <v>99.90518241700218</v>
      </c>
      <c r="M10" s="7">
        <f>IOtotal2019!O11</f>
        <v>1019.48974637018</v>
      </c>
      <c r="N10" s="7">
        <f>IOtotal2019!P11</f>
        <v>1000.1516127252795</v>
      </c>
      <c r="O10" s="7">
        <f>IOtotal2019!Q11</f>
        <v>261.80652217634463</v>
      </c>
      <c r="P10" s="7">
        <f>IOtotal2019!R11</f>
        <v>66.181837653939482</v>
      </c>
      <c r="Q10" s="7">
        <f>IOtotal2019!S11</f>
        <v>76.120164277917951</v>
      </c>
      <c r="R10" s="7">
        <f>IOtotal2019!T11</f>
        <v>353.78875075927419</v>
      </c>
      <c r="S10" s="7">
        <f>IOtotal2019!U11</f>
        <v>274.22939142166075</v>
      </c>
      <c r="T10" s="7">
        <f>IOtotal2019!V11</f>
        <v>45.475330201772088</v>
      </c>
      <c r="U10" s="7">
        <f>IOtotal2019!W11</f>
        <v>112.91464049165381</v>
      </c>
      <c r="V10" s="7">
        <f>IOtotal2019!X11</f>
        <v>192.58860656052588</v>
      </c>
      <c r="W10" s="7">
        <f>IOtotal2019!Y11</f>
        <v>1266.1246361682079</v>
      </c>
      <c r="X10" s="7">
        <f>IOtotal2019!Z11</f>
        <v>83.404574861090566</v>
      </c>
      <c r="Y10" s="7">
        <f>IOtotal2019!AA11</f>
        <v>729.17531286213489</v>
      </c>
      <c r="Z10" s="7">
        <f>IOtotal2019!AB11</f>
        <v>3875.358630366527</v>
      </c>
      <c r="AA10" s="7">
        <f>IOtotal2019!AC11</f>
        <v>1802.4629832014095</v>
      </c>
      <c r="AB10" s="7">
        <f>IOtotal2019!AD11</f>
        <v>9110.4693263416375</v>
      </c>
      <c r="AC10" s="7">
        <f>IOtotal2019!AE11</f>
        <v>1467.0391752656676</v>
      </c>
      <c r="AD10" s="7">
        <f>IOtotal2019!AF11</f>
        <v>2936.6921519340876</v>
      </c>
      <c r="AE10" s="7">
        <f>IOtotal2019!AG11</f>
        <v>1550.0548400888604</v>
      </c>
      <c r="AF10" s="7">
        <f>IOtotal2019!AH11</f>
        <v>150.07213568273764</v>
      </c>
      <c r="AG10" s="7">
        <f>IOtotal2019!AI11</f>
        <v>35.598841241579152</v>
      </c>
      <c r="AH10" s="7">
        <f>IOtotal2019!AJ11</f>
        <v>46.725426153030362</v>
      </c>
      <c r="AI10" s="7">
        <f>IOtotal2019!AK11</f>
        <v>107.62277371295569</v>
      </c>
      <c r="AJ10" s="7">
        <f>IOtotal2019!AL11</f>
        <v>191.99901580923935</v>
      </c>
      <c r="AK10" s="7">
        <f>IOtotal2019!AM11</f>
        <v>34.65622858122002</v>
      </c>
      <c r="AL10" s="7">
        <f>IOtotal2019!AN11</f>
        <v>3.0622913835687897</v>
      </c>
      <c r="AM10" s="7">
        <f>IOtotal2019!AO11</f>
        <v>9.7967999496597624</v>
      </c>
      <c r="AN10" s="7">
        <f>IOtotal2019!AP11</f>
        <v>964.55473146767929</v>
      </c>
      <c r="AO10" s="7">
        <f>IOtotal2019!AQ11</f>
        <v>0</v>
      </c>
      <c r="AP10" s="7">
        <f>IOtotal2019!AR11</f>
        <v>445.08769082263336</v>
      </c>
      <c r="AQ10" s="7">
        <f>IOtotal2019!AS11</f>
        <v>402.99696249944645</v>
      </c>
      <c r="AR10" s="7">
        <f>IOtotal2019!AT11</f>
        <v>31.507830635803565</v>
      </c>
      <c r="AS10" s="7">
        <f>IOtotal2019!AU11</f>
        <v>43.725269974191832</v>
      </c>
      <c r="AT10" s="7">
        <f>IOtotal2019!AV11</f>
        <v>284.50647781694977</v>
      </c>
      <c r="AU10" s="7">
        <f>IOtotal2019!AW11</f>
        <v>159.87224895942614</v>
      </c>
      <c r="AV10" s="7">
        <f>IOtotal2019!AX11</f>
        <v>30.582205901740878</v>
      </c>
      <c r="AW10" s="7">
        <f>IOtotal2019!AY11</f>
        <v>198.47717644663481</v>
      </c>
      <c r="AX10" s="7">
        <f>IOtotal2019!AZ11</f>
        <v>743.64596861605696</v>
      </c>
      <c r="AY10" s="7">
        <f>IOtotal2019!BA11</f>
        <v>140.70921417645681</v>
      </c>
      <c r="AZ10" s="7">
        <f>IOtotal2019!BB11</f>
        <v>172.44566628075535</v>
      </c>
      <c r="BA10" s="7">
        <f>IOtotal2019!BC11</f>
        <v>189.02638469201537</v>
      </c>
      <c r="BB10" s="7">
        <f>IOtotal2019!BD11</f>
        <v>74.856617691739771</v>
      </c>
      <c r="BC10" s="7">
        <f>IOtotal2019!BE11</f>
        <v>88.828448338135544</v>
      </c>
      <c r="BD10" s="7">
        <f>IOtotal2019!BF11</f>
        <v>120.8141914980452</v>
      </c>
      <c r="BE10" s="7">
        <f>IOtotal2019!BG11</f>
        <v>6.8914935465932059</v>
      </c>
      <c r="BF10" s="7">
        <f>IOtotal2019!BH11</f>
        <v>54.959574186020404</v>
      </c>
      <c r="BG10" s="17">
        <f>IOtotal2019!BI11</f>
        <v>1841</v>
      </c>
      <c r="BH10" s="7"/>
      <c r="BI10" s="7"/>
      <c r="BJ10" s="7"/>
      <c r="BK10" s="7"/>
      <c r="BL10" s="7"/>
    </row>
    <row r="11" spans="1:67" ht="12.75" customHeight="1">
      <c r="A11" s="7">
        <f>IOtotal2019!C12</f>
        <v>2386.2336054913972</v>
      </c>
      <c r="B11" s="7">
        <f>IOtotal2019!D12</f>
        <v>343.01534829748579</v>
      </c>
      <c r="C11" s="7">
        <f>IOtotal2019!E12</f>
        <v>26.088101184462666</v>
      </c>
      <c r="D11" s="7">
        <f>IOtotal2019!F12</f>
        <v>1042.3178308978252</v>
      </c>
      <c r="E11" s="7">
        <f>IOtotal2019!G12</f>
        <v>2241.2960899160435</v>
      </c>
      <c r="F11" s="7">
        <f>IOtotal2019!H12</f>
        <v>973.00338079654</v>
      </c>
      <c r="G11" s="7">
        <f>IOtotal2019!I12</f>
        <v>850.96813569239566</v>
      </c>
      <c r="H11" s="7">
        <f>IOtotal2019!J12</f>
        <v>6492.3441479688545</v>
      </c>
      <c r="I11" s="7">
        <f>IOtotal2019!K12</f>
        <v>600.15587089451844</v>
      </c>
      <c r="J11" s="7">
        <f>IOtotal2019!L12</f>
        <v>2768.9874373029452</v>
      </c>
      <c r="K11" s="7">
        <f>IOtotal2019!M12</f>
        <v>20956.871498151348</v>
      </c>
      <c r="L11" s="7">
        <f>IOtotal2019!N12</f>
        <v>5656.2166060260479</v>
      </c>
      <c r="M11" s="7">
        <f>IOtotal2019!O12</f>
        <v>913.71000741254863</v>
      </c>
      <c r="N11" s="7">
        <f>IOtotal2019!P12</f>
        <v>1065.9236990391146</v>
      </c>
      <c r="O11" s="7">
        <f>IOtotal2019!Q12</f>
        <v>1660.7031084481746</v>
      </c>
      <c r="P11" s="7">
        <f>IOtotal2019!R12</f>
        <v>675.43592454360908</v>
      </c>
      <c r="Q11" s="7">
        <f>IOtotal2019!S12</f>
        <v>988.68114255216983</v>
      </c>
      <c r="R11" s="7">
        <f>IOtotal2019!T12</f>
        <v>622.64960507676847</v>
      </c>
      <c r="S11" s="7">
        <f>IOtotal2019!U12</f>
        <v>3026.4368162060282</v>
      </c>
      <c r="T11" s="7">
        <f>IOtotal2019!V12</f>
        <v>55.718374748400556</v>
      </c>
      <c r="U11" s="7">
        <f>IOtotal2019!W12</f>
        <v>975.10629565652584</v>
      </c>
      <c r="V11" s="7">
        <f>IOtotal2019!X12</f>
        <v>274.85236591159372</v>
      </c>
      <c r="W11" s="7">
        <f>IOtotal2019!Y12</f>
        <v>1956.8213556519981</v>
      </c>
      <c r="X11" s="7">
        <f>IOtotal2019!Z12</f>
        <v>817.7443613079347</v>
      </c>
      <c r="Y11" s="7">
        <f>IOtotal2019!AA12</f>
        <v>332.68679714456061</v>
      </c>
      <c r="Z11" s="7">
        <f>IOtotal2019!AB12</f>
        <v>2273.8843969493482</v>
      </c>
      <c r="AA11" s="7">
        <f>IOtotal2019!AC12</f>
        <v>4086.8238646984055</v>
      </c>
      <c r="AB11" s="7">
        <f>IOtotal2019!AD12</f>
        <v>1166.3859291916619</v>
      </c>
      <c r="AC11" s="7">
        <f>IOtotal2019!AE12</f>
        <v>43.29918910181803</v>
      </c>
      <c r="AD11" s="7">
        <f>IOtotal2019!AF12</f>
        <v>14.892892054182377</v>
      </c>
      <c r="AE11" s="7">
        <f>IOtotal2019!AG12</f>
        <v>345.93624018298806</v>
      </c>
      <c r="AF11" s="7">
        <f>IOtotal2019!AH12</f>
        <v>362.28257739596063</v>
      </c>
      <c r="AG11" s="7">
        <f>IOtotal2019!AI12</f>
        <v>129.23131770898166</v>
      </c>
      <c r="AH11" s="7">
        <f>IOtotal2019!AJ12</f>
        <v>89.761683148628791</v>
      </c>
      <c r="AI11" s="7">
        <f>IOtotal2019!AK12</f>
        <v>103.78732582062791</v>
      </c>
      <c r="AJ11" s="7">
        <f>IOtotal2019!AL12</f>
        <v>347.49873339566489</v>
      </c>
      <c r="AK11" s="7">
        <f>IOtotal2019!AM12</f>
        <v>8.9116016351708609</v>
      </c>
      <c r="AL11" s="7">
        <f>IOtotal2019!AN12</f>
        <v>1.3695087717316776</v>
      </c>
      <c r="AM11" s="7">
        <f>IOtotal2019!AO12</f>
        <v>0.89055394758256246</v>
      </c>
      <c r="AN11" s="7">
        <f>IOtotal2019!AP12</f>
        <v>964.14357990702808</v>
      </c>
      <c r="AO11" s="7">
        <f>IOtotal2019!AQ12</f>
        <v>18</v>
      </c>
      <c r="AP11" s="7">
        <f>IOtotal2019!AR12</f>
        <v>898.72160026039364</v>
      </c>
      <c r="AQ11" s="7">
        <f>IOtotal2019!AS12</f>
        <v>2483.9424188704743</v>
      </c>
      <c r="AR11" s="7">
        <f>IOtotal2019!AT12</f>
        <v>48.584692519733373</v>
      </c>
      <c r="AS11" s="7">
        <f>IOtotal2019!AU12</f>
        <v>440.72698716144248</v>
      </c>
      <c r="AT11" s="7">
        <f>IOtotal2019!AV12</f>
        <v>2539.6946788144141</v>
      </c>
      <c r="AU11" s="7">
        <f>IOtotal2019!AW12</f>
        <v>256.69145884308045</v>
      </c>
      <c r="AV11" s="7">
        <f>IOtotal2019!AX12</f>
        <v>4.3805037746698812</v>
      </c>
      <c r="AW11" s="7">
        <f>IOtotal2019!AY12</f>
        <v>644.76621619198772</v>
      </c>
      <c r="AX11" s="7">
        <f>IOtotal2019!AZ12</f>
        <v>297.97648633783308</v>
      </c>
      <c r="AY11" s="7">
        <f>IOtotal2019!BA12</f>
        <v>321.34851303725975</v>
      </c>
      <c r="AZ11" s="7">
        <f>IOtotal2019!BB12</f>
        <v>6559.5406044376423</v>
      </c>
      <c r="BA11" s="7">
        <f>IOtotal2019!BC12</f>
        <v>357.39094196041646</v>
      </c>
      <c r="BB11" s="7">
        <f>IOtotal2019!BD12</f>
        <v>180.31346262280135</v>
      </c>
      <c r="BC11" s="7">
        <f>IOtotal2019!BE12</f>
        <v>197.94373416547052</v>
      </c>
      <c r="BD11" s="7">
        <f>IOtotal2019!BF12</f>
        <v>191.21398542160338</v>
      </c>
      <c r="BE11" s="7">
        <f>IOtotal2019!BG12</f>
        <v>47.485133975458915</v>
      </c>
      <c r="BF11" s="7">
        <f>IOtotal2019!BH12</f>
        <v>1011.2112813762466</v>
      </c>
      <c r="BG11" s="17">
        <f>IOtotal2019!BI12</f>
        <v>17082</v>
      </c>
      <c r="BH11" s="7"/>
      <c r="BI11" s="7"/>
      <c r="BJ11" s="7"/>
      <c r="BK11" s="7"/>
      <c r="BL11" s="7"/>
    </row>
    <row r="12" spans="1:67" ht="12.75" customHeight="1">
      <c r="A12" s="7">
        <f>IOtotal2019!C13</f>
        <v>36.512489707874472</v>
      </c>
      <c r="B12" s="7">
        <f>IOtotal2019!D13</f>
        <v>14.706667049933538</v>
      </c>
      <c r="C12" s="7">
        <f>IOtotal2019!E13</f>
        <v>18.173099415204682</v>
      </c>
      <c r="D12" s="7">
        <f>IOtotal2019!F13</f>
        <v>385.36578094707039</v>
      </c>
      <c r="E12" s="7">
        <f>IOtotal2019!G13</f>
        <v>2937.0827116603887</v>
      </c>
      <c r="F12" s="7">
        <f>IOtotal2019!H13</f>
        <v>359.58589030847327</v>
      </c>
      <c r="G12" s="7">
        <f>IOtotal2019!I13</f>
        <v>597.12789138314622</v>
      </c>
      <c r="H12" s="7">
        <f>IOtotal2019!J13</f>
        <v>413.53951788955044</v>
      </c>
      <c r="I12" s="7">
        <f>IOtotal2019!K13</f>
        <v>233.51844021991752</v>
      </c>
      <c r="J12" s="7">
        <f>IOtotal2019!L13</f>
        <v>157.28665262618483</v>
      </c>
      <c r="K12" s="7">
        <f>IOtotal2019!M13</f>
        <v>2276.8946981507079</v>
      </c>
      <c r="L12" s="7">
        <f>IOtotal2019!N13</f>
        <v>2800.0304251406374</v>
      </c>
      <c r="M12" s="7">
        <f>IOtotal2019!O13</f>
        <v>867.37559506518642</v>
      </c>
      <c r="N12" s="7">
        <f>IOtotal2019!P13</f>
        <v>131.44749275772836</v>
      </c>
      <c r="O12" s="7">
        <f>IOtotal2019!Q13</f>
        <v>817.8961209551162</v>
      </c>
      <c r="P12" s="7">
        <f>IOtotal2019!R13</f>
        <v>414.92605297659304</v>
      </c>
      <c r="Q12" s="7">
        <f>IOtotal2019!S13</f>
        <v>550.50665339957186</v>
      </c>
      <c r="R12" s="7">
        <f>IOtotal2019!T13</f>
        <v>2724.478958895817</v>
      </c>
      <c r="S12" s="7">
        <f>IOtotal2019!U13</f>
        <v>4900.0109503798712</v>
      </c>
      <c r="T12" s="7">
        <f>IOtotal2019!V13</f>
        <v>155.26236072458144</v>
      </c>
      <c r="U12" s="7">
        <f>IOtotal2019!W13</f>
        <v>1086.8642942862086</v>
      </c>
      <c r="V12" s="7">
        <f>IOtotal2019!X13</f>
        <v>392.63231841448851</v>
      </c>
      <c r="W12" s="7">
        <f>IOtotal2019!Y13</f>
        <v>77.869219937537494</v>
      </c>
      <c r="X12" s="7">
        <f>IOtotal2019!Z13</f>
        <v>211.71959037205121</v>
      </c>
      <c r="Y12" s="7">
        <f>IOtotal2019!AA13</f>
        <v>640.45616349987688</v>
      </c>
      <c r="Z12" s="7">
        <f>IOtotal2019!AB13</f>
        <v>6198.2588370675239</v>
      </c>
      <c r="AA12" s="7">
        <f>IOtotal2019!AC13</f>
        <v>3992.4438692515664</v>
      </c>
      <c r="AB12" s="7">
        <f>IOtotal2019!AD13</f>
        <v>646.55124489027889</v>
      </c>
      <c r="AC12" s="7">
        <f>IOtotal2019!AE13</f>
        <v>14.385692297224169</v>
      </c>
      <c r="AD12" s="7">
        <f>IOtotal2019!AF13</f>
        <v>0.93080575338639859</v>
      </c>
      <c r="AE12" s="7">
        <f>IOtotal2019!AG13</f>
        <v>318.84906473146185</v>
      </c>
      <c r="AF12" s="7">
        <f>IOtotal2019!AH13</f>
        <v>859.18410473556469</v>
      </c>
      <c r="AG12" s="7">
        <f>IOtotal2019!AI13</f>
        <v>35.200429826934538</v>
      </c>
      <c r="AH12" s="7">
        <f>IOtotal2019!AJ13</f>
        <v>34.409666842260705</v>
      </c>
      <c r="AI12" s="7">
        <f>IOtotal2019!AK13</f>
        <v>101.65099858345926</v>
      </c>
      <c r="AJ12" s="7">
        <f>IOtotal2019!AL13</f>
        <v>536.138812197623</v>
      </c>
      <c r="AK12" s="7">
        <f>IOtotal2019!AM13</f>
        <v>112.8802873788309</v>
      </c>
      <c r="AL12" s="7">
        <f>IOtotal2019!AN13</f>
        <v>2.2300757071975341</v>
      </c>
      <c r="AM12" s="7">
        <f>IOtotal2019!AO13</f>
        <v>4.3309432357898601</v>
      </c>
      <c r="AN12" s="7">
        <f>IOtotal2019!AP13</f>
        <v>640.66987177498459</v>
      </c>
      <c r="AO12" s="7">
        <f>IOtotal2019!AQ13</f>
        <v>420</v>
      </c>
      <c r="AP12" s="7">
        <f>IOtotal2019!AR13</f>
        <v>752.68782635423111</v>
      </c>
      <c r="AQ12" s="7">
        <f>IOtotal2019!AS13</f>
        <v>1960.136844275477</v>
      </c>
      <c r="AR12" s="7">
        <f>IOtotal2019!AT13</f>
        <v>165.80007899930069</v>
      </c>
      <c r="AS12" s="7">
        <f>IOtotal2019!AU13</f>
        <v>216.34615939073132</v>
      </c>
      <c r="AT12" s="7">
        <f>IOtotal2019!AV13</f>
        <v>682.04798320281998</v>
      </c>
      <c r="AU12" s="7">
        <f>IOtotal2019!AW13</f>
        <v>130.79399907522043</v>
      </c>
      <c r="AV12" s="7">
        <f>IOtotal2019!AX13</f>
        <v>3.9128626037094509</v>
      </c>
      <c r="AW12" s="7">
        <f>IOtotal2019!AY13</f>
        <v>333.63850202350989</v>
      </c>
      <c r="AX12" s="7">
        <f>IOtotal2019!AZ13</f>
        <v>772.64736834400367</v>
      </c>
      <c r="AY12" s="7">
        <f>IOtotal2019!BA13</f>
        <v>321.33056703234428</v>
      </c>
      <c r="AZ12" s="7">
        <f>IOtotal2019!BB13</f>
        <v>1927.766473569151</v>
      </c>
      <c r="BA12" s="7">
        <f>IOtotal2019!BC13</f>
        <v>115.12954460490387</v>
      </c>
      <c r="BB12" s="7">
        <f>IOtotal2019!BD13</f>
        <v>80.456251239933607</v>
      </c>
      <c r="BC12" s="7">
        <f>IOtotal2019!BE13</f>
        <v>99.22228861977915</v>
      </c>
      <c r="BD12" s="7">
        <f>IOtotal2019!BF13</f>
        <v>73.293064533168007</v>
      </c>
      <c r="BE12" s="7">
        <f>IOtotal2019!BG13</f>
        <v>99.864285917620123</v>
      </c>
      <c r="BF12" s="7">
        <f>IOtotal2019!BH13</f>
        <v>122.54115977629141</v>
      </c>
      <c r="BG12" s="17">
        <f>IOtotal2019!BI13</f>
        <v>2874</v>
      </c>
      <c r="BH12" s="7"/>
      <c r="BI12" s="7"/>
      <c r="BJ12" s="7"/>
      <c r="BK12" s="7"/>
      <c r="BL12" s="7"/>
    </row>
    <row r="13" spans="1:67" ht="12.75" customHeight="1">
      <c r="A13" s="7">
        <f>IOtotal2019!C14</f>
        <v>359.61128501704616</v>
      </c>
      <c r="B13" s="7">
        <f>IOtotal2019!D14</f>
        <v>5.0418851222269083</v>
      </c>
      <c r="C13" s="7">
        <f>IOtotal2019!E14</f>
        <v>0.22858813212510959</v>
      </c>
      <c r="D13" s="7">
        <f>IOtotal2019!F14</f>
        <v>1076.6366805454027</v>
      </c>
      <c r="E13" s="7">
        <f>IOtotal2019!G14</f>
        <v>1085.2990479885129</v>
      </c>
      <c r="F13" s="7">
        <f>IOtotal2019!H14</f>
        <v>43.205917897209623</v>
      </c>
      <c r="G13" s="7">
        <f>IOtotal2019!I14</f>
        <v>1336.6418890770128</v>
      </c>
      <c r="H13" s="7">
        <f>IOtotal2019!J14</f>
        <v>170.46560229699614</v>
      </c>
      <c r="I13" s="7">
        <f>IOtotal2019!K14</f>
        <v>0.17724945995238983</v>
      </c>
      <c r="J13" s="7">
        <f>IOtotal2019!L14</f>
        <v>25.917344034950812</v>
      </c>
      <c r="K13" s="7">
        <f>IOtotal2019!M14</f>
        <v>226.05028599587314</v>
      </c>
      <c r="L13" s="7">
        <f>IOtotal2019!N14</f>
        <v>121.9813229343394</v>
      </c>
      <c r="M13" s="7">
        <f>IOtotal2019!O14</f>
        <v>3851.8676042054394</v>
      </c>
      <c r="N13" s="7">
        <f>IOtotal2019!P14</f>
        <v>577.20252061732265</v>
      </c>
      <c r="O13" s="7">
        <f>IOtotal2019!Q14</f>
        <v>959.83743696543343</v>
      </c>
      <c r="P13" s="7">
        <f>IOtotal2019!R14</f>
        <v>88.861492738270996</v>
      </c>
      <c r="Q13" s="7">
        <f>IOtotal2019!S14</f>
        <v>141.36362155619389</v>
      </c>
      <c r="R13" s="7">
        <f>IOtotal2019!T14</f>
        <v>427.09326797818659</v>
      </c>
      <c r="S13" s="7">
        <f>IOtotal2019!U14</f>
        <v>986.69485108487083</v>
      </c>
      <c r="T13" s="7">
        <f>IOtotal2019!V14</f>
        <v>88.785784018536248</v>
      </c>
      <c r="U13" s="7">
        <f>IOtotal2019!W14</f>
        <v>309.48312970392988</v>
      </c>
      <c r="V13" s="7">
        <f>IOtotal2019!X14</f>
        <v>104.88803149717323</v>
      </c>
      <c r="W13" s="7">
        <f>IOtotal2019!Y14</f>
        <v>273.54662583177816</v>
      </c>
      <c r="X13" s="7">
        <f>IOtotal2019!Z14</f>
        <v>181.69059858482024</v>
      </c>
      <c r="Y13" s="7">
        <f>IOtotal2019!AA14</f>
        <v>185.54993735547274</v>
      </c>
      <c r="Z13" s="7">
        <f>IOtotal2019!AB14</f>
        <v>25030.217990362496</v>
      </c>
      <c r="AA13" s="7">
        <f>IOtotal2019!AC14</f>
        <v>789.87773419669338</v>
      </c>
      <c r="AB13" s="7">
        <f>IOtotal2019!AD14</f>
        <v>331.39761359955355</v>
      </c>
      <c r="AC13" s="7">
        <f>IOtotal2019!AE14</f>
        <v>1.4959180015317678E-2</v>
      </c>
      <c r="AD13" s="7">
        <f>IOtotal2019!AF14</f>
        <v>0</v>
      </c>
      <c r="AE13" s="7">
        <f>IOtotal2019!AG14</f>
        <v>160.9481258697387</v>
      </c>
      <c r="AF13" s="7">
        <f>IOtotal2019!AH14</f>
        <v>257.19049574789847</v>
      </c>
      <c r="AG13" s="7">
        <f>IOtotal2019!AI14</f>
        <v>27.053485989497133</v>
      </c>
      <c r="AH13" s="7">
        <f>IOtotal2019!AJ14</f>
        <v>3.6184275162631918</v>
      </c>
      <c r="AI13" s="7">
        <f>IOtotal2019!AK14</f>
        <v>5.2901019927138968</v>
      </c>
      <c r="AJ13" s="7">
        <f>IOtotal2019!AL14</f>
        <v>73.765058612518416</v>
      </c>
      <c r="AK13" s="7">
        <f>IOtotal2019!AM14</f>
        <v>0</v>
      </c>
      <c r="AL13" s="7">
        <f>IOtotal2019!AN14</f>
        <v>0.97289966234306535</v>
      </c>
      <c r="AM13" s="7">
        <f>IOtotal2019!AO14</f>
        <v>0.15991371194980997</v>
      </c>
      <c r="AN13" s="7">
        <f>IOtotal2019!AP14</f>
        <v>1079.6043398068923</v>
      </c>
      <c r="AO13" s="7">
        <f>IOtotal2019!AQ14</f>
        <v>1248</v>
      </c>
      <c r="AP13" s="7">
        <f>IOtotal2019!AR14</f>
        <v>156.11932289715452</v>
      </c>
      <c r="AQ13" s="7">
        <f>IOtotal2019!AS14</f>
        <v>945.57684840178104</v>
      </c>
      <c r="AR13" s="7">
        <f>IOtotal2019!AT14</f>
        <v>1.1503098425467997</v>
      </c>
      <c r="AS13" s="7">
        <f>IOtotal2019!AU14</f>
        <v>11.363745450495809</v>
      </c>
      <c r="AT13" s="7">
        <f>IOtotal2019!AV14</f>
        <v>264.86675327149658</v>
      </c>
      <c r="AU13" s="7">
        <f>IOtotal2019!AW14</f>
        <v>17.647644807121015</v>
      </c>
      <c r="AV13" s="7">
        <f>IOtotal2019!AX14</f>
        <v>0.98384715172505111</v>
      </c>
      <c r="AW13" s="7">
        <f>IOtotal2019!AY14</f>
        <v>179.06337425386619</v>
      </c>
      <c r="AX13" s="7">
        <f>IOtotal2019!AZ14</f>
        <v>54.889821883794006</v>
      </c>
      <c r="AY13" s="7">
        <f>IOtotal2019!BA14</f>
        <v>35.363527695709124</v>
      </c>
      <c r="AZ13" s="7">
        <f>IOtotal2019!BB14</f>
        <v>303.22317118721014</v>
      </c>
      <c r="BA13" s="7">
        <f>IOtotal2019!BC14</f>
        <v>10.158350504158649</v>
      </c>
      <c r="BB13" s="7">
        <f>IOtotal2019!BD14</f>
        <v>41.652777560192902</v>
      </c>
      <c r="BC13" s="7">
        <f>IOtotal2019!BE14</f>
        <v>12.204927057758635</v>
      </c>
      <c r="BD13" s="7">
        <f>IOtotal2019!BF14</f>
        <v>6.4408854454299034E-3</v>
      </c>
      <c r="BE13" s="7">
        <f>IOtotal2019!BG14</f>
        <v>44.510306965820689</v>
      </c>
      <c r="BF13" s="7">
        <f>IOtotal2019!BH14</f>
        <v>183.9856832960769</v>
      </c>
      <c r="BG13" s="17">
        <f>IOtotal2019!BI14</f>
        <v>2418</v>
      </c>
      <c r="BH13" s="7"/>
      <c r="BI13" s="7"/>
      <c r="BJ13" s="7"/>
      <c r="BK13" s="7"/>
      <c r="BL13" s="7"/>
    </row>
    <row r="14" spans="1:67" ht="12.75" customHeight="1">
      <c r="A14" s="7">
        <f>IOtotal2019!C15</f>
        <v>287.00393633232727</v>
      </c>
      <c r="B14" s="7">
        <f>IOtotal2019!D15</f>
        <v>1.0881730343696745</v>
      </c>
      <c r="C14" s="7">
        <f>IOtotal2019!E15</f>
        <v>0</v>
      </c>
      <c r="D14" s="7">
        <f>IOtotal2019!F15</f>
        <v>255.83662374672679</v>
      </c>
      <c r="E14" s="7">
        <f>IOtotal2019!G15</f>
        <v>12.343610965380645</v>
      </c>
      <c r="F14" s="7">
        <f>IOtotal2019!H15</f>
        <v>163.62917861965974</v>
      </c>
      <c r="G14" s="7">
        <f>IOtotal2019!I15</f>
        <v>514.0801161109456</v>
      </c>
      <c r="H14" s="7">
        <f>IOtotal2019!J15</f>
        <v>103.72031024721031</v>
      </c>
      <c r="I14" s="7">
        <f>IOtotal2019!K15</f>
        <v>29.272765660556292</v>
      </c>
      <c r="J14" s="7">
        <f>IOtotal2019!L15</f>
        <v>59.28627221323967</v>
      </c>
      <c r="K14" s="7">
        <f>IOtotal2019!M15</f>
        <v>867.07869716158939</v>
      </c>
      <c r="L14" s="7">
        <f>IOtotal2019!N15</f>
        <v>739.62509178932009</v>
      </c>
      <c r="M14" s="7">
        <f>IOtotal2019!O15</f>
        <v>781.63968404818013</v>
      </c>
      <c r="N14" s="7">
        <f>IOtotal2019!P15</f>
        <v>20971.195889598886</v>
      </c>
      <c r="O14" s="7">
        <f>IOtotal2019!Q15</f>
        <v>12196.081733668723</v>
      </c>
      <c r="P14" s="7">
        <f>IOtotal2019!R15</f>
        <v>750.11773701565085</v>
      </c>
      <c r="Q14" s="7">
        <f>IOtotal2019!S15</f>
        <v>4059.2957823278894</v>
      </c>
      <c r="R14" s="7">
        <f>IOtotal2019!T15</f>
        <v>9761.1641748517686</v>
      </c>
      <c r="S14" s="7">
        <f>IOtotal2019!U15</f>
        <v>10854.935940720103</v>
      </c>
      <c r="T14" s="7">
        <f>IOtotal2019!V15</f>
        <v>207.02599254314629</v>
      </c>
      <c r="U14" s="7">
        <f>IOtotal2019!W15</f>
        <v>1910.8797648464197</v>
      </c>
      <c r="V14" s="7">
        <f>IOtotal2019!X15</f>
        <v>1779.1330203494967</v>
      </c>
      <c r="W14" s="7">
        <f>IOtotal2019!Y15</f>
        <v>401.14266715856832</v>
      </c>
      <c r="X14" s="7">
        <f>IOtotal2019!Z15</f>
        <v>282.20306412513088</v>
      </c>
      <c r="Y14" s="7">
        <f>IOtotal2019!AA15</f>
        <v>525.4470361742442</v>
      </c>
      <c r="Z14" s="7">
        <f>IOtotal2019!AB15</f>
        <v>6712.0771977461736</v>
      </c>
      <c r="AA14" s="7">
        <f>IOtotal2019!AC15</f>
        <v>4869.4852692512668</v>
      </c>
      <c r="AB14" s="7">
        <f>IOtotal2019!AD15</f>
        <v>64.204407638185486</v>
      </c>
      <c r="AC14" s="7">
        <f>IOtotal2019!AE15</f>
        <v>4.1837885623704425</v>
      </c>
      <c r="AD14" s="7">
        <f>IOtotal2019!AF15</f>
        <v>0</v>
      </c>
      <c r="AE14" s="7">
        <f>IOtotal2019!AG15</f>
        <v>352.68407720366383</v>
      </c>
      <c r="AF14" s="7">
        <f>IOtotal2019!AH15</f>
        <v>13.224133725497252</v>
      </c>
      <c r="AG14" s="7">
        <f>IOtotal2019!AI15</f>
        <v>52.495284638608382</v>
      </c>
      <c r="AH14" s="7">
        <f>IOtotal2019!AJ15</f>
        <v>5.4645147047935465</v>
      </c>
      <c r="AI14" s="7">
        <f>IOtotal2019!AK15</f>
        <v>119.41456415829578</v>
      </c>
      <c r="AJ14" s="7">
        <f>IOtotal2019!AL15</f>
        <v>725.56452660401146</v>
      </c>
      <c r="AK14" s="7">
        <f>IOtotal2019!AM15</f>
        <v>0</v>
      </c>
      <c r="AL14" s="7">
        <f>IOtotal2019!AN15</f>
        <v>0.18408649228226148</v>
      </c>
      <c r="AM14" s="7">
        <f>IOtotal2019!AO15</f>
        <v>0.33912735465218324</v>
      </c>
      <c r="AN14" s="7">
        <f>IOtotal2019!AP15</f>
        <v>480.63239902155192</v>
      </c>
      <c r="AO14" s="7">
        <f>IOtotal2019!AQ15</f>
        <v>96</v>
      </c>
      <c r="AP14" s="7">
        <f>IOtotal2019!AR15</f>
        <v>1071.8446714652096</v>
      </c>
      <c r="AQ14" s="7">
        <f>IOtotal2019!AS15</f>
        <v>4208.6262066390464</v>
      </c>
      <c r="AR14" s="7">
        <f>IOtotal2019!AT15</f>
        <v>1.5929003141443654</v>
      </c>
      <c r="AS14" s="7">
        <f>IOtotal2019!AU15</f>
        <v>21.072510913904718</v>
      </c>
      <c r="AT14" s="7">
        <f>IOtotal2019!AV15</f>
        <v>854.87864189358481</v>
      </c>
      <c r="AU14" s="7">
        <f>IOtotal2019!AW15</f>
        <v>41.758852740879668</v>
      </c>
      <c r="AV14" s="7">
        <f>IOtotal2019!AX15</f>
        <v>5.465815233636339E-2</v>
      </c>
      <c r="AW14" s="7">
        <f>IOtotal2019!AY15</f>
        <v>99.267783056094089</v>
      </c>
      <c r="AX14" s="7">
        <f>IOtotal2019!AZ15</f>
        <v>118.03183301159413</v>
      </c>
      <c r="AY14" s="7">
        <f>IOtotal2019!BA15</f>
        <v>66.280016581344739</v>
      </c>
      <c r="AZ14" s="7">
        <f>IOtotal2019!BB15</f>
        <v>0.39113496990921615</v>
      </c>
      <c r="BA14" s="7">
        <f>IOtotal2019!BC15</f>
        <v>0.96677121084010209</v>
      </c>
      <c r="BB14" s="7">
        <f>IOtotal2019!BD15</f>
        <v>6.4205505301632835</v>
      </c>
      <c r="BC14" s="7">
        <f>IOtotal2019!BE15</f>
        <v>6.4075917609965849</v>
      </c>
      <c r="BD14" s="7">
        <f>IOtotal2019!BF15</f>
        <v>7.6201058831657011</v>
      </c>
      <c r="BE14" s="7">
        <f>IOtotal2019!BG15</f>
        <v>104.11562666276615</v>
      </c>
      <c r="BF14" s="7">
        <f>IOtotal2019!BH15</f>
        <v>22.489503803130745</v>
      </c>
      <c r="BG14" s="17">
        <f>IOtotal2019!BI15</f>
        <v>8533</v>
      </c>
      <c r="BH14" s="7"/>
      <c r="BI14" s="7"/>
      <c r="BJ14" s="7"/>
      <c r="BK14" s="7"/>
      <c r="BL14" s="7"/>
    </row>
    <row r="15" spans="1:67" ht="12.75" customHeight="1">
      <c r="A15" s="7">
        <f>IOtotal2019!C16</f>
        <v>46.7330980998141</v>
      </c>
      <c r="B15" s="7">
        <f>IOtotal2019!D16</f>
        <v>37.081382586724665</v>
      </c>
      <c r="C15" s="7">
        <f>IOtotal2019!E16</f>
        <v>20.342993311008204</v>
      </c>
      <c r="D15" s="7">
        <f>IOtotal2019!F16</f>
        <v>1349.5852287759849</v>
      </c>
      <c r="E15" s="7">
        <f>IOtotal2019!G16</f>
        <v>1412.007834348346</v>
      </c>
      <c r="F15" s="7">
        <f>IOtotal2019!H16</f>
        <v>117.77018688236453</v>
      </c>
      <c r="G15" s="7">
        <f>IOtotal2019!I16</f>
        <v>1143.3099281360187</v>
      </c>
      <c r="H15" s="7">
        <f>IOtotal2019!J16</f>
        <v>132.96342768247743</v>
      </c>
      <c r="I15" s="7">
        <f>IOtotal2019!K16</f>
        <v>5.4252636691739244</v>
      </c>
      <c r="J15" s="7">
        <f>IOtotal2019!L16</f>
        <v>29.772468499769115</v>
      </c>
      <c r="K15" s="7">
        <f>IOtotal2019!M16</f>
        <v>433.25822251866748</v>
      </c>
      <c r="L15" s="7">
        <f>IOtotal2019!N16</f>
        <v>522.48327974326776</v>
      </c>
      <c r="M15" s="7">
        <f>IOtotal2019!O16</f>
        <v>693.3911131791474</v>
      </c>
      <c r="N15" s="7">
        <f>IOtotal2019!P16</f>
        <v>2597.2408638825136</v>
      </c>
      <c r="O15" s="7">
        <f>IOtotal2019!Q16</f>
        <v>16395.959816426814</v>
      </c>
      <c r="P15" s="7">
        <f>IOtotal2019!R16</f>
        <v>931.3556077007089</v>
      </c>
      <c r="Q15" s="7">
        <f>IOtotal2019!S16</f>
        <v>4503.139485286405</v>
      </c>
      <c r="R15" s="7">
        <f>IOtotal2019!T16</f>
        <v>12377.530639747423</v>
      </c>
      <c r="S15" s="7">
        <f>IOtotal2019!U16</f>
        <v>6855.1704728722061</v>
      </c>
      <c r="T15" s="7">
        <f>IOtotal2019!V16</f>
        <v>1958.4019162596437</v>
      </c>
      <c r="U15" s="7">
        <f>IOtotal2019!W16</f>
        <v>1285.1291678697869</v>
      </c>
      <c r="V15" s="7">
        <f>IOtotal2019!X16</f>
        <v>2630.8790153828322</v>
      </c>
      <c r="W15" s="7">
        <f>IOtotal2019!Y16</f>
        <v>285.91079650641348</v>
      </c>
      <c r="X15" s="7">
        <f>IOtotal2019!Z16</f>
        <v>1563.190672232892</v>
      </c>
      <c r="Y15" s="7">
        <f>IOtotal2019!AA16</f>
        <v>781.66213693905763</v>
      </c>
      <c r="Z15" s="7">
        <f>IOtotal2019!AB16</f>
        <v>13161.077686970022</v>
      </c>
      <c r="AA15" s="7">
        <f>IOtotal2019!AC16</f>
        <v>4357.0466814252195</v>
      </c>
      <c r="AB15" s="7">
        <f>IOtotal2019!AD16</f>
        <v>378.86361979497042</v>
      </c>
      <c r="AC15" s="7">
        <f>IOtotal2019!AE16</f>
        <v>115.40620437973897</v>
      </c>
      <c r="AD15" s="7">
        <f>IOtotal2019!AF16</f>
        <v>0</v>
      </c>
      <c r="AE15" s="7">
        <f>IOtotal2019!AG16</f>
        <v>532.62904639293981</v>
      </c>
      <c r="AF15" s="7">
        <f>IOtotal2019!AH16</f>
        <v>70.87485259437598</v>
      </c>
      <c r="AG15" s="7">
        <f>IOtotal2019!AI16</f>
        <v>41.78416123491759</v>
      </c>
      <c r="AH15" s="7">
        <f>IOtotal2019!AJ16</f>
        <v>90.222934872738605</v>
      </c>
      <c r="AI15" s="7">
        <f>IOtotal2019!AK16</f>
        <v>747.85356694924417</v>
      </c>
      <c r="AJ15" s="7">
        <f>IOtotal2019!AL16</f>
        <v>653.67311396239165</v>
      </c>
      <c r="AK15" s="7">
        <f>IOtotal2019!AM16</f>
        <v>6.9312457162440033</v>
      </c>
      <c r="AL15" s="7">
        <f>IOtotal2019!AN16</f>
        <v>6.0346996124899146</v>
      </c>
      <c r="AM15" s="7">
        <f>IOtotal2019!AO16</f>
        <v>6.2200919682546774</v>
      </c>
      <c r="AN15" s="7">
        <f>IOtotal2019!AP16</f>
        <v>1417.9453231612533</v>
      </c>
      <c r="AO15" s="7">
        <f>IOtotal2019!AQ16</f>
        <v>151</v>
      </c>
      <c r="AP15" s="7">
        <f>IOtotal2019!AR16</f>
        <v>1378.0372092145742</v>
      </c>
      <c r="AQ15" s="7">
        <f>IOtotal2019!AS16</f>
        <v>5138.499215623473</v>
      </c>
      <c r="AR15" s="7">
        <f>IOtotal2019!AT16</f>
        <v>76.302344519149301</v>
      </c>
      <c r="AS15" s="7">
        <f>IOtotal2019!AU16</f>
        <v>101.08138201485448</v>
      </c>
      <c r="AT15" s="7">
        <f>IOtotal2019!AV16</f>
        <v>846.81856537682779</v>
      </c>
      <c r="AU15" s="7">
        <f>IOtotal2019!AW16</f>
        <v>111.57406175870383</v>
      </c>
      <c r="AV15" s="7">
        <f>IOtotal2019!AX16</f>
        <v>4.4223837233978589</v>
      </c>
      <c r="AW15" s="7">
        <f>IOtotal2019!AY16</f>
        <v>324.26149400471786</v>
      </c>
      <c r="AX15" s="7">
        <f>IOtotal2019!AZ16</f>
        <v>1912.4929091130462</v>
      </c>
      <c r="AY15" s="7">
        <f>IOtotal2019!BA16</f>
        <v>272.9133083575947</v>
      </c>
      <c r="AZ15" s="7">
        <f>IOtotal2019!BB16</f>
        <v>110.12700978386817</v>
      </c>
      <c r="BA15" s="7">
        <f>IOtotal2019!BC16</f>
        <v>38.204508910991308</v>
      </c>
      <c r="BB15" s="7">
        <f>IOtotal2019!BD16</f>
        <v>43.241259628467887</v>
      </c>
      <c r="BC15" s="7">
        <f>IOtotal2019!BE16</f>
        <v>85.22630159772612</v>
      </c>
      <c r="BD15" s="7">
        <f>IOtotal2019!BF16</f>
        <v>157.94252142016643</v>
      </c>
      <c r="BE15" s="7">
        <f>IOtotal2019!BG16</f>
        <v>41.749550421359615</v>
      </c>
      <c r="BF15" s="7">
        <f>IOtotal2019!BH16</f>
        <v>143.84772695681733</v>
      </c>
      <c r="BG15" s="17">
        <f>IOtotal2019!BI16</f>
        <v>7994</v>
      </c>
      <c r="BH15" s="7"/>
      <c r="BI15" s="7"/>
      <c r="BJ15" s="7"/>
      <c r="BK15" s="7"/>
      <c r="BL15" s="7"/>
    </row>
    <row r="16" spans="1:67" ht="12.75" customHeight="1">
      <c r="A16" s="7">
        <f>IOtotal2019!C17</f>
        <v>16.201073899697178</v>
      </c>
      <c r="B16" s="7">
        <f>IOtotal2019!D17</f>
        <v>7.257328192202821</v>
      </c>
      <c r="C16" s="7">
        <f>IOtotal2019!E17</f>
        <v>16.938723501729086</v>
      </c>
      <c r="D16" s="7">
        <f>IOtotal2019!F17</f>
        <v>21.669499544404069</v>
      </c>
      <c r="E16" s="7">
        <f>IOtotal2019!G17</f>
        <v>41.556097590367905</v>
      </c>
      <c r="F16" s="7">
        <f>IOtotal2019!H17</f>
        <v>6.6869231345418152</v>
      </c>
      <c r="G16" s="7">
        <f>IOtotal2019!I17</f>
        <v>26.722944669470913</v>
      </c>
      <c r="H16" s="7">
        <f>IOtotal2019!J17</f>
        <v>37.767793269701066</v>
      </c>
      <c r="I16" s="7">
        <f>IOtotal2019!K17</f>
        <v>201.72415837515001</v>
      </c>
      <c r="J16" s="7">
        <f>IOtotal2019!L17</f>
        <v>0.54318990658384014</v>
      </c>
      <c r="K16" s="7">
        <f>IOtotal2019!M17</f>
        <v>242.90770481373119</v>
      </c>
      <c r="L16" s="7">
        <f>IOtotal2019!N17</f>
        <v>113.73249533274809</v>
      </c>
      <c r="M16" s="7">
        <f>IOtotal2019!O17</f>
        <v>62.834715072881245</v>
      </c>
      <c r="N16" s="7">
        <f>IOtotal2019!P17</f>
        <v>25.991755410119538</v>
      </c>
      <c r="O16" s="7">
        <f>IOtotal2019!Q17</f>
        <v>399.04714904986315</v>
      </c>
      <c r="P16" s="7">
        <f>IOtotal2019!R17</f>
        <v>8243.5297303130446</v>
      </c>
      <c r="Q16" s="7">
        <f>IOtotal2019!S17</f>
        <v>1975.0166038548857</v>
      </c>
      <c r="R16" s="7">
        <f>IOtotal2019!T17</f>
        <v>1250.2273587993514</v>
      </c>
      <c r="S16" s="7">
        <f>IOtotal2019!U17</f>
        <v>1466.806647022222</v>
      </c>
      <c r="T16" s="7">
        <f>IOtotal2019!V17</f>
        <v>1114.5443851095895</v>
      </c>
      <c r="U16" s="7">
        <f>IOtotal2019!W17</f>
        <v>797.05654138477166</v>
      </c>
      <c r="V16" s="7">
        <f>IOtotal2019!X17</f>
        <v>624.07811075017503</v>
      </c>
      <c r="W16" s="7">
        <f>IOtotal2019!Y17</f>
        <v>136.57032749872886</v>
      </c>
      <c r="X16" s="7">
        <f>IOtotal2019!Z17</f>
        <v>121.73735542985871</v>
      </c>
      <c r="Y16" s="7">
        <f>IOtotal2019!AA17</f>
        <v>49.39522908465851</v>
      </c>
      <c r="Z16" s="7">
        <f>IOtotal2019!AB17</f>
        <v>2162.7610855592839</v>
      </c>
      <c r="AA16" s="7">
        <f>IOtotal2019!AC17</f>
        <v>5026.9452973436173</v>
      </c>
      <c r="AB16" s="7">
        <f>IOtotal2019!AD17</f>
        <v>48.222799169660568</v>
      </c>
      <c r="AC16" s="7">
        <f>IOtotal2019!AE17</f>
        <v>14.280978037116945</v>
      </c>
      <c r="AD16" s="7">
        <f>IOtotal2019!AF17</f>
        <v>0</v>
      </c>
      <c r="AE16" s="7">
        <f>IOtotal2019!AG17</f>
        <v>127.77986964820175</v>
      </c>
      <c r="AF16" s="7">
        <f>IOtotal2019!AH17</f>
        <v>95.893982643586341</v>
      </c>
      <c r="AG16" s="7">
        <f>IOtotal2019!AI17</f>
        <v>360.70695047923977</v>
      </c>
      <c r="AH16" s="7">
        <f>IOtotal2019!AJ17</f>
        <v>63.805309129342461</v>
      </c>
      <c r="AI16" s="7">
        <f>IOtotal2019!AK17</f>
        <v>4243.7353391641864</v>
      </c>
      <c r="AJ16" s="7">
        <f>IOtotal2019!AL17</f>
        <v>1572.7882122163908</v>
      </c>
      <c r="AK16" s="7">
        <f>IOtotal2019!AM17</f>
        <v>18.813381229805152</v>
      </c>
      <c r="AL16" s="7">
        <f>IOtotal2019!AN17</f>
        <v>12.002644568397617</v>
      </c>
      <c r="AM16" s="7">
        <f>IOtotal2019!AO17</f>
        <v>0.89055394758256234</v>
      </c>
      <c r="AN16" s="7">
        <f>IOtotal2019!AP17</f>
        <v>201.15245869213788</v>
      </c>
      <c r="AO16" s="7">
        <f>IOtotal2019!AQ17</f>
        <v>0</v>
      </c>
      <c r="AP16" s="7">
        <f>IOtotal2019!AR17</f>
        <v>398.85705511793049</v>
      </c>
      <c r="AQ16" s="7">
        <f>IOtotal2019!AS17</f>
        <v>4344.6187067532583</v>
      </c>
      <c r="AR16" s="7">
        <f>IOtotal2019!AT17</f>
        <v>107.64061008366943</v>
      </c>
      <c r="AS16" s="7">
        <f>IOtotal2019!AU17</f>
        <v>382.63515967742501</v>
      </c>
      <c r="AT16" s="7">
        <f>IOtotal2019!AV17</f>
        <v>575.12010996186723</v>
      </c>
      <c r="AU16" s="7">
        <f>IOtotal2019!AW17</f>
        <v>262.15551505721106</v>
      </c>
      <c r="AV16" s="7">
        <f>IOtotal2019!AX17</f>
        <v>83.819448254016478</v>
      </c>
      <c r="AW16" s="7">
        <f>IOtotal2019!AY17</f>
        <v>489.7143343735674</v>
      </c>
      <c r="AX16" s="7">
        <f>IOtotal2019!AZ17</f>
        <v>280.05470249697095</v>
      </c>
      <c r="AY16" s="7">
        <f>IOtotal2019!BA17</f>
        <v>355.05882549671361</v>
      </c>
      <c r="AZ16" s="7">
        <f>IOtotal2019!BB17</f>
        <v>1441.442154109938</v>
      </c>
      <c r="BA16" s="7">
        <f>IOtotal2019!BC17</f>
        <v>312.75583544605081</v>
      </c>
      <c r="BB16" s="7">
        <f>IOtotal2019!BD17</f>
        <v>122.97729998236731</v>
      </c>
      <c r="BC16" s="7">
        <f>IOtotal2019!BE17</f>
        <v>45.718901187533561</v>
      </c>
      <c r="BD16" s="7">
        <f>IOtotal2019!BF17</f>
        <v>68.536905184562599</v>
      </c>
      <c r="BE16" s="7">
        <f>IOtotal2019!BG17</f>
        <v>409.1418096858871</v>
      </c>
      <c r="BF16" s="7">
        <f>IOtotal2019!BH17</f>
        <v>24.429924292008263</v>
      </c>
      <c r="BG16" s="17">
        <f>IOtotal2019!BI17</f>
        <v>6117</v>
      </c>
      <c r="BH16" s="7"/>
      <c r="BI16" s="7"/>
      <c r="BJ16" s="7"/>
      <c r="BK16" s="7"/>
      <c r="BL16" s="7"/>
    </row>
    <row r="17" spans="1:64" ht="12.75" customHeight="1">
      <c r="A17" s="7">
        <f>IOtotal2019!C18</f>
        <v>14.273284456368033</v>
      </c>
      <c r="B17" s="7">
        <f>IOtotal2019!D18</f>
        <v>27.139937342818087</v>
      </c>
      <c r="C17" s="7">
        <f>IOtotal2019!E18</f>
        <v>5.9816468971317507</v>
      </c>
      <c r="D17" s="7">
        <f>IOtotal2019!F18</f>
        <v>84.085246893873233</v>
      </c>
      <c r="E17" s="7">
        <f>IOtotal2019!G18</f>
        <v>21.770242734506123</v>
      </c>
      <c r="F17" s="7">
        <f>IOtotal2019!H18</f>
        <v>29.351073334334792</v>
      </c>
      <c r="G17" s="7">
        <f>IOtotal2019!I18</f>
        <v>507.94111162712181</v>
      </c>
      <c r="H17" s="7">
        <f>IOtotal2019!J18</f>
        <v>75.002628338253743</v>
      </c>
      <c r="I17" s="7">
        <f>IOtotal2019!K18</f>
        <v>1.8328009789570823</v>
      </c>
      <c r="J17" s="7">
        <f>IOtotal2019!L18</f>
        <v>1.9857831542216693</v>
      </c>
      <c r="K17" s="7">
        <f>IOtotal2019!M18</f>
        <v>72.291435249099806</v>
      </c>
      <c r="L17" s="7">
        <f>IOtotal2019!N18</f>
        <v>118.08698978948112</v>
      </c>
      <c r="M17" s="7">
        <f>IOtotal2019!O18</f>
        <v>32.508604060799783</v>
      </c>
      <c r="N17" s="7">
        <f>IOtotal2019!P18</f>
        <v>568.09278810354431</v>
      </c>
      <c r="O17" s="7">
        <f>IOtotal2019!Q18</f>
        <v>789.93808236327322</v>
      </c>
      <c r="P17" s="7">
        <f>IOtotal2019!R18</f>
        <v>2195.8266064040772</v>
      </c>
      <c r="Q17" s="7">
        <f>IOtotal2019!S18</f>
        <v>4849.1548963854202</v>
      </c>
      <c r="R17" s="7">
        <f>IOtotal2019!T18</f>
        <v>3773.9693601695676</v>
      </c>
      <c r="S17" s="7">
        <f>IOtotal2019!U18</f>
        <v>3596.0401470871411</v>
      </c>
      <c r="T17" s="7">
        <f>IOtotal2019!V18</f>
        <v>1113.0480235354366</v>
      </c>
      <c r="U17" s="7">
        <f>IOtotal2019!W18</f>
        <v>841.37438441614063</v>
      </c>
      <c r="V17" s="7">
        <f>IOtotal2019!X18</f>
        <v>1502.3553798125772</v>
      </c>
      <c r="W17" s="7">
        <f>IOtotal2019!Y18</f>
        <v>459.51034144070201</v>
      </c>
      <c r="X17" s="7">
        <f>IOtotal2019!Z18</f>
        <v>98.684971950924293</v>
      </c>
      <c r="Y17" s="7">
        <f>IOtotal2019!AA18</f>
        <v>38.321575054949363</v>
      </c>
      <c r="Z17" s="7">
        <f>IOtotal2019!AB18</f>
        <v>3413.6544143861997</v>
      </c>
      <c r="AA17" s="7">
        <f>IOtotal2019!AC18</f>
        <v>2159.26757597095</v>
      </c>
      <c r="AB17" s="7">
        <f>IOtotal2019!AD18</f>
        <v>86.575563465884883</v>
      </c>
      <c r="AC17" s="7">
        <f>IOtotal2019!AE18</f>
        <v>43.739528543886195</v>
      </c>
      <c r="AD17" s="7">
        <f>IOtotal2019!AF18</f>
        <v>0</v>
      </c>
      <c r="AE17" s="7">
        <f>IOtotal2019!AG18</f>
        <v>318.91062318248214</v>
      </c>
      <c r="AF17" s="7">
        <f>IOtotal2019!AH18</f>
        <v>233.1052646746638</v>
      </c>
      <c r="AG17" s="7">
        <f>IOtotal2019!AI18</f>
        <v>69.776681988619956</v>
      </c>
      <c r="AH17" s="7">
        <f>IOtotal2019!AJ18</f>
        <v>2.7897979744440615</v>
      </c>
      <c r="AI17" s="7">
        <f>IOtotal2019!AK18</f>
        <v>253.33186754942233</v>
      </c>
      <c r="AJ17" s="7">
        <f>IOtotal2019!AL18</f>
        <v>571.46776931724435</v>
      </c>
      <c r="AK17" s="7">
        <f>IOtotal2019!AM18</f>
        <v>17.823203270341722</v>
      </c>
      <c r="AL17" s="7">
        <f>IOtotal2019!AN18</f>
        <v>10.269367860817834</v>
      </c>
      <c r="AM17" s="7">
        <f>IOtotal2019!AO18</f>
        <v>0.96223940466351165</v>
      </c>
      <c r="AN17" s="7">
        <f>IOtotal2019!AP18</f>
        <v>521.78676666493254</v>
      </c>
      <c r="AO17" s="7">
        <f>IOtotal2019!AQ18</f>
        <v>177</v>
      </c>
      <c r="AP17" s="7">
        <f>IOtotal2019!AR18</f>
        <v>330.17119075378668</v>
      </c>
      <c r="AQ17" s="7">
        <f>IOtotal2019!AS18</f>
        <v>2876.7335276090243</v>
      </c>
      <c r="AR17" s="7">
        <f>IOtotal2019!AT18</f>
        <v>56.039515992548075</v>
      </c>
      <c r="AS17" s="7">
        <f>IOtotal2019!AU18</f>
        <v>39.995313607682242</v>
      </c>
      <c r="AT17" s="7">
        <f>IOtotal2019!AV18</f>
        <v>416.40907569441265</v>
      </c>
      <c r="AU17" s="7">
        <f>IOtotal2019!AW18</f>
        <v>37.886964030820813</v>
      </c>
      <c r="AV17" s="7">
        <f>IOtotal2019!AX18</f>
        <v>9.0887674112174039</v>
      </c>
      <c r="AW17" s="7">
        <f>IOtotal2019!AY18</f>
        <v>115.28208569432643</v>
      </c>
      <c r="AX17" s="7">
        <f>IOtotal2019!AZ18</f>
        <v>304.66805794755766</v>
      </c>
      <c r="AY17" s="7">
        <f>IOtotal2019!BA18</f>
        <v>174.80629265617711</v>
      </c>
      <c r="AZ17" s="7">
        <f>IOtotal2019!BB18</f>
        <v>185.72231641859821</v>
      </c>
      <c r="BA17" s="7">
        <f>IOtotal2019!BC18</f>
        <v>51.546965262350483</v>
      </c>
      <c r="BB17" s="7">
        <f>IOtotal2019!BD18</f>
        <v>118.239266478503</v>
      </c>
      <c r="BC17" s="7">
        <f>IOtotal2019!BE18</f>
        <v>35.924712785823367</v>
      </c>
      <c r="BD17" s="7">
        <f>IOtotal2019!BF18</f>
        <v>41.878306442994329</v>
      </c>
      <c r="BE17" s="7">
        <f>IOtotal2019!BG18</f>
        <v>311.79403409766928</v>
      </c>
      <c r="BF17" s="7">
        <f>IOtotal2019!BH18</f>
        <v>59.785601281231152</v>
      </c>
      <c r="BG17" s="17">
        <f>IOtotal2019!BI18</f>
        <v>5313</v>
      </c>
      <c r="BH17" s="7"/>
      <c r="BI17" s="7"/>
      <c r="BJ17" s="7"/>
      <c r="BK17" s="7"/>
      <c r="BL17" s="7"/>
    </row>
    <row r="18" spans="1:64" ht="12.75" customHeight="1">
      <c r="A18" s="7">
        <f>IOtotal2019!C19</f>
        <v>1072.6347987750378</v>
      </c>
      <c r="B18" s="7">
        <f>IOtotal2019!D19</f>
        <v>398.9358079209004</v>
      </c>
      <c r="C18" s="7">
        <f>IOtotal2019!E19</f>
        <v>2.3852674656533172E-2</v>
      </c>
      <c r="D18" s="7">
        <f>IOtotal2019!F19</f>
        <v>167.49552766373017</v>
      </c>
      <c r="E18" s="7">
        <f>IOtotal2019!G19</f>
        <v>260.70771247759177</v>
      </c>
      <c r="F18" s="7">
        <f>IOtotal2019!H19</f>
        <v>13.616202097223187</v>
      </c>
      <c r="G18" s="7">
        <f>IOtotal2019!I19</f>
        <v>385.85029339125219</v>
      </c>
      <c r="H18" s="7">
        <f>IOtotal2019!J19</f>
        <v>398.17276498839135</v>
      </c>
      <c r="I18" s="7">
        <f>IOtotal2019!K19</f>
        <v>23.01290203346062</v>
      </c>
      <c r="J18" s="7">
        <f>IOtotal2019!L19</f>
        <v>91.739010307211714</v>
      </c>
      <c r="K18" s="7">
        <f>IOtotal2019!M19</f>
        <v>171.10186248420752</v>
      </c>
      <c r="L18" s="7">
        <f>IOtotal2019!N19</f>
        <v>284.81959305353763</v>
      </c>
      <c r="M18" s="7">
        <f>IOtotal2019!O19</f>
        <v>106.53070849246552</v>
      </c>
      <c r="N18" s="7">
        <f>IOtotal2019!P19</f>
        <v>397.70176866540777</v>
      </c>
      <c r="O18" s="7">
        <f>IOtotal2019!Q19</f>
        <v>662.33114892013214</v>
      </c>
      <c r="P18" s="7">
        <f>IOtotal2019!R19</f>
        <v>378.21116941403744</v>
      </c>
      <c r="Q18" s="7">
        <f>IOtotal2019!S19</f>
        <v>767.5158375409211</v>
      </c>
      <c r="R18" s="7">
        <f>IOtotal2019!T19</f>
        <v>12997.116143918865</v>
      </c>
      <c r="S18" s="7">
        <f>IOtotal2019!U19</f>
        <v>6809.2755294470808</v>
      </c>
      <c r="T18" s="7">
        <f>IOtotal2019!V19</f>
        <v>367.29954300758516</v>
      </c>
      <c r="U18" s="7">
        <f>IOtotal2019!W19</f>
        <v>135.75492958278505</v>
      </c>
      <c r="V18" s="7">
        <f>IOtotal2019!X19</f>
        <v>1778.3255302613259</v>
      </c>
      <c r="W18" s="7">
        <f>IOtotal2019!Y19</f>
        <v>991.32183902315819</v>
      </c>
      <c r="X18" s="7">
        <f>IOtotal2019!Z19</f>
        <v>161.86988256337236</v>
      </c>
      <c r="Y18" s="7">
        <f>IOtotal2019!AA19</f>
        <v>157.19894507205146</v>
      </c>
      <c r="Z18" s="7">
        <f>IOtotal2019!AB19</f>
        <v>2671.2944253720716</v>
      </c>
      <c r="AA18" s="7">
        <f>IOtotal2019!AC19</f>
        <v>3724.3998542922163</v>
      </c>
      <c r="AB18" s="7">
        <f>IOtotal2019!AD19</f>
        <v>173.8725212616169</v>
      </c>
      <c r="AC18" s="7">
        <f>IOtotal2019!AE19</f>
        <v>32.13711441936384</v>
      </c>
      <c r="AD18" s="7">
        <f>IOtotal2019!AF19</f>
        <v>0</v>
      </c>
      <c r="AE18" s="7">
        <f>IOtotal2019!AG19</f>
        <v>350.68983228991027</v>
      </c>
      <c r="AF18" s="7">
        <f>IOtotal2019!AH19</f>
        <v>56.189632617515755</v>
      </c>
      <c r="AG18" s="7">
        <f>IOtotal2019!AI19</f>
        <v>94.286552293951601</v>
      </c>
      <c r="AH18" s="7">
        <f>IOtotal2019!AJ19</f>
        <v>25.464227313499656</v>
      </c>
      <c r="AI18" s="7">
        <f>IOtotal2019!AK19</f>
        <v>198.24577060711059</v>
      </c>
      <c r="AJ18" s="7">
        <f>IOtotal2019!AL19</f>
        <v>268.18437154711251</v>
      </c>
      <c r="AK18" s="7">
        <f>IOtotal2019!AM19</f>
        <v>42.577652256927443</v>
      </c>
      <c r="AL18" s="7">
        <f>IOtotal2019!AN19</f>
        <v>9.6855941171202016</v>
      </c>
      <c r="AM18" s="7">
        <f>IOtotal2019!AO19</f>
        <v>9.8668505144192515</v>
      </c>
      <c r="AN18" s="7">
        <f>IOtotal2019!AP19</f>
        <v>251.84082450070966</v>
      </c>
      <c r="AO18" s="7">
        <f>IOtotal2019!AQ19</f>
        <v>0</v>
      </c>
      <c r="AP18" s="7">
        <f>IOtotal2019!AR19</f>
        <v>662.57513811601916</v>
      </c>
      <c r="AQ18" s="7">
        <f>IOtotal2019!AS19</f>
        <v>2337.3386036113775</v>
      </c>
      <c r="AR18" s="7">
        <f>IOtotal2019!AT19</f>
        <v>32.882833438586196</v>
      </c>
      <c r="AS18" s="7">
        <f>IOtotal2019!AU19</f>
        <v>61.794776652723272</v>
      </c>
      <c r="AT18" s="7">
        <f>IOtotal2019!AV19</f>
        <v>1373.1320167381996</v>
      </c>
      <c r="AU18" s="7">
        <f>IOtotal2019!AW19</f>
        <v>50.117311154127592</v>
      </c>
      <c r="AV18" s="7">
        <f>IOtotal2019!AX19</f>
        <v>14.220388131898849</v>
      </c>
      <c r="AW18" s="7">
        <f>IOtotal2019!AY19</f>
        <v>153.86397431017846</v>
      </c>
      <c r="AX18" s="7">
        <f>IOtotal2019!AZ19</f>
        <v>475.47980708377162</v>
      </c>
      <c r="AY18" s="7">
        <f>IOtotal2019!BA19</f>
        <v>268.12226094047327</v>
      </c>
      <c r="AZ18" s="7">
        <f>IOtotal2019!BB19</f>
        <v>194.91089595993563</v>
      </c>
      <c r="BA18" s="7">
        <f>IOtotal2019!BC19</f>
        <v>228.75221927066411</v>
      </c>
      <c r="BB18" s="7">
        <f>IOtotal2019!BD19</f>
        <v>55.723994538436372</v>
      </c>
      <c r="BC18" s="7">
        <f>IOtotal2019!BE19</f>
        <v>58.583952724763911</v>
      </c>
      <c r="BD18" s="7">
        <f>IOtotal2019!BF19</f>
        <v>106.56620555190945</v>
      </c>
      <c r="BE18" s="7">
        <f>IOtotal2019!BG19</f>
        <v>83.433350584253859</v>
      </c>
      <c r="BF18" s="7">
        <f>IOtotal2019!BH19</f>
        <v>42.203744012745801</v>
      </c>
      <c r="BG18" s="17">
        <f>IOtotal2019!BI19</f>
        <v>16090</v>
      </c>
      <c r="BH18" s="7"/>
      <c r="BI18" s="7"/>
      <c r="BJ18" s="7"/>
      <c r="BK18" s="7"/>
      <c r="BL18" s="7"/>
    </row>
    <row r="19" spans="1:64" ht="12.75" customHeight="1">
      <c r="A19" s="7">
        <f>IOtotal2019!C20</f>
        <v>43.701513869299482</v>
      </c>
      <c r="B19" s="7">
        <f>IOtotal2019!D20</f>
        <v>5.207917822120248E-3</v>
      </c>
      <c r="C19" s="7">
        <f>IOtotal2019!E20</f>
        <v>0</v>
      </c>
      <c r="D19" s="7">
        <f>IOtotal2019!F20</f>
        <v>21.237819201283251</v>
      </c>
      <c r="E19" s="7">
        <f>IOtotal2019!G20</f>
        <v>5.5082746514147285</v>
      </c>
      <c r="F19" s="7">
        <f>IOtotal2019!H20</f>
        <v>3.0136966084190346</v>
      </c>
      <c r="G19" s="7">
        <f>IOtotal2019!I20</f>
        <v>1.6037795545776539</v>
      </c>
      <c r="H19" s="7">
        <f>IOtotal2019!J20</f>
        <v>0.11682567008013918</v>
      </c>
      <c r="I19" s="7">
        <f>IOtotal2019!K20</f>
        <v>0.11469142145182999</v>
      </c>
      <c r="J19" s="7">
        <f>IOtotal2019!L20</f>
        <v>0.53735858010525961</v>
      </c>
      <c r="K19" s="7">
        <f>IOtotal2019!M20</f>
        <v>4.9532092479006078</v>
      </c>
      <c r="L19" s="7">
        <f>IOtotal2019!N20</f>
        <v>44.550538424007485</v>
      </c>
      <c r="M19" s="7">
        <f>IOtotal2019!O20</f>
        <v>5.9095515645609442</v>
      </c>
      <c r="N19" s="7">
        <f>IOtotal2019!P20</f>
        <v>54.54339686989956</v>
      </c>
      <c r="O19" s="7">
        <f>IOtotal2019!Q20</f>
        <v>588.1069722187724</v>
      </c>
      <c r="P19" s="7">
        <f>IOtotal2019!R20</f>
        <v>750.05297675980614</v>
      </c>
      <c r="Q19" s="7">
        <f>IOtotal2019!S20</f>
        <v>143.82954586311376</v>
      </c>
      <c r="R19" s="7">
        <f>IOtotal2019!T20</f>
        <v>7797.2530526234859</v>
      </c>
      <c r="S19" s="7">
        <f>IOtotal2019!U20</f>
        <v>49477.115106873185</v>
      </c>
      <c r="T19" s="7">
        <f>IOtotal2019!V20</f>
        <v>279.78912043766161</v>
      </c>
      <c r="U19" s="7">
        <f>IOtotal2019!W20</f>
        <v>13.440163790110375</v>
      </c>
      <c r="V19" s="7">
        <f>IOtotal2019!X20</f>
        <v>436.66254038575232</v>
      </c>
      <c r="W19" s="7">
        <f>IOtotal2019!Y20</f>
        <v>2.1357821859333068</v>
      </c>
      <c r="X19" s="7">
        <f>IOtotal2019!Z20</f>
        <v>0.69329355123075875</v>
      </c>
      <c r="Y19" s="7">
        <f>IOtotal2019!AA20</f>
        <v>125.54890502733015</v>
      </c>
      <c r="Z19" s="7">
        <f>IOtotal2019!AB20</f>
        <v>36.125188783676556</v>
      </c>
      <c r="AA19" s="7">
        <f>IOtotal2019!AC20</f>
        <v>18246.882303352817</v>
      </c>
      <c r="AB19" s="7">
        <f>IOtotal2019!AD20</f>
        <v>1186.0356487114366</v>
      </c>
      <c r="AC19" s="7">
        <f>IOtotal2019!AE20</f>
        <v>0.14211221014551795</v>
      </c>
      <c r="AD19" s="7">
        <f>IOtotal2019!AF20</f>
        <v>0</v>
      </c>
      <c r="AE19" s="7">
        <f>IOtotal2019!AG20</f>
        <v>170.96756513001043</v>
      </c>
      <c r="AF19" s="7">
        <f>IOtotal2019!AH20</f>
        <v>20.508914984069186</v>
      </c>
      <c r="AG19" s="7">
        <f>IOtotal2019!AI20</f>
        <v>0.47657811419487611</v>
      </c>
      <c r="AH19" s="7">
        <f>IOtotal2019!AJ20</f>
        <v>5.2749283222782894</v>
      </c>
      <c r="AI19" s="7">
        <f>IOtotal2019!AK20</f>
        <v>22.428723550091568</v>
      </c>
      <c r="AJ19" s="7">
        <f>IOtotal2019!AL20</f>
        <v>251.88138473631653</v>
      </c>
      <c r="AK19" s="7">
        <f>IOtotal2019!AM20</f>
        <v>0</v>
      </c>
      <c r="AL19" s="7">
        <f>IOtotal2019!AN20</f>
        <v>1.7959657783635268E-2</v>
      </c>
      <c r="AM19" s="7">
        <f>IOtotal2019!AO20</f>
        <v>3.3085595575822753E-2</v>
      </c>
      <c r="AN19" s="7">
        <f>IOtotal2019!AP20</f>
        <v>485.97178412397068</v>
      </c>
      <c r="AO19" s="7">
        <f>IOtotal2019!AQ20</f>
        <v>0</v>
      </c>
      <c r="AP19" s="7">
        <f>IOtotal2019!AR20</f>
        <v>1012.7717818254947</v>
      </c>
      <c r="AQ19" s="7">
        <f>IOtotal2019!AS20</f>
        <v>6041.9955181012438</v>
      </c>
      <c r="AR19" s="7">
        <f>IOtotal2019!AT20</f>
        <v>2.3075167772686673</v>
      </c>
      <c r="AS19" s="7">
        <f>IOtotal2019!AU20</f>
        <v>0.29791484966144371</v>
      </c>
      <c r="AT19" s="7">
        <f>IOtotal2019!AV20</f>
        <v>2653.1759681129588</v>
      </c>
      <c r="AU19" s="7">
        <f>IOtotal2019!AW20</f>
        <v>12.443220660642151</v>
      </c>
      <c r="AV19" s="7">
        <f>IOtotal2019!AX20</f>
        <v>0.96891797971533666</v>
      </c>
      <c r="AW19" s="7">
        <f>IOtotal2019!AY20</f>
        <v>96.054637041717655</v>
      </c>
      <c r="AX19" s="7">
        <f>IOtotal2019!AZ20</f>
        <v>10.256923702221926</v>
      </c>
      <c r="AY19" s="7">
        <f>IOtotal2019!BA20</f>
        <v>17.98457183094661</v>
      </c>
      <c r="AZ19" s="7">
        <f>IOtotal2019!BB20</f>
        <v>60.37653510187247</v>
      </c>
      <c r="BA19" s="7">
        <f>IOtotal2019!BC20</f>
        <v>0.34350066811666791</v>
      </c>
      <c r="BB19" s="7">
        <f>IOtotal2019!BD20</f>
        <v>2.7547205246423259</v>
      </c>
      <c r="BC19" s="7">
        <f>IOtotal2019!BE20</f>
        <v>158.99700896998701</v>
      </c>
      <c r="BD19" s="7">
        <f>IOtotal2019!BF20</f>
        <v>1.5317405359177201E-4</v>
      </c>
      <c r="BE19" s="7">
        <f>IOtotal2019!BG20</f>
        <v>3.6088296814664997</v>
      </c>
      <c r="BF19" s="7">
        <f>IOtotal2019!BH20</f>
        <v>0.49278042841455588</v>
      </c>
      <c r="BG19" s="17">
        <f>IOtotal2019!BI20</f>
        <v>45843</v>
      </c>
      <c r="BH19" s="7"/>
      <c r="BI19" s="7"/>
      <c r="BJ19" s="7"/>
      <c r="BK19" s="7"/>
      <c r="BL19" s="7"/>
    </row>
    <row r="20" spans="1:64" ht="12.75" customHeight="1">
      <c r="A20" s="7">
        <f>IOtotal2019!C21</f>
        <v>0</v>
      </c>
      <c r="B20" s="7">
        <f>IOtotal2019!D21</f>
        <v>4.193330803411043</v>
      </c>
      <c r="C20" s="7">
        <f>IOtotal2019!E21</f>
        <v>48.817650186071241</v>
      </c>
      <c r="D20" s="7">
        <f>IOtotal2019!F21</f>
        <v>32.751578552323281</v>
      </c>
      <c r="E20" s="7">
        <f>IOtotal2019!G21</f>
        <v>1.2087620249005089</v>
      </c>
      <c r="F20" s="7">
        <f>IOtotal2019!H21</f>
        <v>0.79779529259676363</v>
      </c>
      <c r="G20" s="7">
        <f>IOtotal2019!I21</f>
        <v>1.8366736945975046</v>
      </c>
      <c r="H20" s="7">
        <f>IOtotal2019!J21</f>
        <v>0.50141261748418242</v>
      </c>
      <c r="I20" s="7">
        <f>IOtotal2019!K21</f>
        <v>1.2134185468677328E-2</v>
      </c>
      <c r="J20" s="7">
        <f>IOtotal2019!L21</f>
        <v>8.054733865133298E-3</v>
      </c>
      <c r="K20" s="7">
        <f>IOtotal2019!M21</f>
        <v>4.7661290293286687</v>
      </c>
      <c r="L20" s="7">
        <f>IOtotal2019!N21</f>
        <v>4.1329945773961807</v>
      </c>
      <c r="M20" s="7">
        <f>IOtotal2019!O21</f>
        <v>2.6766051445025845</v>
      </c>
      <c r="N20" s="7">
        <f>IOtotal2019!P21</f>
        <v>2.1273816460219392</v>
      </c>
      <c r="O20" s="7">
        <f>IOtotal2019!Q21</f>
        <v>31.51210477263842</v>
      </c>
      <c r="P20" s="7">
        <f>IOtotal2019!R21</f>
        <v>345.46442799491052</v>
      </c>
      <c r="Q20" s="7">
        <f>IOtotal2019!S21</f>
        <v>11.371646219095949</v>
      </c>
      <c r="R20" s="7">
        <f>IOtotal2019!T21</f>
        <v>98.453231129206131</v>
      </c>
      <c r="S20" s="7">
        <f>IOtotal2019!U21</f>
        <v>71.192768628149693</v>
      </c>
      <c r="T20" s="7">
        <f>IOtotal2019!V21</f>
        <v>3170.5645667878275</v>
      </c>
      <c r="U20" s="7">
        <f>IOtotal2019!W21</f>
        <v>25.908583736699217</v>
      </c>
      <c r="V20" s="7">
        <f>IOtotal2019!X21</f>
        <v>1000.8040872090953</v>
      </c>
      <c r="W20" s="7">
        <f>IOtotal2019!Y21</f>
        <v>3.9178025783051043</v>
      </c>
      <c r="X20" s="7">
        <f>IOtotal2019!Z21</f>
        <v>0</v>
      </c>
      <c r="Y20" s="7">
        <f>IOtotal2019!AA21</f>
        <v>1.9298157071548432</v>
      </c>
      <c r="Z20" s="7">
        <f>IOtotal2019!AB21</f>
        <v>26.802713870116904</v>
      </c>
      <c r="AA20" s="7">
        <f>IOtotal2019!AC21</f>
        <v>220.51371964753267</v>
      </c>
      <c r="AB20" s="7">
        <f>IOtotal2019!AD21</f>
        <v>1631.7223699441688</v>
      </c>
      <c r="AC20" s="7">
        <f>IOtotal2019!AE21</f>
        <v>1455.9733788849294</v>
      </c>
      <c r="AD20" s="7">
        <f>IOtotal2019!AF21</f>
        <v>310.88912163105715</v>
      </c>
      <c r="AE20" s="7">
        <f>IOtotal2019!AG21</f>
        <v>38.430341779223326</v>
      </c>
      <c r="AF20" s="7">
        <f>IOtotal2019!AH21</f>
        <v>81.807482413244827</v>
      </c>
      <c r="AG20" s="7">
        <f>IOtotal2019!AI21</f>
        <v>4.1345738781873749</v>
      </c>
      <c r="AH20" s="7">
        <f>IOtotal2019!AJ21</f>
        <v>0.11409487719442593</v>
      </c>
      <c r="AI20" s="7">
        <f>IOtotal2019!AK21</f>
        <v>3.8170408347915082E-2</v>
      </c>
      <c r="AJ20" s="7">
        <f>IOtotal2019!AL21</f>
        <v>106.19940491213076</v>
      </c>
      <c r="AK20" s="7">
        <f>IOtotal2019!AM21</f>
        <v>0</v>
      </c>
      <c r="AL20" s="7">
        <f>IOtotal2019!AN21</f>
        <v>4.3941296043960953</v>
      </c>
      <c r="AM20" s="7">
        <f>IOtotal2019!AO21</f>
        <v>8.0949423842179673</v>
      </c>
      <c r="AN20" s="7">
        <f>IOtotal2019!AP21</f>
        <v>376.58381416193959</v>
      </c>
      <c r="AO20" s="7">
        <f>IOtotal2019!AQ21</f>
        <v>0</v>
      </c>
      <c r="AP20" s="7">
        <f>IOtotal2019!AR21</f>
        <v>113.16071151807412</v>
      </c>
      <c r="AQ20" s="7">
        <f>IOtotal2019!AS21</f>
        <v>1559.232128733418</v>
      </c>
      <c r="AR20" s="7">
        <f>IOtotal2019!AT21</f>
        <v>3.0420292532486228</v>
      </c>
      <c r="AS20" s="7">
        <f>IOtotal2019!AU21</f>
        <v>1.1955758479946725</v>
      </c>
      <c r="AT20" s="7">
        <f>IOtotal2019!AV21</f>
        <v>398.99689314317351</v>
      </c>
      <c r="AU20" s="7">
        <f>IOtotal2019!AW21</f>
        <v>81.104309854349395</v>
      </c>
      <c r="AV20" s="7">
        <f>IOtotal2019!AX21</f>
        <v>13.218315065655371</v>
      </c>
      <c r="AW20" s="7">
        <f>IOtotal2019!AY21</f>
        <v>21.474978962261186</v>
      </c>
      <c r="AX20" s="7">
        <f>IOtotal2019!AZ21</f>
        <v>2475.6127303067669</v>
      </c>
      <c r="AY20" s="7">
        <f>IOtotal2019!BA21</f>
        <v>23.013255879181603</v>
      </c>
      <c r="AZ20" s="7">
        <f>IOtotal2019!BB21</f>
        <v>1499.0052508216975</v>
      </c>
      <c r="BA20" s="7">
        <f>IOtotal2019!BC21</f>
        <v>175.4389380990342</v>
      </c>
      <c r="BB20" s="7">
        <f>IOtotal2019!BD21</f>
        <v>9.5976734421518159</v>
      </c>
      <c r="BC20" s="7">
        <f>IOtotal2019!BE21</f>
        <v>13.631488389059241</v>
      </c>
      <c r="BD20" s="7">
        <f>IOtotal2019!BF21</f>
        <v>3.7476585112120216E-2</v>
      </c>
      <c r="BE20" s="7">
        <f>IOtotal2019!BG21</f>
        <v>0.16885403745418465</v>
      </c>
      <c r="BF20" s="7">
        <f>IOtotal2019!BH21</f>
        <v>7.4215944136301157</v>
      </c>
      <c r="BG20" s="17">
        <f>IOtotal2019!BI21</f>
        <v>11172</v>
      </c>
      <c r="BH20" s="7"/>
      <c r="BI20" s="7"/>
      <c r="BJ20" s="7"/>
      <c r="BK20" s="7"/>
      <c r="BL20" s="7"/>
    </row>
    <row r="21" spans="1:64" ht="12.75" customHeight="1">
      <c r="A21" s="7">
        <f>IOtotal2019!C22</f>
        <v>6.3128445466414523E-2</v>
      </c>
      <c r="B21" s="7">
        <f>IOtotal2019!D22</f>
        <v>0.333864578494943</v>
      </c>
      <c r="C21" s="7">
        <f>IOtotal2019!E22</f>
        <v>3.9754457760888626E-3</v>
      </c>
      <c r="D21" s="7">
        <f>IOtotal2019!F22</f>
        <v>13.700090000071363</v>
      </c>
      <c r="E21" s="7">
        <f>IOtotal2019!G22</f>
        <v>19.651728876733763</v>
      </c>
      <c r="F21" s="7">
        <f>IOtotal2019!H22</f>
        <v>54.766524009791119</v>
      </c>
      <c r="G21" s="7">
        <f>IOtotal2019!I22</f>
        <v>48.148503101973709</v>
      </c>
      <c r="H21" s="7">
        <f>IOtotal2019!J22</f>
        <v>0.44816932004075094</v>
      </c>
      <c r="I21" s="7">
        <f>IOtotal2019!K22</f>
        <v>0.44005329839034313</v>
      </c>
      <c r="J21" s="7">
        <f>IOtotal2019!L22</f>
        <v>0.13176971875509302</v>
      </c>
      <c r="K21" s="7">
        <f>IOtotal2019!M22</f>
        <v>186.43048206920179</v>
      </c>
      <c r="L21" s="7">
        <f>IOtotal2019!N22</f>
        <v>36.535133683570926</v>
      </c>
      <c r="M21" s="7">
        <f>IOtotal2019!O22</f>
        <v>9.7377667036804265</v>
      </c>
      <c r="N21" s="7">
        <f>IOtotal2019!P22</f>
        <v>16.954774865723447</v>
      </c>
      <c r="O21" s="7">
        <f>IOtotal2019!Q22</f>
        <v>122.76000661853581</v>
      </c>
      <c r="P21" s="7">
        <f>IOtotal2019!R22</f>
        <v>305.62580545050952</v>
      </c>
      <c r="Q21" s="7">
        <f>IOtotal2019!S22</f>
        <v>26.03519892881442</v>
      </c>
      <c r="R21" s="7">
        <f>IOtotal2019!T22</f>
        <v>85.801618418789957</v>
      </c>
      <c r="S21" s="7">
        <f>IOtotal2019!U22</f>
        <v>45.282886628159382</v>
      </c>
      <c r="T21" s="7">
        <f>IOtotal2019!V22</f>
        <v>10.234046898444602</v>
      </c>
      <c r="U21" s="7">
        <f>IOtotal2019!W22</f>
        <v>3102.4248463854415</v>
      </c>
      <c r="V21" s="7">
        <f>IOtotal2019!X22</f>
        <v>190.5884022772272</v>
      </c>
      <c r="W21" s="7">
        <f>IOtotal2019!Y22</f>
        <v>0.50083359636104929</v>
      </c>
      <c r="X21" s="7">
        <f>IOtotal2019!Z22</f>
        <v>8.8441128970237644E-4</v>
      </c>
      <c r="Y21" s="7">
        <f>IOtotal2019!AA22</f>
        <v>1.52132458292352</v>
      </c>
      <c r="Z21" s="7">
        <f>IOtotal2019!AB22</f>
        <v>1600.9673752409267</v>
      </c>
      <c r="AA21" s="7">
        <f>IOtotal2019!AC22</f>
        <v>468.124260685134</v>
      </c>
      <c r="AB21" s="7">
        <f>IOtotal2019!AD22</f>
        <v>10.794770523677567</v>
      </c>
      <c r="AC21" s="7">
        <f>IOtotal2019!AE22</f>
        <v>8.4012352797753493</v>
      </c>
      <c r="AD21" s="7">
        <f>IOtotal2019!AF22</f>
        <v>0</v>
      </c>
      <c r="AE21" s="7">
        <f>IOtotal2019!AG22</f>
        <v>73.185454411933833</v>
      </c>
      <c r="AF21" s="7">
        <f>IOtotal2019!AH22</f>
        <v>239.54341579601476</v>
      </c>
      <c r="AG21" s="7">
        <f>IOtotal2019!AI22</f>
        <v>48.6171104426206</v>
      </c>
      <c r="AH21" s="7">
        <f>IOtotal2019!AJ22</f>
        <v>55.902193434834317</v>
      </c>
      <c r="AI21" s="7">
        <f>IOtotal2019!AK22</f>
        <v>19.126880521867609</v>
      </c>
      <c r="AJ21" s="7">
        <f>IOtotal2019!AL22</f>
        <v>155.08634099366037</v>
      </c>
      <c r="AK21" s="7">
        <f>IOtotal2019!AM22</f>
        <v>19.803559189268579</v>
      </c>
      <c r="AL21" s="7">
        <f>IOtotal2019!AN22</f>
        <v>2.8362990231247132</v>
      </c>
      <c r="AM21" s="7">
        <f>IOtotal2019!AO22</f>
        <v>9.3804728719973269</v>
      </c>
      <c r="AN21" s="7">
        <f>IOtotal2019!AP22</f>
        <v>222.77681861251131</v>
      </c>
      <c r="AO21" s="7">
        <f>IOtotal2019!AQ22</f>
        <v>0</v>
      </c>
      <c r="AP21" s="7">
        <f>IOtotal2019!AR22</f>
        <v>273.44303702054629</v>
      </c>
      <c r="AQ21" s="7">
        <f>IOtotal2019!AS22</f>
        <v>458.62677355008208</v>
      </c>
      <c r="AR21" s="7">
        <f>IOtotal2019!AT22</f>
        <v>71.69778773199539</v>
      </c>
      <c r="AS21" s="7">
        <f>IOtotal2019!AU22</f>
        <v>270.38499453032767</v>
      </c>
      <c r="AT21" s="7">
        <f>IOtotal2019!AV22</f>
        <v>118.88462784545212</v>
      </c>
      <c r="AU21" s="7">
        <f>IOtotal2019!AW22</f>
        <v>31.908504564333857</v>
      </c>
      <c r="AV21" s="7">
        <f>IOtotal2019!AX22</f>
        <v>15.334956341201108</v>
      </c>
      <c r="AW21" s="7">
        <f>IOtotal2019!AY22</f>
        <v>66.038394957501069</v>
      </c>
      <c r="AX21" s="7">
        <f>IOtotal2019!AZ22</f>
        <v>620.87765298775923</v>
      </c>
      <c r="AY21" s="7">
        <f>IOtotal2019!BA22</f>
        <v>499.55726868765282</v>
      </c>
      <c r="AZ21" s="7">
        <f>IOtotal2019!BB22</f>
        <v>6491.2906074871498</v>
      </c>
      <c r="BA21" s="7">
        <f>IOtotal2019!BC22</f>
        <v>600.68179155865505</v>
      </c>
      <c r="BB21" s="7">
        <f>IOtotal2019!BD22</f>
        <v>231.61116329361289</v>
      </c>
      <c r="BC21" s="7">
        <f>IOtotal2019!BE22</f>
        <v>239.13516331169001</v>
      </c>
      <c r="BD21" s="7">
        <f>IOtotal2019!BF22</f>
        <v>262.57583203604395</v>
      </c>
      <c r="BE21" s="7">
        <f>IOtotal2019!BG22</f>
        <v>35.810381289333606</v>
      </c>
      <c r="BF21" s="7">
        <f>IOtotal2019!BH22</f>
        <v>179.47305746515008</v>
      </c>
      <c r="BG21" s="17">
        <f>IOtotal2019!BI22</f>
        <v>3191</v>
      </c>
      <c r="BH21" s="7"/>
      <c r="BI21" s="7"/>
      <c r="BJ21" s="7"/>
      <c r="BK21" s="7"/>
      <c r="BL21" s="7"/>
    </row>
    <row r="22" spans="1:64" ht="12.75" customHeight="1">
      <c r="A22" s="7">
        <f>IOtotal2019!C23</f>
        <v>1460.3249235034682</v>
      </c>
      <c r="B22" s="7">
        <f>IOtotal2019!D23</f>
        <v>662.34267547218974</v>
      </c>
      <c r="C22" s="7">
        <f>IOtotal2019!E23</f>
        <v>76.812836436799884</v>
      </c>
      <c r="D22" s="7">
        <f>IOtotal2019!F23</f>
        <v>1387.5504671230435</v>
      </c>
      <c r="E22" s="7">
        <f>IOtotal2019!G23</f>
        <v>591.11736186553151</v>
      </c>
      <c r="F22" s="7">
        <f>IOtotal2019!H23</f>
        <v>109.08317527759029</v>
      </c>
      <c r="G22" s="7">
        <f>IOtotal2019!I23</f>
        <v>570.5203123141689</v>
      </c>
      <c r="H22" s="7">
        <f>IOtotal2019!J23</f>
        <v>370.3535725580582</v>
      </c>
      <c r="I22" s="7">
        <f>IOtotal2019!K23</f>
        <v>173.81270745422569</v>
      </c>
      <c r="J22" s="7">
        <f>IOtotal2019!L23</f>
        <v>114.54168229172329</v>
      </c>
      <c r="K22" s="7">
        <f>IOtotal2019!M23</f>
        <v>408.35534402551616</v>
      </c>
      <c r="L22" s="7">
        <f>IOtotal2019!N23</f>
        <v>112.69842743120536</v>
      </c>
      <c r="M22" s="7">
        <f>IOtotal2019!O23</f>
        <v>570.07354868425682</v>
      </c>
      <c r="N22" s="7">
        <f>IOtotal2019!P23</f>
        <v>712.47807074899049</v>
      </c>
      <c r="O22" s="7">
        <f>IOtotal2019!Q23</f>
        <v>1294.7464381895415</v>
      </c>
      <c r="P22" s="7">
        <f>IOtotal2019!R23</f>
        <v>245.10832083642197</v>
      </c>
      <c r="Q22" s="7">
        <f>IOtotal2019!S23</f>
        <v>401.91031622198471</v>
      </c>
      <c r="R22" s="7">
        <f>IOtotal2019!T23</f>
        <v>1643.5661915122962</v>
      </c>
      <c r="S22" s="7">
        <f>IOtotal2019!U23</f>
        <v>146.12884204874854</v>
      </c>
      <c r="T22" s="7">
        <f>IOtotal2019!V23</f>
        <v>845.38414373867329</v>
      </c>
      <c r="U22" s="7">
        <f>IOtotal2019!W23</f>
        <v>162.88912375323201</v>
      </c>
      <c r="V22" s="7">
        <f>IOtotal2019!X23</f>
        <v>2338.2331216508519</v>
      </c>
      <c r="W22" s="7">
        <f>IOtotal2019!Y23</f>
        <v>1561.647659301683</v>
      </c>
      <c r="X22" s="7">
        <f>IOtotal2019!Z23</f>
        <v>366.38064591664016</v>
      </c>
      <c r="Y22" s="7">
        <f>IOtotal2019!AA23</f>
        <v>344.89319068224688</v>
      </c>
      <c r="Z22" s="7">
        <f>IOtotal2019!AB23</f>
        <v>4047.8803108448128</v>
      </c>
      <c r="AA22" s="7">
        <f>IOtotal2019!AC23</f>
        <v>1860.9732269476779</v>
      </c>
      <c r="AB22" s="7">
        <f>IOtotal2019!AD23</f>
        <v>4880.2187156512664</v>
      </c>
      <c r="AC22" s="7">
        <f>IOtotal2019!AE23</f>
        <v>2035.2864607472818</v>
      </c>
      <c r="AD22" s="7">
        <f>IOtotal2019!AF23</f>
        <v>866.58015640273709</v>
      </c>
      <c r="AE22" s="7">
        <f>IOtotal2019!AG23</f>
        <v>1183.874737907576</v>
      </c>
      <c r="AF22" s="7">
        <f>IOtotal2019!AH23</f>
        <v>448.43125385234458</v>
      </c>
      <c r="AG22" s="7">
        <f>IOtotal2019!AI23</f>
        <v>57.133534852260219</v>
      </c>
      <c r="AH22" s="7">
        <f>IOtotal2019!AJ23</f>
        <v>12.243459991248846</v>
      </c>
      <c r="AI22" s="7">
        <f>IOtotal2019!AK23</f>
        <v>477.0740402731027</v>
      </c>
      <c r="AJ22" s="7">
        <f>IOtotal2019!AL23</f>
        <v>474.93536415451217</v>
      </c>
      <c r="AK22" s="7">
        <f>IOtotal2019!AM23</f>
        <v>30.695516743366298</v>
      </c>
      <c r="AL22" s="7">
        <f>IOtotal2019!AN23</f>
        <v>9.5059126735543611</v>
      </c>
      <c r="AM22" s="7">
        <f>IOtotal2019!AO23</f>
        <v>2.8205470228388894</v>
      </c>
      <c r="AN22" s="7">
        <f>IOtotal2019!AP23</f>
        <v>332.9066882466613</v>
      </c>
      <c r="AO22" s="7">
        <f>IOtotal2019!AQ23</f>
        <v>6</v>
      </c>
      <c r="AP22" s="7">
        <f>IOtotal2019!AR23</f>
        <v>478.91514430960962</v>
      </c>
      <c r="AQ22" s="7">
        <f>IOtotal2019!AS23</f>
        <v>1084.6449842493885</v>
      </c>
      <c r="AR22" s="7">
        <f>IOtotal2019!AT23</f>
        <v>30.775806494880751</v>
      </c>
      <c r="AS22" s="7">
        <f>IOtotal2019!AU23</f>
        <v>47.414320142528126</v>
      </c>
      <c r="AT22" s="7">
        <f>IOtotal2019!AV23</f>
        <v>1674.132259432628</v>
      </c>
      <c r="AU22" s="7">
        <f>IOtotal2019!AW23</f>
        <v>146.13572003248404</v>
      </c>
      <c r="AV22" s="7">
        <f>IOtotal2019!AX23</f>
        <v>37.770277380802675</v>
      </c>
      <c r="AW22" s="7">
        <f>IOtotal2019!AY23</f>
        <v>104.1876465344247</v>
      </c>
      <c r="AX22" s="7">
        <f>IOtotal2019!AZ23</f>
        <v>896.95450792419638</v>
      </c>
      <c r="AY22" s="7">
        <f>IOtotal2019!BA23</f>
        <v>247.77493855881053</v>
      </c>
      <c r="AZ22" s="7">
        <f>IOtotal2019!BB23</f>
        <v>345.68956667399277</v>
      </c>
      <c r="BA22" s="7">
        <f>IOtotal2019!BC23</f>
        <v>38.189895532395497</v>
      </c>
      <c r="BB22" s="7">
        <f>IOtotal2019!BD23</f>
        <v>105.6425889847943</v>
      </c>
      <c r="BC22" s="7">
        <f>IOtotal2019!BE23</f>
        <v>116.888029339231</v>
      </c>
      <c r="BD22" s="7">
        <f>IOtotal2019!BF23</f>
        <v>53.310397366366416</v>
      </c>
      <c r="BE22" s="7">
        <f>IOtotal2019!BG23</f>
        <v>35.219147209446596</v>
      </c>
      <c r="BF22" s="7">
        <f>IOtotal2019!BH23</f>
        <v>123.84174448369025</v>
      </c>
      <c r="BG22" s="17">
        <f>IOtotal2019!BI23</f>
        <v>1242</v>
      </c>
      <c r="BH22" s="7"/>
      <c r="BI22" s="7"/>
      <c r="BJ22" s="7"/>
      <c r="BK22" s="7"/>
      <c r="BL22" s="7"/>
    </row>
    <row r="23" spans="1:64" ht="12.75" customHeight="1">
      <c r="A23" s="7">
        <f>IOtotal2019!C24</f>
        <v>861.06297262614362</v>
      </c>
      <c r="B23" s="7">
        <f>IOtotal2019!D24</f>
        <v>322.55998445019884</v>
      </c>
      <c r="C23" s="7">
        <f>IOtotal2019!E24</f>
        <v>0.40350774627301955</v>
      </c>
      <c r="D23" s="7">
        <f>IOtotal2019!F24</f>
        <v>818.40316838482704</v>
      </c>
      <c r="E23" s="7">
        <f>IOtotal2019!G24</f>
        <v>1682.8322842255009</v>
      </c>
      <c r="F23" s="7">
        <f>IOtotal2019!H24</f>
        <v>149.48572225243055</v>
      </c>
      <c r="G23" s="7">
        <f>IOtotal2019!I24</f>
        <v>1984.8191955103828</v>
      </c>
      <c r="H23" s="7">
        <f>IOtotal2019!J24</f>
        <v>4814.746234051694</v>
      </c>
      <c r="I23" s="7">
        <f>IOtotal2019!K24</f>
        <v>107.70676412578663</v>
      </c>
      <c r="J23" s="7">
        <f>IOtotal2019!L24</f>
        <v>303.21769482770094</v>
      </c>
      <c r="K23" s="7">
        <f>IOtotal2019!M24</f>
        <v>3548.6961163046071</v>
      </c>
      <c r="L23" s="7">
        <f>IOtotal2019!N24</f>
        <v>431.20900100535829</v>
      </c>
      <c r="M23" s="7">
        <f>IOtotal2019!O24</f>
        <v>481.00774042455237</v>
      </c>
      <c r="N23" s="7">
        <f>IOtotal2019!P24</f>
        <v>2082.8661900619522</v>
      </c>
      <c r="O23" s="7">
        <f>IOtotal2019!Q24</f>
        <v>1133.3469570125567</v>
      </c>
      <c r="P23" s="7">
        <f>IOtotal2019!R24</f>
        <v>246.44245905169271</v>
      </c>
      <c r="Q23" s="7">
        <f>IOtotal2019!S24</f>
        <v>209.04832737733307</v>
      </c>
      <c r="R23" s="7">
        <f>IOtotal2019!T24</f>
        <v>580.67811105188787</v>
      </c>
      <c r="S23" s="7">
        <f>IOtotal2019!U24</f>
        <v>626.8302859274404</v>
      </c>
      <c r="T23" s="7">
        <f>IOtotal2019!V24</f>
        <v>110.23633607117513</v>
      </c>
      <c r="U23" s="7">
        <f>IOtotal2019!W24</f>
        <v>249.58736726152259</v>
      </c>
      <c r="V23" s="7">
        <f>IOtotal2019!X24</f>
        <v>225.89359184453625</v>
      </c>
      <c r="W23" s="7">
        <f>IOtotal2019!Y24</f>
        <v>5838.1649116330818</v>
      </c>
      <c r="X23" s="7">
        <f>IOtotal2019!Z24</f>
        <v>466.73876386068497</v>
      </c>
      <c r="Y23" s="7">
        <f>IOtotal2019!AA24</f>
        <v>393.17128122167804</v>
      </c>
      <c r="Z23" s="7">
        <f>IOtotal2019!AB24</f>
        <v>1087.2897967709669</v>
      </c>
      <c r="AA23" s="7">
        <f>IOtotal2019!AC24</f>
        <v>3112.6247271434268</v>
      </c>
      <c r="AB23" s="7">
        <f>IOtotal2019!AD24</f>
        <v>1086.4109974172184</v>
      </c>
      <c r="AC23" s="7">
        <f>IOtotal2019!AE24</f>
        <v>5.9657580424296723</v>
      </c>
      <c r="AD23" s="7">
        <f>IOtotal2019!AF24</f>
        <v>52.125122189638326</v>
      </c>
      <c r="AE23" s="7">
        <f>IOtotal2019!AG24</f>
        <v>1059.9564574084047</v>
      </c>
      <c r="AF23" s="7">
        <f>IOtotal2019!AH24</f>
        <v>1072.1460798057124</v>
      </c>
      <c r="AG23" s="7">
        <f>IOtotal2019!AI24</f>
        <v>126.86339285861318</v>
      </c>
      <c r="AH23" s="7">
        <f>IOtotal2019!AJ24</f>
        <v>187.07946478640133</v>
      </c>
      <c r="AI23" s="7">
        <f>IOtotal2019!AK24</f>
        <v>254.59244175323062</v>
      </c>
      <c r="AJ23" s="7">
        <f>IOtotal2019!AL24</f>
        <v>409.83903899112818</v>
      </c>
      <c r="AK23" s="7">
        <f>IOtotal2019!AM24</f>
        <v>36.636584500146881</v>
      </c>
      <c r="AL23" s="7">
        <f>IOtotal2019!AN24</f>
        <v>212.44087402440266</v>
      </c>
      <c r="AM23" s="7">
        <f>IOtotal2019!AO24</f>
        <v>8.9033919318258956</v>
      </c>
      <c r="AN23" s="7">
        <f>IOtotal2019!AP24</f>
        <v>4802.6847623505946</v>
      </c>
      <c r="AO23" s="7">
        <f>IOtotal2019!AQ24</f>
        <v>0</v>
      </c>
      <c r="AP23" s="7">
        <f>IOtotal2019!AR24</f>
        <v>732.71178225323331</v>
      </c>
      <c r="AQ23" s="7">
        <f>IOtotal2019!AS24</f>
        <v>765.44040912442983</v>
      </c>
      <c r="AR23" s="7">
        <f>IOtotal2019!AT24</f>
        <v>94.616440269856568</v>
      </c>
      <c r="AS23" s="7">
        <f>IOtotal2019!AU24</f>
        <v>33.643194329342421</v>
      </c>
      <c r="AT23" s="7">
        <f>IOtotal2019!AV24</f>
        <v>534.84383809243036</v>
      </c>
      <c r="AU23" s="7">
        <f>IOtotal2019!AW24</f>
        <v>96.601831803015855</v>
      </c>
      <c r="AV23" s="7">
        <f>IOtotal2019!AX24</f>
        <v>75.268616279874678</v>
      </c>
      <c r="AW23" s="7">
        <f>IOtotal2019!AY24</f>
        <v>288.55799552752967</v>
      </c>
      <c r="AX23" s="7">
        <f>IOtotal2019!AZ24</f>
        <v>1920.6490766412371</v>
      </c>
      <c r="AY23" s="7">
        <f>IOtotal2019!BA24</f>
        <v>1557.9773391405763</v>
      </c>
      <c r="AZ23" s="7">
        <f>IOtotal2019!BB24</f>
        <v>1620.3145413649347</v>
      </c>
      <c r="BA23" s="7">
        <f>IOtotal2019!BC24</f>
        <v>1139.6396750199742</v>
      </c>
      <c r="BB23" s="7">
        <f>IOtotal2019!BD24</f>
        <v>401.84986936418403</v>
      </c>
      <c r="BC23" s="7">
        <f>IOtotal2019!BE24</f>
        <v>629.44527401705011</v>
      </c>
      <c r="BD23" s="7">
        <f>IOtotal2019!BF24</f>
        <v>685.97916845505813</v>
      </c>
      <c r="BE23" s="7">
        <f>IOtotal2019!BG24</f>
        <v>13.14075852495686</v>
      </c>
      <c r="BF23" s="7">
        <f>IOtotal2019!BH24</f>
        <v>43.60633150717608</v>
      </c>
      <c r="BG23" s="17">
        <f>IOtotal2019!BI24</f>
        <v>36989</v>
      </c>
      <c r="BH23" s="7"/>
      <c r="BI23" s="7"/>
      <c r="BJ23" s="7"/>
      <c r="BK23" s="7"/>
      <c r="BL23" s="7"/>
    </row>
    <row r="24" spans="1:64" ht="12.75" customHeight="1">
      <c r="A24" s="7">
        <f>IOtotal2019!C25</f>
        <v>4.7388152128677058E-2</v>
      </c>
      <c r="B24" s="7">
        <f>IOtotal2019!D25</f>
        <v>4.9464794836988561</v>
      </c>
      <c r="C24" s="7">
        <f>IOtotal2019!E25</f>
        <v>6.758257819351067E-2</v>
      </c>
      <c r="D24" s="7">
        <f>IOtotal2019!F25</f>
        <v>26.402324254288654</v>
      </c>
      <c r="E24" s="7">
        <f>IOtotal2019!G25</f>
        <v>612.22883416077434</v>
      </c>
      <c r="F24" s="7">
        <f>IOtotal2019!H25</f>
        <v>13.039189930981919</v>
      </c>
      <c r="G24" s="7">
        <f>IOtotal2019!I25</f>
        <v>48.793332354808214</v>
      </c>
      <c r="H24" s="7">
        <f>IOtotal2019!J25</f>
        <v>130.21856474155899</v>
      </c>
      <c r="I24" s="7">
        <f>IOtotal2019!K25</f>
        <v>9.4136036100077991</v>
      </c>
      <c r="J24" s="7">
        <f>IOtotal2019!L25</f>
        <v>20.714043993045951</v>
      </c>
      <c r="K24" s="7">
        <f>IOtotal2019!M25</f>
        <v>248.49189547315217</v>
      </c>
      <c r="L24" s="7">
        <f>IOtotal2019!N25</f>
        <v>17.571266492062691</v>
      </c>
      <c r="M24" s="7">
        <f>IOtotal2019!O25</f>
        <v>59.48880495790921</v>
      </c>
      <c r="N24" s="7">
        <f>IOtotal2019!P25</f>
        <v>116.21534629811647</v>
      </c>
      <c r="O24" s="7">
        <f>IOtotal2019!Q25</f>
        <v>134.59837026806585</v>
      </c>
      <c r="P24" s="7">
        <f>IOtotal2019!R25</f>
        <v>22.517233158557723</v>
      </c>
      <c r="Q24" s="7">
        <f>IOtotal2019!S25</f>
        <v>23.007844887514938</v>
      </c>
      <c r="R24" s="7">
        <f>IOtotal2019!T25</f>
        <v>96.171507121227336</v>
      </c>
      <c r="S24" s="7">
        <f>IOtotal2019!U25</f>
        <v>197.92542999036107</v>
      </c>
      <c r="T24" s="7">
        <f>IOtotal2019!V25</f>
        <v>15.94512197277327</v>
      </c>
      <c r="U24" s="7">
        <f>IOtotal2019!W25</f>
        <v>86.164643391941638</v>
      </c>
      <c r="V24" s="7">
        <f>IOtotal2019!X25</f>
        <v>19.230945256168248</v>
      </c>
      <c r="W24" s="7">
        <f>IOtotal2019!Y25</f>
        <v>687.50837692631785</v>
      </c>
      <c r="X24" s="7">
        <f>IOtotal2019!Z25</f>
        <v>18.905026183615163</v>
      </c>
      <c r="Y24" s="7">
        <f>IOtotal2019!AA25</f>
        <v>279.80177195181614</v>
      </c>
      <c r="Z24" s="7">
        <f>IOtotal2019!AB25</f>
        <v>292.73558043397014</v>
      </c>
      <c r="AA24" s="7">
        <f>IOtotal2019!AC25</f>
        <v>432.3827637262246</v>
      </c>
      <c r="AB24" s="7">
        <f>IOtotal2019!AD25</f>
        <v>50.338444049181</v>
      </c>
      <c r="AC24" s="7">
        <f>IOtotal2019!AE25</f>
        <v>8.2275490084247227E-2</v>
      </c>
      <c r="AD24" s="7">
        <f>IOtotal2019!AF25</f>
        <v>4.6540287669319929</v>
      </c>
      <c r="AE24" s="7">
        <f>IOtotal2019!AG25</f>
        <v>403.23366556265074</v>
      </c>
      <c r="AF24" s="7">
        <f>IOtotal2019!AH25</f>
        <v>523.9321819761243</v>
      </c>
      <c r="AG24" s="7">
        <f>IOtotal2019!AI25</f>
        <v>12.8171469231308</v>
      </c>
      <c r="AH24" s="7">
        <f>IOtotal2019!AJ25</f>
        <v>104.85795966982785</v>
      </c>
      <c r="AI24" s="7">
        <f>IOtotal2019!AK25</f>
        <v>15.795477792832989</v>
      </c>
      <c r="AJ24" s="7">
        <f>IOtotal2019!AL25</f>
        <v>91.349280727496549</v>
      </c>
      <c r="AK24" s="7">
        <f>IOtotal2019!AM25</f>
        <v>0</v>
      </c>
      <c r="AL24" s="7">
        <f>IOtotal2019!AN25</f>
        <v>95.136813132795865</v>
      </c>
      <c r="AM24" s="7">
        <f>IOtotal2019!AO25</f>
        <v>2.2305205684033838</v>
      </c>
      <c r="AN24" s="7">
        <f>IOtotal2019!AP25</f>
        <v>7323.2357402629605</v>
      </c>
      <c r="AO24" s="7">
        <f>IOtotal2019!AQ25</f>
        <v>6760</v>
      </c>
      <c r="AP24" s="7">
        <f>IOtotal2019!AR25</f>
        <v>151.0605376791699</v>
      </c>
      <c r="AQ24" s="7">
        <f>IOtotal2019!AS25</f>
        <v>172.26147154643374</v>
      </c>
      <c r="AR24" s="7">
        <f>IOtotal2019!AT25</f>
        <v>8.1883878217471171</v>
      </c>
      <c r="AS24" s="7">
        <f>IOtotal2019!AU25</f>
        <v>22.674789196970089</v>
      </c>
      <c r="AT24" s="7">
        <f>IOtotal2019!AV25</f>
        <v>90.259194529760592</v>
      </c>
      <c r="AU24" s="7">
        <f>IOtotal2019!AW25</f>
        <v>28.418037072429584</v>
      </c>
      <c r="AV24" s="7">
        <f>IOtotal2019!AX25</f>
        <v>17.393946488961362</v>
      </c>
      <c r="AW24" s="7">
        <f>IOtotal2019!AY25</f>
        <v>327.97403219145684</v>
      </c>
      <c r="AX24" s="7">
        <f>IOtotal2019!AZ25</f>
        <v>696.40735385564005</v>
      </c>
      <c r="AY24" s="7">
        <f>IOtotal2019!BA25</f>
        <v>233.84888932052814</v>
      </c>
      <c r="AZ24" s="7">
        <f>IOtotal2019!BB25</f>
        <v>1107.1159449425702</v>
      </c>
      <c r="BA24" s="7">
        <f>IOtotal2019!BC25</f>
        <v>221.57398444119758</v>
      </c>
      <c r="BB24" s="7">
        <f>IOtotal2019!BD25</f>
        <v>211.35515786786161</v>
      </c>
      <c r="BC24" s="7">
        <f>IOtotal2019!BE25</f>
        <v>215.58131778179771</v>
      </c>
      <c r="BD24" s="7">
        <f>IOtotal2019!BF25</f>
        <v>208.32366026706407</v>
      </c>
      <c r="BE24" s="7">
        <f>IOtotal2019!BG25</f>
        <v>1.758596323079832</v>
      </c>
      <c r="BF24" s="7">
        <f>IOtotal2019!BH25</f>
        <v>33.60789200162872</v>
      </c>
      <c r="BG24" s="17">
        <f>IOtotal2019!BI25</f>
        <v>11209</v>
      </c>
      <c r="BH24" s="7"/>
      <c r="BI24" s="7"/>
      <c r="BJ24" s="7"/>
      <c r="BK24" s="7"/>
      <c r="BL24" s="7"/>
    </row>
    <row r="25" spans="1:64" ht="12.75" customHeight="1">
      <c r="A25" s="7">
        <f>IOtotal2019!C26</f>
        <v>137.85740539368336</v>
      </c>
      <c r="B25" s="7">
        <f>IOtotal2019!D26</f>
        <v>146.94366828701817</v>
      </c>
      <c r="C25" s="7">
        <f>IOtotal2019!E26</f>
        <v>3.0564183038713417</v>
      </c>
      <c r="D25" s="7">
        <f>IOtotal2019!F26</f>
        <v>1692.2154175045293</v>
      </c>
      <c r="E25" s="7">
        <f>IOtotal2019!G26</f>
        <v>284.90092069122846</v>
      </c>
      <c r="F25" s="7">
        <f>IOtotal2019!H26</f>
        <v>65.222496602661394</v>
      </c>
      <c r="G25" s="7">
        <f>IOtotal2019!I26</f>
        <v>607.60437639751729</v>
      </c>
      <c r="H25" s="7">
        <f>IOtotal2019!J26</f>
        <v>2372.397260315216</v>
      </c>
      <c r="I25" s="7">
        <f>IOtotal2019!K26</f>
        <v>59.467848723914841</v>
      </c>
      <c r="J25" s="7">
        <f>IOtotal2019!L26</f>
        <v>205.40875310400401</v>
      </c>
      <c r="K25" s="7">
        <f>IOtotal2019!M26</f>
        <v>452.65713727882923</v>
      </c>
      <c r="L25" s="7">
        <f>IOtotal2019!N26</f>
        <v>386.18543955580526</v>
      </c>
      <c r="M25" s="7">
        <f>IOtotal2019!O26</f>
        <v>202.57213569885792</v>
      </c>
      <c r="N25" s="7">
        <f>IOtotal2019!P26</f>
        <v>10562.091020025049</v>
      </c>
      <c r="O25" s="7">
        <f>IOtotal2019!Q26</f>
        <v>648.18108103659097</v>
      </c>
      <c r="P25" s="7">
        <f>IOtotal2019!R26</f>
        <v>53.713797188112579</v>
      </c>
      <c r="Q25" s="7">
        <f>IOtotal2019!S26</f>
        <v>48.965038372938849</v>
      </c>
      <c r="R25" s="7">
        <f>IOtotal2019!T26</f>
        <v>263.16173237328155</v>
      </c>
      <c r="S25" s="7">
        <f>IOtotal2019!U26</f>
        <v>160.7340195990123</v>
      </c>
      <c r="T25" s="7">
        <f>IOtotal2019!V26</f>
        <v>21.933081502598</v>
      </c>
      <c r="U25" s="7">
        <f>IOtotal2019!W26</f>
        <v>67.673553872099745</v>
      </c>
      <c r="V25" s="7">
        <f>IOtotal2019!X26</f>
        <v>132.06757347902195</v>
      </c>
      <c r="W25" s="7">
        <f>IOtotal2019!Y26</f>
        <v>787.72838132182767</v>
      </c>
      <c r="X25" s="7">
        <f>IOtotal2019!Z26</f>
        <v>770.66222016386212</v>
      </c>
      <c r="Y25" s="7">
        <f>IOtotal2019!AA26</f>
        <v>3080.0734960803084</v>
      </c>
      <c r="Z25" s="7">
        <f>IOtotal2019!AB26</f>
        <v>1453.6725960706706</v>
      </c>
      <c r="AA25" s="7">
        <f>IOtotal2019!AC26</f>
        <v>1285.3353388988289</v>
      </c>
      <c r="AB25" s="7">
        <f>IOtotal2019!AD26</f>
        <v>357.66330855099363</v>
      </c>
      <c r="AC25" s="7">
        <f>IOtotal2019!AE26</f>
        <v>269.30230716490234</v>
      </c>
      <c r="AD25" s="7">
        <f>IOtotal2019!AF26</f>
        <v>0</v>
      </c>
      <c r="AE25" s="7">
        <f>IOtotal2019!AG26</f>
        <v>348.1746809280649</v>
      </c>
      <c r="AF25" s="7">
        <f>IOtotal2019!AH26</f>
        <v>190.21454555981632</v>
      </c>
      <c r="AG25" s="7">
        <f>IOtotal2019!AI26</f>
        <v>155.63996816748522</v>
      </c>
      <c r="AH25" s="7">
        <f>IOtotal2019!AJ26</f>
        <v>42.758312986126668</v>
      </c>
      <c r="AI25" s="7">
        <f>IOtotal2019!AK26</f>
        <v>214.56488122217104</v>
      </c>
      <c r="AJ25" s="7">
        <f>IOtotal2019!AL26</f>
        <v>464.50482566903668</v>
      </c>
      <c r="AK25" s="7">
        <f>IOtotal2019!AM26</f>
        <v>164.3695412709292</v>
      </c>
      <c r="AL25" s="7">
        <f>IOtotal2019!AN26</f>
        <v>45.957105867932007</v>
      </c>
      <c r="AM25" s="7">
        <f>IOtotal2019!AO26</f>
        <v>22.744587163525026</v>
      </c>
      <c r="AN25" s="7">
        <f>IOtotal2019!AP26</f>
        <v>7913.2219583879514</v>
      </c>
      <c r="AO25" s="7">
        <f>IOtotal2019!AQ26</f>
        <v>7030</v>
      </c>
      <c r="AP25" s="7">
        <f>IOtotal2019!AR26</f>
        <v>357.64714695951341</v>
      </c>
      <c r="AQ25" s="7">
        <f>IOtotal2019!AS26</f>
        <v>635.64309818297397</v>
      </c>
      <c r="AR25" s="7">
        <f>IOtotal2019!AT26</f>
        <v>74.375817535481346</v>
      </c>
      <c r="AS25" s="7">
        <f>IOtotal2019!AU26</f>
        <v>75.923726436694253</v>
      </c>
      <c r="AT25" s="7">
        <f>IOtotal2019!AV26</f>
        <v>369.44150164805768</v>
      </c>
      <c r="AU25" s="7">
        <f>IOtotal2019!AW26</f>
        <v>79.866133648463162</v>
      </c>
      <c r="AV25" s="7">
        <f>IOtotal2019!AX26</f>
        <v>51.817233521930582</v>
      </c>
      <c r="AW25" s="7">
        <f>IOtotal2019!AY26</f>
        <v>446.27646803955486</v>
      </c>
      <c r="AX25" s="7">
        <f>IOtotal2019!AZ26</f>
        <v>438.675849877953</v>
      </c>
      <c r="AY25" s="7">
        <f>IOtotal2019!BA26</f>
        <v>519.42015290311201</v>
      </c>
      <c r="AZ25" s="7">
        <f>IOtotal2019!BB26</f>
        <v>659.08334541488625</v>
      </c>
      <c r="BA25" s="7">
        <f>IOtotal2019!BC26</f>
        <v>708.56088784189626</v>
      </c>
      <c r="BB25" s="7">
        <f>IOtotal2019!BD26</f>
        <v>155.29831826461739</v>
      </c>
      <c r="BC25" s="7">
        <f>IOtotal2019!BE26</f>
        <v>182.98117265708501</v>
      </c>
      <c r="BD25" s="7">
        <f>IOtotal2019!BF26</f>
        <v>159.86549010489858</v>
      </c>
      <c r="BE25" s="7">
        <f>IOtotal2019!BG26</f>
        <v>24.809404401145283</v>
      </c>
      <c r="BF25" s="7">
        <f>IOtotal2019!BH26</f>
        <v>30.716021781462192</v>
      </c>
      <c r="BG25" s="17">
        <f>IOtotal2019!BI26</f>
        <v>6614</v>
      </c>
      <c r="BH25" s="7"/>
      <c r="BI25" s="7"/>
      <c r="BJ25" s="7"/>
      <c r="BK25" s="7"/>
      <c r="BL25" s="7"/>
    </row>
    <row r="26" spans="1:64" ht="12.75" customHeight="1">
      <c r="A26" s="7">
        <f>IOtotal2019!C27</f>
        <v>1393.0649923415108</v>
      </c>
      <c r="B26" s="7">
        <f>IOtotal2019!D27</f>
        <v>316.68905862179207</v>
      </c>
      <c r="C26" s="7">
        <f>IOtotal2019!E27</f>
        <v>5.1006562494123848</v>
      </c>
      <c r="D26" s="7">
        <f>IOtotal2019!F27</f>
        <v>1050.3043694153653</v>
      </c>
      <c r="E26" s="7">
        <f>IOtotal2019!G27</f>
        <v>516.41293119862996</v>
      </c>
      <c r="F26" s="7">
        <f>IOtotal2019!H27</f>
        <v>38.956781505397664</v>
      </c>
      <c r="G26" s="7">
        <f>IOtotal2019!I27</f>
        <v>2792.9908220558068</v>
      </c>
      <c r="H26" s="7">
        <f>IOtotal2019!J27</f>
        <v>745.37265445025992</v>
      </c>
      <c r="I26" s="7">
        <f>IOtotal2019!K27</f>
        <v>37.443890322952655</v>
      </c>
      <c r="J26" s="7">
        <f>IOtotal2019!L27</f>
        <v>154.16223676480681</v>
      </c>
      <c r="K26" s="7">
        <f>IOtotal2019!M27</f>
        <v>828.62107837931217</v>
      </c>
      <c r="L26" s="7">
        <f>IOtotal2019!N27</f>
        <v>174.07877166544066</v>
      </c>
      <c r="M26" s="7">
        <f>IOtotal2019!O27</f>
        <v>259.75774584016813</v>
      </c>
      <c r="N26" s="7">
        <f>IOtotal2019!P27</f>
        <v>455.72479854210133</v>
      </c>
      <c r="O26" s="7">
        <f>IOtotal2019!Q27</f>
        <v>510.8550779278487</v>
      </c>
      <c r="P26" s="7">
        <f>IOtotal2019!R27</f>
        <v>92.607340952596417</v>
      </c>
      <c r="Q26" s="7">
        <f>IOtotal2019!S27</f>
        <v>297.65572436643816</v>
      </c>
      <c r="R26" s="7">
        <f>IOtotal2019!T27</f>
        <v>680.18404844216593</v>
      </c>
      <c r="S26" s="7">
        <f>IOtotal2019!U27</f>
        <v>904.91235335259773</v>
      </c>
      <c r="T26" s="7">
        <f>IOtotal2019!V27</f>
        <v>330.5442917750608</v>
      </c>
      <c r="U26" s="7">
        <f>IOtotal2019!W27</f>
        <v>183.99926882484698</v>
      </c>
      <c r="V26" s="7">
        <f>IOtotal2019!X27</f>
        <v>198.85839167567173</v>
      </c>
      <c r="W26" s="7">
        <f>IOtotal2019!Y27</f>
        <v>5231.3687192674342</v>
      </c>
      <c r="X26" s="7">
        <f>IOtotal2019!Z27</f>
        <v>678.67314288371335</v>
      </c>
      <c r="Y26" s="7">
        <f>IOtotal2019!AA27</f>
        <v>652.43286406632365</v>
      </c>
      <c r="Z26" s="7">
        <f>IOtotal2019!AB27</f>
        <v>5299.5776609892246</v>
      </c>
      <c r="AA26" s="7">
        <f>IOtotal2019!AC27</f>
        <v>4579.1553344654831</v>
      </c>
      <c r="AB26" s="7">
        <f>IOtotal2019!AD27</f>
        <v>1330.493996834032</v>
      </c>
      <c r="AC26" s="7">
        <f>IOtotal2019!AE27</f>
        <v>90.071605715278892</v>
      </c>
      <c r="AD26" s="7">
        <f>IOtotal2019!AF27</f>
        <v>19.546920821114369</v>
      </c>
      <c r="AE26" s="7">
        <f>IOtotal2019!AG27</f>
        <v>2615.6611165646082</v>
      </c>
      <c r="AF26" s="7">
        <f>IOtotal2019!AH27</f>
        <v>1528.5759573581513</v>
      </c>
      <c r="AG26" s="7">
        <f>IOtotal2019!AI27</f>
        <v>98.905981192662296</v>
      </c>
      <c r="AH26" s="7">
        <f>IOtotal2019!AJ27</f>
        <v>225.33948018144812</v>
      </c>
      <c r="AI26" s="7">
        <f>IOtotal2019!AK27</f>
        <v>615.9323519320476</v>
      </c>
      <c r="AJ26" s="7">
        <f>IOtotal2019!AL27</f>
        <v>733.92880822097834</v>
      </c>
      <c r="AK26" s="7">
        <f>IOtotal2019!AM27</f>
        <v>748.57453735435229</v>
      </c>
      <c r="AL26" s="7">
        <f>IOtotal2019!AN27</f>
        <v>998.90786264483518</v>
      </c>
      <c r="AM26" s="7">
        <f>IOtotal2019!AO27</f>
        <v>15.42840341851374</v>
      </c>
      <c r="AN26" s="7">
        <f>IOtotal2019!AP27</f>
        <v>43857.302563922116</v>
      </c>
      <c r="AO26" s="7">
        <f>IOtotal2019!AQ27</f>
        <v>42160</v>
      </c>
      <c r="AP26" s="7">
        <f>IOtotal2019!AR27</f>
        <v>1272.380068876316</v>
      </c>
      <c r="AQ26" s="7">
        <f>IOtotal2019!AS27</f>
        <v>1865.1691467670964</v>
      </c>
      <c r="AR26" s="7">
        <f>IOtotal2019!AT27</f>
        <v>73.974284047938667</v>
      </c>
      <c r="AS26" s="7">
        <f>IOtotal2019!AU27</f>
        <v>99.352548297549816</v>
      </c>
      <c r="AT26" s="7">
        <f>IOtotal2019!AV27</f>
        <v>611.03882044799684</v>
      </c>
      <c r="AU26" s="7">
        <f>IOtotal2019!AW27</f>
        <v>134.57514020046722</v>
      </c>
      <c r="AV26" s="7">
        <f>IOtotal2019!AX27</f>
        <v>41.811091219310185</v>
      </c>
      <c r="AW26" s="7">
        <f>IOtotal2019!AY27</f>
        <v>1628.3334410610298</v>
      </c>
      <c r="AX26" s="7">
        <f>IOtotal2019!AZ27</f>
        <v>4251.3145083076497</v>
      </c>
      <c r="AY26" s="7">
        <f>IOtotal2019!BA27</f>
        <v>2142.1605037960271</v>
      </c>
      <c r="AZ26" s="7">
        <f>IOtotal2019!BB27</f>
        <v>742.79819433514558</v>
      </c>
      <c r="BA26" s="7">
        <f>IOtotal2019!BC27</f>
        <v>984.69485990029079</v>
      </c>
      <c r="BB26" s="7">
        <f>IOtotal2019!BD27</f>
        <v>384.75715936976934</v>
      </c>
      <c r="BC26" s="7">
        <f>IOtotal2019!BE27</f>
        <v>960.0208744112947</v>
      </c>
      <c r="BD26" s="7">
        <f>IOtotal2019!BF27</f>
        <v>1500.1919193896747</v>
      </c>
      <c r="BE26" s="7">
        <f>IOtotal2019!BG27</f>
        <v>18.218577920320921</v>
      </c>
      <c r="BF26" s="7">
        <f>IOtotal2019!BH27</f>
        <v>169.03426914962901</v>
      </c>
      <c r="BG26" s="17">
        <f>IOtotal2019!BI27</f>
        <v>28357</v>
      </c>
      <c r="BH26" s="7"/>
      <c r="BI26" s="7"/>
      <c r="BJ26" s="7"/>
      <c r="BK26" s="7"/>
      <c r="BL26" s="7"/>
    </row>
    <row r="27" spans="1:64" ht="12.75" customHeight="1">
      <c r="A27" s="7">
        <f>IOtotal2019!C28</f>
        <v>4484.9850680580948</v>
      </c>
      <c r="B27" s="7">
        <f>IOtotal2019!D28</f>
        <v>546.9527643818833</v>
      </c>
      <c r="C27" s="7">
        <f>IOtotal2019!E28</f>
        <v>74.266833506840285</v>
      </c>
      <c r="D27" s="7">
        <f>IOtotal2019!F28</f>
        <v>1952.335244321298</v>
      </c>
      <c r="E27" s="7">
        <f>IOtotal2019!G28</f>
        <v>5634.789041121936</v>
      </c>
      <c r="F27" s="7">
        <f>IOtotal2019!H28</f>
        <v>367.15667431863608</v>
      </c>
      <c r="G27" s="7">
        <f>IOtotal2019!I28</f>
        <v>1668.1847581498321</v>
      </c>
      <c r="H27" s="7">
        <f>IOtotal2019!J28</f>
        <v>2900.1852794459937</v>
      </c>
      <c r="I27" s="7">
        <f>IOtotal2019!K28</f>
        <v>424.98188412058238</v>
      </c>
      <c r="J27" s="7">
        <f>IOtotal2019!L28</f>
        <v>478.49573640699003</v>
      </c>
      <c r="K27" s="7">
        <f>IOtotal2019!M28</f>
        <v>3908.7810313523628</v>
      </c>
      <c r="L27" s="7">
        <f>IOtotal2019!N28</f>
        <v>1889.7856999928149</v>
      </c>
      <c r="M27" s="7">
        <f>IOtotal2019!O28</f>
        <v>2101.3453117675267</v>
      </c>
      <c r="N27" s="7">
        <f>IOtotal2019!P28</f>
        <v>8663.4277493578847</v>
      </c>
      <c r="O27" s="7">
        <f>IOtotal2019!Q28</f>
        <v>4660.4768273101881</v>
      </c>
      <c r="P27" s="7">
        <f>IOtotal2019!R28</f>
        <v>1669.9208823788638</v>
      </c>
      <c r="Q27" s="7">
        <f>IOtotal2019!S28</f>
        <v>2467.2416176199608</v>
      </c>
      <c r="R27" s="7">
        <f>IOtotal2019!T28</f>
        <v>7305.8629756396858</v>
      </c>
      <c r="S27" s="7">
        <f>IOtotal2019!U28</f>
        <v>7965.8035621825948</v>
      </c>
      <c r="T27" s="7">
        <f>IOtotal2019!V28</f>
        <v>1159.0700282291216</v>
      </c>
      <c r="U27" s="7">
        <f>IOtotal2019!W28</f>
        <v>1376.976843561353</v>
      </c>
      <c r="V27" s="7">
        <f>IOtotal2019!X28</f>
        <v>1750.9174672380311</v>
      </c>
      <c r="W27" s="7">
        <f>IOtotal2019!Y28</f>
        <v>1172.2401425635694</v>
      </c>
      <c r="X27" s="7">
        <f>IOtotal2019!Z28</f>
        <v>467.10810473827877</v>
      </c>
      <c r="Y27" s="7">
        <f>IOtotal2019!AA28</f>
        <v>2547.6885756243519</v>
      </c>
      <c r="Z27" s="7">
        <f>IOtotal2019!AB28</f>
        <v>16531.129372361822</v>
      </c>
      <c r="AA27" s="7">
        <f>IOtotal2019!AC28</f>
        <v>19136.521669812573</v>
      </c>
      <c r="AB27" s="7">
        <f>IOtotal2019!AD28</f>
        <v>13578.296145294942</v>
      </c>
      <c r="AC27" s="7">
        <f>IOtotal2019!AE28</f>
        <v>585.43782403171053</v>
      </c>
      <c r="AD27" s="7">
        <f>IOtotal2019!AF28</f>
        <v>738.12896243541411</v>
      </c>
      <c r="AE27" s="7">
        <f>IOtotal2019!AG28</f>
        <v>3368.2911342918346</v>
      </c>
      <c r="AF27" s="7">
        <f>IOtotal2019!AH28</f>
        <v>6755.769184296696</v>
      </c>
      <c r="AG27" s="7">
        <f>IOtotal2019!AI28</f>
        <v>328.71736652366621</v>
      </c>
      <c r="AH27" s="7">
        <f>IOtotal2019!AJ28</f>
        <v>223.40934141704378</v>
      </c>
      <c r="AI27" s="7">
        <f>IOtotal2019!AK28</f>
        <v>1239.6441805974985</v>
      </c>
      <c r="AJ27" s="7">
        <f>IOtotal2019!AL28</f>
        <v>2405.0990167627119</v>
      </c>
      <c r="AK27" s="7">
        <f>IOtotal2019!AM28</f>
        <v>177.24185474395378</v>
      </c>
      <c r="AL27" s="7">
        <f>IOtotal2019!AN28</f>
        <v>20.611901259459874</v>
      </c>
      <c r="AM27" s="7">
        <f>IOtotal2019!AO28</f>
        <v>47.062375009223089</v>
      </c>
      <c r="AN27" s="7">
        <f>IOtotal2019!AP28</f>
        <v>3266.8332555031911</v>
      </c>
      <c r="AO27" s="7">
        <f>IOtotal2019!AQ28</f>
        <v>1133</v>
      </c>
      <c r="AP27" s="7">
        <f>IOtotal2019!AR28</f>
        <v>2655.9674065778941</v>
      </c>
      <c r="AQ27" s="7">
        <f>IOtotal2019!AS28</f>
        <v>5715.9809436046298</v>
      </c>
      <c r="AR27" s="7">
        <f>IOtotal2019!AT28</f>
        <v>565.27796102865227</v>
      </c>
      <c r="AS27" s="7">
        <f>IOtotal2019!AU28</f>
        <v>454.99342849200946</v>
      </c>
      <c r="AT27" s="7">
        <f>IOtotal2019!AV28</f>
        <v>3256.9395905337551</v>
      </c>
      <c r="AU27" s="7">
        <f>IOtotal2019!AW28</f>
        <v>358.8860006518114</v>
      </c>
      <c r="AV27" s="7">
        <f>IOtotal2019!AX28</f>
        <v>52.296698972154289</v>
      </c>
      <c r="AW27" s="7">
        <f>IOtotal2019!AY28</f>
        <v>1089.1250658440208</v>
      </c>
      <c r="AX27" s="7">
        <f>IOtotal2019!AZ28</f>
        <v>1707.9013869478258</v>
      </c>
      <c r="AY27" s="7">
        <f>IOtotal2019!BA28</f>
        <v>1976.0727111558347</v>
      </c>
      <c r="AZ27" s="7">
        <f>IOtotal2019!BB28</f>
        <v>7128.9611076373376</v>
      </c>
      <c r="BA27" s="7">
        <f>IOtotal2019!BC28</f>
        <v>1391.7422671436555</v>
      </c>
      <c r="BB27" s="7">
        <f>IOtotal2019!BD28</f>
        <v>1881.7503962136552</v>
      </c>
      <c r="BC27" s="7">
        <f>IOtotal2019!BE28</f>
        <v>643.07173293327082</v>
      </c>
      <c r="BD27" s="7">
        <f>IOtotal2019!BF28</f>
        <v>1017.0035171248896</v>
      </c>
      <c r="BE27" s="7">
        <f>IOtotal2019!BG28</f>
        <v>131.01152357325111</v>
      </c>
      <c r="BF27" s="7">
        <f>IOtotal2019!BH28</f>
        <v>712.84457383493248</v>
      </c>
      <c r="BG27" s="17">
        <f>IOtotal2019!BI28</f>
        <v>56544</v>
      </c>
      <c r="BH27" s="7"/>
      <c r="BI27" s="7"/>
      <c r="BJ27" s="7"/>
      <c r="BK27" s="7"/>
      <c r="BL27" s="7"/>
    </row>
    <row r="28" spans="1:64" ht="12.75" customHeight="1">
      <c r="A28" s="7">
        <f>IOtotal2019!C29</f>
        <v>550.32482807033057</v>
      </c>
      <c r="B28" s="7">
        <f>IOtotal2019!D29</f>
        <v>245.50348591425058</v>
      </c>
      <c r="C28" s="7">
        <f>IOtotal2019!E29</f>
        <v>77.973666603417826</v>
      </c>
      <c r="D28" s="7">
        <f>IOtotal2019!F29</f>
        <v>1797.558052320107</v>
      </c>
      <c r="E28" s="7">
        <f>IOtotal2019!G29</f>
        <v>3248.3333758748181</v>
      </c>
      <c r="F28" s="7">
        <f>IOtotal2019!H29</f>
        <v>207.96478157195585</v>
      </c>
      <c r="G28" s="7">
        <f>IOtotal2019!I29</f>
        <v>3656.2365501603363</v>
      </c>
      <c r="H28" s="7">
        <f>IOtotal2019!J29</f>
        <v>6368.3928065332548</v>
      </c>
      <c r="I28" s="7">
        <f>IOtotal2019!K29</f>
        <v>126.27756198165788</v>
      </c>
      <c r="J28" s="7">
        <f>IOtotal2019!L29</f>
        <v>147.34524576071775</v>
      </c>
      <c r="K28" s="7">
        <f>IOtotal2019!M29</f>
        <v>1151.9114184383238</v>
      </c>
      <c r="L28" s="7">
        <f>IOtotal2019!N29</f>
        <v>742.81283320318278</v>
      </c>
      <c r="M28" s="7">
        <f>IOtotal2019!O29</f>
        <v>2410.3995108220793</v>
      </c>
      <c r="N28" s="7">
        <f>IOtotal2019!P29</f>
        <v>839.58557473991812</v>
      </c>
      <c r="O28" s="7">
        <f>IOtotal2019!Q29</f>
        <v>1184.8804200534628</v>
      </c>
      <c r="P28" s="7">
        <f>IOtotal2019!R29</f>
        <v>115.96315463465476</v>
      </c>
      <c r="Q28" s="7">
        <f>IOtotal2019!S29</f>
        <v>278.50629454718683</v>
      </c>
      <c r="R28" s="7">
        <f>IOtotal2019!T29</f>
        <v>1280.644064411634</v>
      </c>
      <c r="S28" s="7">
        <f>IOtotal2019!U29</f>
        <v>2210.5046949646658</v>
      </c>
      <c r="T28" s="7">
        <f>IOtotal2019!V29</f>
        <v>212.63006459417289</v>
      </c>
      <c r="U28" s="7">
        <f>IOtotal2019!W29</f>
        <v>465.63926541856176</v>
      </c>
      <c r="V28" s="7">
        <f>IOtotal2019!X29</f>
        <v>365.97827187359962</v>
      </c>
      <c r="W28" s="7">
        <f>IOtotal2019!Y29</f>
        <v>583.13620806289236</v>
      </c>
      <c r="X28" s="7">
        <f>IOtotal2019!Z29</f>
        <v>276.18686889962856</v>
      </c>
      <c r="Y28" s="7">
        <f>IOtotal2019!AA29</f>
        <v>1464.6104764877734</v>
      </c>
      <c r="Z28" s="7">
        <f>IOtotal2019!AB29</f>
        <v>13316.728749390631</v>
      </c>
      <c r="AA28" s="7">
        <f>IOtotal2019!AC29</f>
        <v>8891.2047572284137</v>
      </c>
      <c r="AB28" s="7">
        <f>IOtotal2019!AD29</f>
        <v>23970.370992274115</v>
      </c>
      <c r="AC28" s="7">
        <f>IOtotal2019!AE29</f>
        <v>290.0091977337122</v>
      </c>
      <c r="AD28" s="7">
        <f>IOtotal2019!AF29</f>
        <v>0</v>
      </c>
      <c r="AE28" s="7">
        <f>IOtotal2019!AG29</f>
        <v>67354.577346015212</v>
      </c>
      <c r="AF28" s="7">
        <f>IOtotal2019!AH29</f>
        <v>399.73737851585594</v>
      </c>
      <c r="AG28" s="7">
        <f>IOtotal2019!AI29</f>
        <v>328.11309460668838</v>
      </c>
      <c r="AH28" s="7">
        <f>IOtotal2019!AJ29</f>
        <v>150.16441281253179</v>
      </c>
      <c r="AI28" s="7">
        <f>IOtotal2019!AK29</f>
        <v>197.16230102821422</v>
      </c>
      <c r="AJ28" s="7">
        <f>IOtotal2019!AL29</f>
        <v>1615.3464382416032</v>
      </c>
      <c r="AK28" s="7">
        <f>IOtotal2019!AM29</f>
        <v>219.81950700088126</v>
      </c>
      <c r="AL28" s="7">
        <f>IOtotal2019!AN29</f>
        <v>24.524452842913046</v>
      </c>
      <c r="AM28" s="7">
        <f>IOtotal2019!AO29</f>
        <v>30.11777029996912</v>
      </c>
      <c r="AN28" s="7">
        <f>IOtotal2019!AP29</f>
        <v>1312.7825329547977</v>
      </c>
      <c r="AO28" s="7">
        <f>IOtotal2019!AQ29</f>
        <v>0</v>
      </c>
      <c r="AP28" s="7">
        <f>IOtotal2019!AR29</f>
        <v>2604.6384376691453</v>
      </c>
      <c r="AQ28" s="7">
        <f>IOtotal2019!AS29</f>
        <v>2444.7136879337377</v>
      </c>
      <c r="AR28" s="7">
        <f>IOtotal2019!AT29</f>
        <v>361.79817171209646</v>
      </c>
      <c r="AS28" s="7">
        <f>IOtotal2019!AU29</f>
        <v>164.10828650380412</v>
      </c>
      <c r="AT28" s="7">
        <f>IOtotal2019!AV29</f>
        <v>1881.104244375498</v>
      </c>
      <c r="AU28" s="7">
        <f>IOtotal2019!AW29</f>
        <v>399.97230496827007</v>
      </c>
      <c r="AV28" s="7">
        <f>IOtotal2019!AX29</f>
        <v>1126.9491735081122</v>
      </c>
      <c r="AW28" s="7">
        <f>IOtotal2019!AY29</f>
        <v>408.90076724206335</v>
      </c>
      <c r="AX28" s="7">
        <f>IOtotal2019!AZ29</f>
        <v>1983.1577838868636</v>
      </c>
      <c r="AY28" s="7">
        <f>IOtotal2019!BA29</f>
        <v>5748.1427165800269</v>
      </c>
      <c r="AZ28" s="7">
        <f>IOtotal2019!BB29</f>
        <v>282.11520623347161</v>
      </c>
      <c r="BA28" s="7">
        <f>IOtotal2019!BC29</f>
        <v>629.79795971032854</v>
      </c>
      <c r="BB28" s="7">
        <f>IOtotal2019!BD29</f>
        <v>392.911683104259</v>
      </c>
      <c r="BC28" s="7">
        <f>IOtotal2019!BE29</f>
        <v>577.12984633649614</v>
      </c>
      <c r="BD28" s="7">
        <f>IOtotal2019!BF29</f>
        <v>1376.1832797712621</v>
      </c>
      <c r="BE28" s="7">
        <f>IOtotal2019!BG29</f>
        <v>59.658350381823013</v>
      </c>
      <c r="BF28" s="7">
        <f>IOtotal2019!BH29</f>
        <v>29.759693194631208</v>
      </c>
      <c r="BG28" s="17">
        <f>IOtotal2019!BI29</f>
        <v>25605</v>
      </c>
      <c r="BH28" s="7"/>
      <c r="BI28" s="7"/>
      <c r="BJ28" s="7"/>
      <c r="BK28" s="7"/>
      <c r="BL28" s="7"/>
    </row>
    <row r="29" spans="1:64" ht="12.75" customHeight="1">
      <c r="A29" s="7">
        <f>IOtotal2019!C30</f>
        <v>4.519588064127994E-2</v>
      </c>
      <c r="B29" s="7">
        <f>IOtotal2019!D30</f>
        <v>26.311383116591212</v>
      </c>
      <c r="C29" s="7">
        <f>IOtotal2019!E30</f>
        <v>3.7766734872844196E-2</v>
      </c>
      <c r="D29" s="7">
        <f>IOtotal2019!F30</f>
        <v>169.56387795836767</v>
      </c>
      <c r="E29" s="7">
        <f>IOtotal2019!G30</f>
        <v>323.64227578397617</v>
      </c>
      <c r="F29" s="7">
        <f>IOtotal2019!H30</f>
        <v>19.782474909648908</v>
      </c>
      <c r="G29" s="7">
        <f>IOtotal2019!I30</f>
        <v>440.77162206497883</v>
      </c>
      <c r="H29" s="7">
        <f>IOtotal2019!J30</f>
        <v>582.05891279693469</v>
      </c>
      <c r="I29" s="7">
        <f>IOtotal2019!K30</f>
        <v>34.697831412905941</v>
      </c>
      <c r="J29" s="7">
        <f>IOtotal2019!L30</f>
        <v>222.30390342043023</v>
      </c>
      <c r="K29" s="7">
        <f>IOtotal2019!M30</f>
        <v>131.00931924407797</v>
      </c>
      <c r="L29" s="7">
        <f>IOtotal2019!N30</f>
        <v>39.715346256709068</v>
      </c>
      <c r="M29" s="7">
        <f>IOtotal2019!O30</f>
        <v>323.82067257976655</v>
      </c>
      <c r="N29" s="7">
        <f>IOtotal2019!P30</f>
        <v>353.0283410548231</v>
      </c>
      <c r="O29" s="7">
        <f>IOtotal2019!Q30</f>
        <v>432.72529422744657</v>
      </c>
      <c r="P29" s="7">
        <f>IOtotal2019!R30</f>
        <v>15.932232537637748</v>
      </c>
      <c r="Q29" s="7">
        <f>IOtotal2019!S30</f>
        <v>71.426535298816731</v>
      </c>
      <c r="R29" s="7">
        <f>IOtotal2019!T30</f>
        <v>219.88890703669784</v>
      </c>
      <c r="S29" s="7">
        <f>IOtotal2019!U30</f>
        <v>267.69147044629551</v>
      </c>
      <c r="T29" s="7">
        <f>IOtotal2019!V30</f>
        <v>12.053860752085967</v>
      </c>
      <c r="U29" s="7">
        <f>IOtotal2019!W30</f>
        <v>65.498247915765262</v>
      </c>
      <c r="V29" s="7">
        <f>IOtotal2019!X30</f>
        <v>32.013308989109518</v>
      </c>
      <c r="W29" s="7">
        <f>IOtotal2019!Y30</f>
        <v>12.053324240317563</v>
      </c>
      <c r="X29" s="7">
        <f>IOtotal2019!Z30</f>
        <v>0.15906408002689224</v>
      </c>
      <c r="Y29" s="7">
        <f>IOtotal2019!AA30</f>
        <v>25.998345460816559</v>
      </c>
      <c r="Z29" s="7">
        <f>IOtotal2019!AB30</f>
        <v>289.70862968810303</v>
      </c>
      <c r="AA29" s="7">
        <f>IOtotal2019!AC30</f>
        <v>544.64729617716534</v>
      </c>
      <c r="AB29" s="7">
        <f>IOtotal2019!AD30</f>
        <v>213.86438164502414</v>
      </c>
      <c r="AC29" s="7">
        <f>IOtotal2019!AE30</f>
        <v>2058.0478095089716</v>
      </c>
      <c r="AD29" s="7">
        <f>IOtotal2019!AF30</f>
        <v>0</v>
      </c>
      <c r="AE29" s="7">
        <f>IOtotal2019!AG30</f>
        <v>5825.9362248520883</v>
      </c>
      <c r="AF29" s="7">
        <f>IOtotal2019!AH30</f>
        <v>91.136931974700317</v>
      </c>
      <c r="AG29" s="7">
        <f>IOtotal2019!AI30</f>
        <v>63.917531827288258</v>
      </c>
      <c r="AH29" s="7">
        <f>IOtotal2019!AJ30</f>
        <v>5.0643605091407089</v>
      </c>
      <c r="AI29" s="7">
        <f>IOtotal2019!AK30</f>
        <v>19.222384262760908</v>
      </c>
      <c r="AJ29" s="7">
        <f>IOtotal2019!AL30</f>
        <v>122.48992856711632</v>
      </c>
      <c r="AK29" s="7">
        <f>IOtotal2019!AM30</f>
        <v>3.9607118378537161</v>
      </c>
      <c r="AL29" s="7">
        <f>IOtotal2019!AN30</f>
        <v>1.6463019634998997E-2</v>
      </c>
      <c r="AM29" s="7">
        <f>IOtotal2019!AO30</f>
        <v>3.0328462611170854E-2</v>
      </c>
      <c r="AN29" s="7">
        <f>IOtotal2019!AP30</f>
        <v>25.101772419793043</v>
      </c>
      <c r="AO29" s="7">
        <f>IOtotal2019!AQ30</f>
        <v>0</v>
      </c>
      <c r="AP29" s="7">
        <f>IOtotal2019!AR30</f>
        <v>233.77960617462574</v>
      </c>
      <c r="AQ29" s="7">
        <f>IOtotal2019!AS30</f>
        <v>150.14410494315837</v>
      </c>
      <c r="AR29" s="7">
        <f>IOtotal2019!AT30</f>
        <v>7.4891142794507592</v>
      </c>
      <c r="AS29" s="7">
        <f>IOtotal2019!AU30</f>
        <v>2.2546322671639247</v>
      </c>
      <c r="AT29" s="7">
        <f>IOtotal2019!AV30</f>
        <v>134.89136078470625</v>
      </c>
      <c r="AU29" s="7">
        <f>IOtotal2019!AW30</f>
        <v>130.40882541909718</v>
      </c>
      <c r="AV29" s="7">
        <f>IOtotal2019!AX30</f>
        <v>51.225380271342857</v>
      </c>
      <c r="AW29" s="7">
        <f>IOtotal2019!AY30</f>
        <v>29.039344521220343</v>
      </c>
      <c r="AX29" s="7">
        <f>IOtotal2019!AZ30</f>
        <v>9.376579222541352</v>
      </c>
      <c r="AY29" s="7">
        <f>IOtotal2019!BA30</f>
        <v>10.070253312175813</v>
      </c>
      <c r="AZ29" s="7">
        <f>IOtotal2019!BB30</f>
        <v>2.6473611363883554</v>
      </c>
      <c r="BA29" s="7">
        <f>IOtotal2019!BC30</f>
        <v>0.28401492358052383</v>
      </c>
      <c r="BB29" s="7">
        <f>IOtotal2019!BD30</f>
        <v>8.0705095645550387</v>
      </c>
      <c r="BC29" s="7">
        <f>IOtotal2019!BE30</f>
        <v>10.233815380001765</v>
      </c>
      <c r="BD29" s="7">
        <f>IOtotal2019!BF30</f>
        <v>1.6062637684865636E-3</v>
      </c>
      <c r="BE29" s="7">
        <f>IOtotal2019!BG30</f>
        <v>1.4346038326856088</v>
      </c>
      <c r="BF29" s="7">
        <f>IOtotal2019!BH30</f>
        <v>0.27461875154535281</v>
      </c>
      <c r="BG29" s="17">
        <f>IOtotal2019!BI30</f>
        <v>1367</v>
      </c>
      <c r="BH29" s="7"/>
      <c r="BI29" s="7"/>
      <c r="BJ29" s="7"/>
      <c r="BK29" s="7"/>
      <c r="BL29" s="7"/>
    </row>
    <row r="30" spans="1:64" ht="12.75" customHeight="1">
      <c r="A30" s="7">
        <f>IOtotal2019!C31</f>
        <v>62.76916090258122</v>
      </c>
      <c r="B30" s="7">
        <f>IOtotal2019!D31</f>
        <v>49.26374834651682</v>
      </c>
      <c r="C30" s="7">
        <f>IOtotal2019!E31</f>
        <v>1.391406021631102E-2</v>
      </c>
      <c r="D30" s="7">
        <f>IOtotal2019!F31</f>
        <v>52.700989787437024</v>
      </c>
      <c r="E30" s="7">
        <f>IOtotal2019!G31</f>
        <v>99.570191688211523</v>
      </c>
      <c r="F30" s="7">
        <f>IOtotal2019!H31</f>
        <v>27.000787420039831</v>
      </c>
      <c r="G30" s="7">
        <f>IOtotal2019!I31</f>
        <v>55.875276283828924</v>
      </c>
      <c r="H30" s="7">
        <f>IOtotal2019!J31</f>
        <v>95.381853655645386</v>
      </c>
      <c r="I30" s="7">
        <f>IOtotal2019!K31</f>
        <v>21.025272240316937</v>
      </c>
      <c r="J30" s="7">
        <f>IOtotal2019!L31</f>
        <v>1.6237853502616064</v>
      </c>
      <c r="K30" s="7">
        <f>IOtotal2019!M31</f>
        <v>42.34240637432427</v>
      </c>
      <c r="L30" s="7">
        <f>IOtotal2019!N31</f>
        <v>57.068232034218624</v>
      </c>
      <c r="M30" s="7">
        <f>IOtotal2019!O31</f>
        <v>41.835264174570348</v>
      </c>
      <c r="N30" s="7">
        <f>IOtotal2019!P31</f>
        <v>53.020022402767594</v>
      </c>
      <c r="O30" s="7">
        <f>IOtotal2019!Q31</f>
        <v>287.95014312721548</v>
      </c>
      <c r="P30" s="7">
        <f>IOtotal2019!R31</f>
        <v>20.881136223564226</v>
      </c>
      <c r="Q30" s="7">
        <f>IOtotal2019!S31</f>
        <v>37.38137955175911</v>
      </c>
      <c r="R30" s="7">
        <f>IOtotal2019!T31</f>
        <v>193.50948055504796</v>
      </c>
      <c r="S30" s="7">
        <f>IOtotal2019!U31</f>
        <v>212.07363653999684</v>
      </c>
      <c r="T30" s="7">
        <f>IOtotal2019!V31</f>
        <v>15.880442895384839</v>
      </c>
      <c r="U30" s="7">
        <f>IOtotal2019!W31</f>
        <v>65.919193715089506</v>
      </c>
      <c r="V30" s="7">
        <f>IOtotal2019!X31</f>
        <v>39.770554528717113</v>
      </c>
      <c r="W30" s="7">
        <f>IOtotal2019!Y31</f>
        <v>52.987061955863034</v>
      </c>
      <c r="X30" s="7">
        <f>IOtotal2019!Z31</f>
        <v>2.3974994713127464</v>
      </c>
      <c r="Y30" s="7">
        <f>IOtotal2019!AA31</f>
        <v>86.896889296002513</v>
      </c>
      <c r="Z30" s="7">
        <f>IOtotal2019!AB31</f>
        <v>358.06459434869186</v>
      </c>
      <c r="AA30" s="7">
        <f>IOtotal2019!AC31</f>
        <v>954.74813342744926</v>
      </c>
      <c r="AB30" s="7">
        <f>IOtotal2019!AD31</f>
        <v>243.05098960181346</v>
      </c>
      <c r="AC30" s="7">
        <f>IOtotal2019!AE31</f>
        <v>178.8598480899845</v>
      </c>
      <c r="AD30" s="7">
        <f>IOtotal2019!AF31</f>
        <v>439.34031559838013</v>
      </c>
      <c r="AE30" s="7">
        <f>IOtotal2019!AG31</f>
        <v>4173.6511471446911</v>
      </c>
      <c r="AF30" s="7">
        <f>IOtotal2019!AH31</f>
        <v>86.92454721542498</v>
      </c>
      <c r="AG30" s="7">
        <f>IOtotal2019!AI31</f>
        <v>60.051008553412728</v>
      </c>
      <c r="AH30" s="7">
        <f>IOtotal2019!AJ31</f>
        <v>79.582818200346168</v>
      </c>
      <c r="AI30" s="7">
        <f>IOtotal2019!AK31</f>
        <v>128.42538924427521</v>
      </c>
      <c r="AJ30" s="7">
        <f>IOtotal2019!AL31</f>
        <v>425.28721035925025</v>
      </c>
      <c r="AK30" s="7">
        <f>IOtotal2019!AM31</f>
        <v>68.322279202976603</v>
      </c>
      <c r="AL30" s="7">
        <f>IOtotal2019!AN31</f>
        <v>13.780735554706997</v>
      </c>
      <c r="AM30" s="7">
        <f>IOtotal2019!AO31</f>
        <v>23.866740280138348</v>
      </c>
      <c r="AN30" s="7">
        <f>IOtotal2019!AP31</f>
        <v>344.10195064094887</v>
      </c>
      <c r="AO30" s="7">
        <f>IOtotal2019!AQ31</f>
        <v>0</v>
      </c>
      <c r="AP30" s="7">
        <f>IOtotal2019!AR31</f>
        <v>1235.0283741048277</v>
      </c>
      <c r="AQ30" s="7">
        <f>IOtotal2019!AS31</f>
        <v>741.2677662508504</v>
      </c>
      <c r="AR30" s="7">
        <f>IOtotal2019!AT31</f>
        <v>102.80951868680276</v>
      </c>
      <c r="AS30" s="7">
        <f>IOtotal2019!AU31</f>
        <v>129.68458644760446</v>
      </c>
      <c r="AT30" s="7">
        <f>IOtotal2019!AV31</f>
        <v>201.91128086279019</v>
      </c>
      <c r="AU30" s="7">
        <f>IOtotal2019!AW31</f>
        <v>178.62439518306402</v>
      </c>
      <c r="AV30" s="7">
        <f>IOtotal2019!AX31</f>
        <v>6836.6191106565775</v>
      </c>
      <c r="AW30" s="7">
        <f>IOtotal2019!AY31</f>
        <v>250.1386577876045</v>
      </c>
      <c r="AX30" s="7">
        <f>IOtotal2019!AZ31</f>
        <v>802.56074946277704</v>
      </c>
      <c r="AY30" s="7">
        <f>IOtotal2019!BA31</f>
        <v>550.41513216647729</v>
      </c>
      <c r="AZ30" s="7">
        <f>IOtotal2019!BB31</f>
        <v>273.09485540190639</v>
      </c>
      <c r="BA30" s="7">
        <f>IOtotal2019!BC31</f>
        <v>273.10664752149148</v>
      </c>
      <c r="BB30" s="7">
        <f>IOtotal2019!BD31</f>
        <v>179.43319126957169</v>
      </c>
      <c r="BC30" s="7">
        <f>IOtotal2019!BE31</f>
        <v>125.2158567447912</v>
      </c>
      <c r="BD30" s="7">
        <f>IOtotal2019!BF31</f>
        <v>283.50222018046651</v>
      </c>
      <c r="BE30" s="7">
        <f>IOtotal2019!BG31</f>
        <v>11.033048396815307</v>
      </c>
      <c r="BF30" s="7">
        <f>IOtotal2019!BH31</f>
        <v>35.358578832201097</v>
      </c>
      <c r="BG30" s="17">
        <f>IOtotal2019!BI31</f>
        <v>2569</v>
      </c>
      <c r="BH30" s="7"/>
      <c r="BI30" s="7"/>
      <c r="BJ30" s="7"/>
      <c r="BK30" s="7"/>
      <c r="BL30" s="7"/>
    </row>
    <row r="31" spans="1:64" ht="12.75" customHeight="1">
      <c r="A31" s="7">
        <f>IOtotal2019!C32</f>
        <v>352.33776580543844</v>
      </c>
      <c r="B31" s="7">
        <f>IOtotal2019!D32</f>
        <v>513.62856083239308</v>
      </c>
      <c r="C31" s="7">
        <f>IOtotal2019!E32</f>
        <v>80.312087536389456</v>
      </c>
      <c r="D31" s="7">
        <f>IOtotal2019!F32</f>
        <v>1683.734008825817</v>
      </c>
      <c r="E31" s="7">
        <f>IOtotal2019!G32</f>
        <v>7164.395491402428</v>
      </c>
      <c r="F31" s="7">
        <f>IOtotal2019!H32</f>
        <v>438.53054922768149</v>
      </c>
      <c r="G31" s="7">
        <f>IOtotal2019!I32</f>
        <v>5403.9533384958268</v>
      </c>
      <c r="H31" s="7">
        <f>IOtotal2019!J32</f>
        <v>10523.547762205992</v>
      </c>
      <c r="I31" s="7">
        <f>IOtotal2019!K32</f>
        <v>314.69422744310714</v>
      </c>
      <c r="J31" s="7">
        <f>IOtotal2019!L32</f>
        <v>398.1931965424472</v>
      </c>
      <c r="K31" s="7">
        <f>IOtotal2019!M32</f>
        <v>2270.7817685689652</v>
      </c>
      <c r="L31" s="7">
        <f>IOtotal2019!N32</f>
        <v>1391.4000155571744</v>
      </c>
      <c r="M31" s="7">
        <f>IOtotal2019!O32</f>
        <v>3035.8954567067403</v>
      </c>
      <c r="N31" s="7">
        <f>IOtotal2019!P32</f>
        <v>1904.554907240471</v>
      </c>
      <c r="O31" s="7">
        <f>IOtotal2019!Q32</f>
        <v>2825.1143102968854</v>
      </c>
      <c r="P31" s="7">
        <f>IOtotal2019!R32</f>
        <v>281.43658396630781</v>
      </c>
      <c r="Q31" s="7">
        <f>IOtotal2019!S32</f>
        <v>643.05268451690529</v>
      </c>
      <c r="R31" s="7">
        <f>IOtotal2019!T32</f>
        <v>2547.8527531348063</v>
      </c>
      <c r="S31" s="7">
        <f>IOtotal2019!U32</f>
        <v>4604.5969899145803</v>
      </c>
      <c r="T31" s="7">
        <f>IOtotal2019!V32</f>
        <v>391.89478087623309</v>
      </c>
      <c r="U31" s="7">
        <f>IOtotal2019!W32</f>
        <v>1022.5540653589255</v>
      </c>
      <c r="V31" s="7">
        <f>IOtotal2019!X32</f>
        <v>731.96731142648105</v>
      </c>
      <c r="W31" s="7">
        <f>IOtotal2019!Y32</f>
        <v>910.45140946774734</v>
      </c>
      <c r="X31" s="7">
        <f>IOtotal2019!Z32</f>
        <v>423.78637686854785</v>
      </c>
      <c r="Y31" s="7">
        <f>IOtotal2019!AA32</f>
        <v>1782.9576197739098</v>
      </c>
      <c r="Z31" s="7">
        <f>IOtotal2019!AB32</f>
        <v>1429.8827805592068</v>
      </c>
      <c r="AA31" s="7">
        <f>IOtotal2019!AC32</f>
        <v>30215.103459789865</v>
      </c>
      <c r="AB31" s="7">
        <f>IOtotal2019!AD32</f>
        <v>11734.506725685469</v>
      </c>
      <c r="AC31" s="7">
        <f>IOtotal2019!AE32</f>
        <v>6385.5578772201961</v>
      </c>
      <c r="AD31" s="7">
        <f>IOtotal2019!AF32</f>
        <v>4987.257226644324</v>
      </c>
      <c r="AE31" s="7">
        <f>IOtotal2019!AG32</f>
        <v>17659.373366854521</v>
      </c>
      <c r="AF31" s="7">
        <f>IOtotal2019!AH32</f>
        <v>1245.7290902877785</v>
      </c>
      <c r="AG31" s="7">
        <f>IOtotal2019!AI32</f>
        <v>5525.8198318461</v>
      </c>
      <c r="AH31" s="7">
        <f>IOtotal2019!AJ32</f>
        <v>316.43995973531929</v>
      </c>
      <c r="AI31" s="7">
        <f>IOtotal2019!AK32</f>
        <v>694.41375755590479</v>
      </c>
      <c r="AJ31" s="7">
        <f>IOtotal2019!AL32</f>
        <v>2497.1803324162897</v>
      </c>
      <c r="AK31" s="7">
        <f>IOtotal2019!AM32</f>
        <v>857.49411289532952</v>
      </c>
      <c r="AL31" s="7">
        <f>IOtotal2019!AN32</f>
        <v>149.07741121420119</v>
      </c>
      <c r="AM31" s="7">
        <f>IOtotal2019!AO32</f>
        <v>31.52054139001201</v>
      </c>
      <c r="AN31" s="7">
        <f>IOtotal2019!AP32</f>
        <v>2020.8571802090687</v>
      </c>
      <c r="AO31" s="7">
        <f>IOtotal2019!AQ32</f>
        <v>0</v>
      </c>
      <c r="AP31" s="7">
        <f>IOtotal2019!AR32</f>
        <v>3095.7237776967731</v>
      </c>
      <c r="AQ31" s="7">
        <f>IOtotal2019!AS32</f>
        <v>2981.5940856297925</v>
      </c>
      <c r="AR31" s="7">
        <f>IOtotal2019!AT32</f>
        <v>471.38126210237294</v>
      </c>
      <c r="AS31" s="7">
        <f>IOtotal2019!AU32</f>
        <v>401.81273766463823</v>
      </c>
      <c r="AT31" s="7">
        <f>IOtotal2019!AV32</f>
        <v>3110.0193751065694</v>
      </c>
      <c r="AU31" s="7">
        <f>IOtotal2019!AW32</f>
        <v>835.86164842081166</v>
      </c>
      <c r="AV31" s="7">
        <f>IOtotal2019!AX32</f>
        <v>162.88145887211246</v>
      </c>
      <c r="AW31" s="7">
        <f>IOtotal2019!AY32</f>
        <v>825.25145477631247</v>
      </c>
      <c r="AX31" s="7">
        <f>IOtotal2019!AZ32</f>
        <v>3422.1067191615707</v>
      </c>
      <c r="AY31" s="7">
        <f>IOtotal2019!BA32</f>
        <v>1039.0826398487848</v>
      </c>
      <c r="AZ31" s="7">
        <f>IOtotal2019!BB32</f>
        <v>283.79725805648127</v>
      </c>
      <c r="BA31" s="7">
        <f>IOtotal2019!BC32</f>
        <v>380.45209959545036</v>
      </c>
      <c r="BB31" s="7">
        <f>IOtotal2019!BD32</f>
        <v>219.35822399486926</v>
      </c>
      <c r="BC31" s="7">
        <f>IOtotal2019!BE32</f>
        <v>238.10828333429828</v>
      </c>
      <c r="BD31" s="7">
        <f>IOtotal2019!BF32</f>
        <v>602.2123435002618</v>
      </c>
      <c r="BE31" s="7">
        <f>IOtotal2019!BG32</f>
        <v>151.50548958726839</v>
      </c>
      <c r="BF31" s="7">
        <f>IOtotal2019!BH32</f>
        <v>56.01346635584089</v>
      </c>
      <c r="BG31" s="17">
        <f>IOtotal2019!BI32</f>
        <v>55302</v>
      </c>
      <c r="BH31" s="7"/>
      <c r="BI31" s="7"/>
      <c r="BJ31" s="7"/>
      <c r="BK31" s="7"/>
      <c r="BL31" s="7"/>
    </row>
    <row r="32" spans="1:64" ht="12.75" customHeight="1">
      <c r="A32" s="7">
        <f>IOtotal2019!C33</f>
        <v>77.258677982937442</v>
      </c>
      <c r="B32" s="7">
        <f>IOtotal2019!D33</f>
        <v>58.388745469688018</v>
      </c>
      <c r="C32" s="7">
        <f>IOtotal2019!E33</f>
        <v>3.0743078098637415</v>
      </c>
      <c r="D32" s="7">
        <f>IOtotal2019!F33</f>
        <v>147.87321731733965</v>
      </c>
      <c r="E32" s="7">
        <f>IOtotal2019!G33</f>
        <v>726.34677242605744</v>
      </c>
      <c r="F32" s="7">
        <f>IOtotal2019!H33</f>
        <v>71.4815723397532</v>
      </c>
      <c r="G32" s="7">
        <f>IOtotal2019!I33</f>
        <v>84.955057714401846</v>
      </c>
      <c r="H32" s="7">
        <f>IOtotal2019!J33</f>
        <v>430.97882732751322</v>
      </c>
      <c r="I32" s="7">
        <f>IOtotal2019!K33</f>
        <v>124.19587559404457</v>
      </c>
      <c r="J32" s="7">
        <f>IOtotal2019!L33</f>
        <v>25.093411655282349</v>
      </c>
      <c r="K32" s="7">
        <f>IOtotal2019!M33</f>
        <v>402.93207592539181</v>
      </c>
      <c r="L32" s="7">
        <f>IOtotal2019!N33</f>
        <v>461.0559442174557</v>
      </c>
      <c r="M32" s="7">
        <f>IOtotal2019!O33</f>
        <v>178.90493925932446</v>
      </c>
      <c r="N32" s="7">
        <f>IOtotal2019!P33</f>
        <v>228.35747138613769</v>
      </c>
      <c r="O32" s="7">
        <f>IOtotal2019!Q33</f>
        <v>773.01436182091368</v>
      </c>
      <c r="P32" s="7">
        <f>IOtotal2019!R33</f>
        <v>175.38172988435673</v>
      </c>
      <c r="Q32" s="7">
        <f>IOtotal2019!S33</f>
        <v>286.04913464661229</v>
      </c>
      <c r="R32" s="7">
        <f>IOtotal2019!T33</f>
        <v>1089.4026431789332</v>
      </c>
      <c r="S32" s="7">
        <f>IOtotal2019!U33</f>
        <v>791.92211847598651</v>
      </c>
      <c r="T32" s="7">
        <f>IOtotal2019!V33</f>
        <v>74.858323564539234</v>
      </c>
      <c r="U32" s="7">
        <f>IOtotal2019!W33</f>
        <v>270.97572031296096</v>
      </c>
      <c r="V32" s="7">
        <f>IOtotal2019!X33</f>
        <v>235.13538422014375</v>
      </c>
      <c r="W32" s="7">
        <f>IOtotal2019!Y33</f>
        <v>598.2513830587435</v>
      </c>
      <c r="X32" s="7">
        <f>IOtotal2019!Z33</f>
        <v>232.29312214037731</v>
      </c>
      <c r="Y32" s="7">
        <f>IOtotal2019!AA33</f>
        <v>1024.7623607456014</v>
      </c>
      <c r="Z32" s="7">
        <f>IOtotal2019!AB33</f>
        <v>1255.2056542127086</v>
      </c>
      <c r="AA32" s="7">
        <f>IOtotal2019!AC33</f>
        <v>3332.7021121012267</v>
      </c>
      <c r="AB32" s="7">
        <f>IOtotal2019!AD33</f>
        <v>1115.8293625978949</v>
      </c>
      <c r="AC32" s="7">
        <f>IOtotal2019!AE33</f>
        <v>255.10082119124951</v>
      </c>
      <c r="AD32" s="7">
        <f>IOtotal2019!AF33</f>
        <v>511.94316436251921</v>
      </c>
      <c r="AE32" s="7">
        <f>IOtotal2019!AG33</f>
        <v>968.63045881076391</v>
      </c>
      <c r="AF32" s="7">
        <f>IOtotal2019!AH33</f>
        <v>1306.5028587062038</v>
      </c>
      <c r="AG32" s="7">
        <f>IOtotal2019!AI33</f>
        <v>321.32091487455978</v>
      </c>
      <c r="AH32" s="7">
        <f>IOtotal2019!AJ33</f>
        <v>106.44581965584553</v>
      </c>
      <c r="AI32" s="7">
        <f>IOtotal2019!AK33</f>
        <v>3294.2880256158951</v>
      </c>
      <c r="AJ32" s="7">
        <f>IOtotal2019!AL33</f>
        <v>4149.4368217176298</v>
      </c>
      <c r="AK32" s="7">
        <f>IOtotal2019!AM33</f>
        <v>1550.6186845197299</v>
      </c>
      <c r="AL32" s="7">
        <f>IOtotal2019!AN33</f>
        <v>156.29055910977428</v>
      </c>
      <c r="AM32" s="7">
        <f>IOtotal2019!AO33</f>
        <v>115.67171617195575</v>
      </c>
      <c r="AN32" s="7">
        <f>IOtotal2019!AP33</f>
        <v>2719.9077243682591</v>
      </c>
      <c r="AO32" s="7">
        <f>IOtotal2019!AQ33</f>
        <v>0</v>
      </c>
      <c r="AP32" s="7">
        <f>IOtotal2019!AR33</f>
        <v>4524.2323872923916</v>
      </c>
      <c r="AQ32" s="7">
        <f>IOtotal2019!AS33</f>
        <v>7122.4426700007889</v>
      </c>
      <c r="AR32" s="7">
        <f>IOtotal2019!AT33</f>
        <v>1899.9752071752591</v>
      </c>
      <c r="AS32" s="7">
        <f>IOtotal2019!AU33</f>
        <v>2234.3225014064155</v>
      </c>
      <c r="AT32" s="7">
        <f>IOtotal2019!AV33</f>
        <v>1666.3215362524825</v>
      </c>
      <c r="AU32" s="7">
        <f>IOtotal2019!AW33</f>
        <v>844.48132960625355</v>
      </c>
      <c r="AV32" s="7">
        <f>IOtotal2019!AX33</f>
        <v>2187.5418640700509</v>
      </c>
      <c r="AW32" s="7">
        <f>IOtotal2019!AY33</f>
        <v>2064.4066930825234</v>
      </c>
      <c r="AX32" s="7">
        <f>IOtotal2019!AZ33</f>
        <v>2210.974270962598</v>
      </c>
      <c r="AY32" s="7">
        <f>IOtotal2019!BA33</f>
        <v>2161.8659757863802</v>
      </c>
      <c r="AZ32" s="7">
        <f>IOtotal2019!BB33</f>
        <v>1479.8604461067684</v>
      </c>
      <c r="BA32" s="7">
        <f>IOtotal2019!BC33</f>
        <v>1465.669478933793</v>
      </c>
      <c r="BB32" s="7">
        <f>IOtotal2019!BD33</f>
        <v>1249.2232251932326</v>
      </c>
      <c r="BC32" s="7">
        <f>IOtotal2019!BE33</f>
        <v>672.4748048521069</v>
      </c>
      <c r="BD32" s="7">
        <f>IOtotal2019!BF33</f>
        <v>799.25312595245737</v>
      </c>
      <c r="BE32" s="7">
        <f>IOtotal2019!BG33</f>
        <v>69.589530874530567</v>
      </c>
      <c r="BF32" s="7">
        <f>IOtotal2019!BH33</f>
        <v>578.52707596139601</v>
      </c>
      <c r="BG32" s="17">
        <f>IOtotal2019!BI33</f>
        <v>8143</v>
      </c>
      <c r="BH32" s="7"/>
      <c r="BI32" s="7"/>
      <c r="BJ32" s="7"/>
      <c r="BK32" s="7"/>
      <c r="BL32" s="7"/>
    </row>
    <row r="33" spans="1:64" ht="12.75" customHeight="1">
      <c r="A33" s="7">
        <f>IOtotal2019!C34</f>
        <v>105.03509160410158</v>
      </c>
      <c r="B33" s="7">
        <f>IOtotal2019!D34</f>
        <v>73.209343181968677</v>
      </c>
      <c r="C33" s="7">
        <f>IOtotal2019!E34</f>
        <v>11.052487303223469</v>
      </c>
      <c r="D33" s="7">
        <f>IOtotal2019!F34</f>
        <v>160.37560948316153</v>
      </c>
      <c r="E33" s="7">
        <f>IOtotal2019!G34</f>
        <v>695.6229999293522</v>
      </c>
      <c r="F33" s="7">
        <f>IOtotal2019!H34</f>
        <v>38.269618050202205</v>
      </c>
      <c r="G33" s="7">
        <f>IOtotal2019!I34</f>
        <v>333.28430980054372</v>
      </c>
      <c r="H33" s="7">
        <f>IOtotal2019!J34</f>
        <v>661.98693800148192</v>
      </c>
      <c r="I33" s="7">
        <f>IOtotal2019!K34</f>
        <v>269.39608040513656</v>
      </c>
      <c r="J33" s="7">
        <f>IOtotal2019!L34</f>
        <v>552.79569765729536</v>
      </c>
      <c r="K33" s="7">
        <f>IOtotal2019!M34</f>
        <v>453.56204727757245</v>
      </c>
      <c r="L33" s="7">
        <f>IOtotal2019!N34</f>
        <v>257.91880678654894</v>
      </c>
      <c r="M33" s="7">
        <f>IOtotal2019!O34</f>
        <v>231.28136495111843</v>
      </c>
      <c r="N33" s="7">
        <f>IOtotal2019!P34</f>
        <v>862.02788759465852</v>
      </c>
      <c r="O33" s="7">
        <f>IOtotal2019!Q34</f>
        <v>841.46548036697823</v>
      </c>
      <c r="P33" s="7">
        <f>IOtotal2019!R34</f>
        <v>190.35081909687662</v>
      </c>
      <c r="Q33" s="7">
        <f>IOtotal2019!S34</f>
        <v>234.6696443203391</v>
      </c>
      <c r="R33" s="7">
        <f>IOtotal2019!T34</f>
        <v>886.07861981485712</v>
      </c>
      <c r="S33" s="7">
        <f>IOtotal2019!U34</f>
        <v>873.34635774217065</v>
      </c>
      <c r="T33" s="7">
        <f>IOtotal2019!V34</f>
        <v>115.12665146502806</v>
      </c>
      <c r="U33" s="7">
        <f>IOtotal2019!W34</f>
        <v>223.31372177328478</v>
      </c>
      <c r="V33" s="7">
        <f>IOtotal2019!X34</f>
        <v>215.28140460303828</v>
      </c>
      <c r="W33" s="7">
        <f>IOtotal2019!Y34</f>
        <v>454.64715780834615</v>
      </c>
      <c r="X33" s="7">
        <f>IOtotal2019!Z34</f>
        <v>100.46344029778966</v>
      </c>
      <c r="Y33" s="7">
        <f>IOtotal2019!AA34</f>
        <v>267.78026134501744</v>
      </c>
      <c r="Z33" s="7">
        <f>IOtotal2019!AB34</f>
        <v>924.26259510608202</v>
      </c>
      <c r="AA33" s="7">
        <f>IOtotal2019!AC34</f>
        <v>3461.6170002124054</v>
      </c>
      <c r="AB33" s="7">
        <f>IOtotal2019!AD34</f>
        <v>769.29945620756178</v>
      </c>
      <c r="AC33" s="7">
        <f>IOtotal2019!AE34</f>
        <v>10.827405868876941</v>
      </c>
      <c r="AD33" s="7">
        <f>IOtotal2019!AF34</f>
        <v>4.6540287669319929</v>
      </c>
      <c r="AE33" s="7">
        <f>IOtotal2019!AG34</f>
        <v>1380.3160264145254</v>
      </c>
      <c r="AF33" s="7">
        <f>IOtotal2019!AH34</f>
        <v>557.71419667978569</v>
      </c>
      <c r="AG33" s="7">
        <f>IOtotal2019!AI34</f>
        <v>3647.0025742205771</v>
      </c>
      <c r="AH33" s="7">
        <f>IOtotal2019!AJ34</f>
        <v>206.77163235826742</v>
      </c>
      <c r="AI33" s="7">
        <f>IOtotal2019!AK34</f>
        <v>2300.5387199283614</v>
      </c>
      <c r="AJ33" s="7">
        <f>IOtotal2019!AL34</f>
        <v>9291.2496275260164</v>
      </c>
      <c r="AK33" s="7">
        <f>IOtotal2019!AM34</f>
        <v>1009.9815186526977</v>
      </c>
      <c r="AL33" s="7">
        <f>IOtotal2019!AN34</f>
        <v>206.92384147988193</v>
      </c>
      <c r="AM33" s="7">
        <f>IOtotal2019!AO34</f>
        <v>38.437356569540384</v>
      </c>
      <c r="AN33" s="7">
        <f>IOtotal2019!AP34</f>
        <v>1062.1041428203846</v>
      </c>
      <c r="AO33" s="7">
        <f>IOtotal2019!AQ34</f>
        <v>0</v>
      </c>
      <c r="AP33" s="7">
        <f>IOtotal2019!AR34</f>
        <v>2207.447269943731</v>
      </c>
      <c r="AQ33" s="7">
        <f>IOtotal2019!AS34</f>
        <v>4357.2577764588832</v>
      </c>
      <c r="AR33" s="7">
        <f>IOtotal2019!AT34</f>
        <v>1727.4625457681668</v>
      </c>
      <c r="AS33" s="7">
        <f>IOtotal2019!AU34</f>
        <v>606.87371794703631</v>
      </c>
      <c r="AT33" s="7">
        <f>IOtotal2019!AV34</f>
        <v>1891.1894493789559</v>
      </c>
      <c r="AU33" s="7">
        <f>IOtotal2019!AW34</f>
        <v>264.29817349070493</v>
      </c>
      <c r="AV33" s="7">
        <f>IOtotal2019!AX34</f>
        <v>240.88265459717775</v>
      </c>
      <c r="AW33" s="7">
        <f>IOtotal2019!AY34</f>
        <v>712.99374281487064</v>
      </c>
      <c r="AX33" s="7">
        <f>IOtotal2019!AZ34</f>
        <v>1287.5876432213254</v>
      </c>
      <c r="AY33" s="7">
        <f>IOtotal2019!BA34</f>
        <v>4027.6821103015418</v>
      </c>
      <c r="AZ33" s="7">
        <f>IOtotal2019!BB34</f>
        <v>811.89545976178033</v>
      </c>
      <c r="BA33" s="7">
        <f>IOtotal2019!BC34</f>
        <v>412.21698492568277</v>
      </c>
      <c r="BB33" s="7">
        <f>IOtotal2019!BD34</f>
        <v>695.77490566893687</v>
      </c>
      <c r="BC33" s="7">
        <f>IOtotal2019!BE34</f>
        <v>343.78307962093368</v>
      </c>
      <c r="BD33" s="7">
        <f>IOtotal2019!BF34</f>
        <v>606.4975262929139</v>
      </c>
      <c r="BE33" s="7">
        <f>IOtotal2019!BG34</f>
        <v>93.917138501076977</v>
      </c>
      <c r="BF33" s="7">
        <f>IOtotal2019!BH34</f>
        <v>78.197857834292194</v>
      </c>
      <c r="BG33" s="17">
        <f>IOtotal2019!BI34</f>
        <v>39510</v>
      </c>
      <c r="BH33" s="7"/>
      <c r="BI33" s="7"/>
      <c r="BJ33" s="7"/>
      <c r="BK33" s="7"/>
      <c r="BL33" s="7"/>
    </row>
    <row r="34" spans="1:64" ht="12.75" customHeight="1">
      <c r="A34" s="7">
        <f>IOtotal2019!C35</f>
        <v>1.8510002299379165E-2</v>
      </c>
      <c r="B34" s="7">
        <f>IOtotal2019!D35</f>
        <v>5.7494491521039026E-2</v>
      </c>
      <c r="C34" s="7">
        <f>IOtotal2019!E35</f>
        <v>0</v>
      </c>
      <c r="D34" s="7">
        <f>IOtotal2019!F35</f>
        <v>6.7147362859046825E-3</v>
      </c>
      <c r="E34" s="7">
        <f>IOtotal2019!G35</f>
        <v>7.0781928814493122</v>
      </c>
      <c r="F34" s="7">
        <f>IOtotal2019!H35</f>
        <v>0.42105590106790636</v>
      </c>
      <c r="G34" s="7">
        <f>IOtotal2019!I35</f>
        <v>1.5699865822120826</v>
      </c>
      <c r="H34" s="7">
        <f>IOtotal2019!J35</f>
        <v>4.5104854310200384</v>
      </c>
      <c r="I34" s="7">
        <f>IOtotal2019!K35</f>
        <v>171.14478977994355</v>
      </c>
      <c r="J34" s="7">
        <f>IOtotal2019!L35</f>
        <v>0</v>
      </c>
      <c r="K34" s="7">
        <f>IOtotal2019!M35</f>
        <v>2.8940513392249176</v>
      </c>
      <c r="L34" s="7">
        <f>IOtotal2019!N35</f>
        <v>0.49209160149776671</v>
      </c>
      <c r="M34" s="7">
        <f>IOtotal2019!O35</f>
        <v>0.3995268090113287</v>
      </c>
      <c r="N34" s="7">
        <f>IOtotal2019!P35</f>
        <v>0.24508787443552094</v>
      </c>
      <c r="O34" s="7">
        <f>IOtotal2019!Q35</f>
        <v>5.695389879807105</v>
      </c>
      <c r="P34" s="7">
        <f>IOtotal2019!R35</f>
        <v>0.15593329785439086</v>
      </c>
      <c r="Q34" s="7">
        <f>IOtotal2019!S35</f>
        <v>0.50271280275050889</v>
      </c>
      <c r="R34" s="7">
        <f>IOtotal2019!T35</f>
        <v>2.2814758488578617</v>
      </c>
      <c r="S34" s="7">
        <f>IOtotal2019!U35</f>
        <v>6.1277174903416269E-2</v>
      </c>
      <c r="T34" s="7">
        <f>IOtotal2019!V35</f>
        <v>2.3275172162727622E-3</v>
      </c>
      <c r="U34" s="7">
        <f>IOtotal2019!W35</f>
        <v>0.45733110478513361</v>
      </c>
      <c r="V34" s="7">
        <f>IOtotal2019!X35</f>
        <v>12.013750636667815</v>
      </c>
      <c r="W34" s="7">
        <f>IOtotal2019!Y35</f>
        <v>0</v>
      </c>
      <c r="X34" s="7">
        <f>IOtotal2019!Z35</f>
        <v>0</v>
      </c>
      <c r="Y34" s="7">
        <f>IOtotal2019!AA35</f>
        <v>6.6924258185961261E-2</v>
      </c>
      <c r="Z34" s="7">
        <f>IOtotal2019!AB35</f>
        <v>7.9921196416072746</v>
      </c>
      <c r="AA34" s="7">
        <f>IOtotal2019!AC35</f>
        <v>1715.6465866216615</v>
      </c>
      <c r="AB34" s="7">
        <f>IOtotal2019!AD35</f>
        <v>19.19374284278712</v>
      </c>
      <c r="AC34" s="7">
        <f>IOtotal2019!AE35</f>
        <v>0</v>
      </c>
      <c r="AD34" s="7">
        <f>IOtotal2019!AF35</f>
        <v>0</v>
      </c>
      <c r="AE34" s="7">
        <f>IOtotal2019!AG35</f>
        <v>10.005086706597705</v>
      </c>
      <c r="AF34" s="7">
        <f>IOtotal2019!AH35</f>
        <v>537.67145444580899</v>
      </c>
      <c r="AG34" s="7">
        <f>IOtotal2019!AI35</f>
        <v>1101.2047880907373</v>
      </c>
      <c r="AH34" s="7">
        <f>IOtotal2019!AJ35</f>
        <v>14114.296656056133</v>
      </c>
      <c r="AI34" s="7">
        <f>IOtotal2019!AK35</f>
        <v>1498.4154395618873</v>
      </c>
      <c r="AJ34" s="7">
        <f>IOtotal2019!AL35</f>
        <v>959.15993170804995</v>
      </c>
      <c r="AK34" s="7">
        <f>IOtotal2019!AM35</f>
        <v>0</v>
      </c>
      <c r="AL34" s="7">
        <f>IOtotal2019!AN35</f>
        <v>0.18408649228226151</v>
      </c>
      <c r="AM34" s="7">
        <f>IOtotal2019!AO35</f>
        <v>0.33912735465218319</v>
      </c>
      <c r="AN34" s="7">
        <f>IOtotal2019!AP35</f>
        <v>137.63427366017518</v>
      </c>
      <c r="AO34" s="7">
        <f>IOtotal2019!AQ35</f>
        <v>0</v>
      </c>
      <c r="AP34" s="7">
        <f>IOtotal2019!AR35</f>
        <v>1432.0952784354481</v>
      </c>
      <c r="AQ34" s="7">
        <f>IOtotal2019!AS35</f>
        <v>83.370129656695354</v>
      </c>
      <c r="AR34" s="7">
        <f>IOtotal2019!AT35</f>
        <v>11413.988351553571</v>
      </c>
      <c r="AS34" s="7">
        <f>IOtotal2019!AU35</f>
        <v>11.300413776918264</v>
      </c>
      <c r="AT34" s="7">
        <f>IOtotal2019!AV35</f>
        <v>654.16241396093653</v>
      </c>
      <c r="AU34" s="7">
        <f>IOtotal2019!AW35</f>
        <v>58.604815760256969</v>
      </c>
      <c r="AV34" s="7">
        <f>IOtotal2019!AX35</f>
        <v>0.30978235443892294</v>
      </c>
      <c r="AW34" s="7">
        <f>IOtotal2019!AY35</f>
        <v>18.730064104736492</v>
      </c>
      <c r="AX34" s="7">
        <f>IOtotal2019!AZ35</f>
        <v>104.3847027840844</v>
      </c>
      <c r="AY34" s="7">
        <f>IOtotal2019!BA35</f>
        <v>182.21752919487938</v>
      </c>
      <c r="AZ34" s="7">
        <f>IOtotal2019!BB35</f>
        <v>6.3504612273455194</v>
      </c>
      <c r="BA34" s="7">
        <f>IOtotal2019!BC35</f>
        <v>54.852737790832165</v>
      </c>
      <c r="BB34" s="7">
        <f>IOtotal2019!BD35</f>
        <v>278.24847812934422</v>
      </c>
      <c r="BC34" s="7">
        <f>IOtotal2019!BE35</f>
        <v>411.84014887643178</v>
      </c>
      <c r="BD34" s="7">
        <f>IOtotal2019!BF35</f>
        <v>18.097445352561312</v>
      </c>
      <c r="BE34" s="7">
        <f>IOtotal2019!BG35</f>
        <v>5.2117788361473432</v>
      </c>
      <c r="BF34" s="7">
        <f>IOtotal2019!BH35</f>
        <v>0.4170650719962965</v>
      </c>
      <c r="BG34" s="17">
        <f>IOtotal2019!BI35</f>
        <v>1752</v>
      </c>
      <c r="BH34" s="7"/>
      <c r="BI34" s="7"/>
      <c r="BJ34" s="7"/>
      <c r="BK34" s="7"/>
      <c r="BL34" s="7"/>
    </row>
    <row r="35" spans="1:64" ht="12.75" customHeight="1">
      <c r="A35" s="7">
        <f>IOtotal2019!C36</f>
        <v>75.216037023478108</v>
      </c>
      <c r="B35" s="7">
        <f>IOtotal2019!D36</f>
        <v>30.731590274957156</v>
      </c>
      <c r="C35" s="7">
        <f>IOtotal2019!E36</f>
        <v>8.5472084185910541E-2</v>
      </c>
      <c r="D35" s="7">
        <f>IOtotal2019!F36</f>
        <v>100.14994868134417</v>
      </c>
      <c r="E35" s="7">
        <f>IOtotal2019!G36</f>
        <v>503.17424559851798</v>
      </c>
      <c r="F35" s="7">
        <f>IOtotal2019!H36</f>
        <v>40.414289483921003</v>
      </c>
      <c r="G35" s="7">
        <f>IOtotal2019!I36</f>
        <v>122.97184473309019</v>
      </c>
      <c r="H35" s="7">
        <f>IOtotal2019!J36</f>
        <v>206.86530581917845</v>
      </c>
      <c r="I35" s="7">
        <f>IOtotal2019!K36</f>
        <v>83.885767035252414</v>
      </c>
      <c r="J35" s="7">
        <f>IOtotal2019!L36</f>
        <v>34.931997434625494</v>
      </c>
      <c r="K35" s="7">
        <f>IOtotal2019!M36</f>
        <v>361.8404730263091</v>
      </c>
      <c r="L35" s="7">
        <f>IOtotal2019!N36</f>
        <v>379.89978806876923</v>
      </c>
      <c r="M35" s="7">
        <f>IOtotal2019!O36</f>
        <v>125.75720680425856</v>
      </c>
      <c r="N35" s="7">
        <f>IOtotal2019!P36</f>
        <v>189.29782057485752</v>
      </c>
      <c r="O35" s="7">
        <f>IOtotal2019!Q36</f>
        <v>566.61734434399875</v>
      </c>
      <c r="P35" s="7">
        <f>IOtotal2019!R36</f>
        <v>224.95928895216741</v>
      </c>
      <c r="Q35" s="7">
        <f>IOtotal2019!S36</f>
        <v>214.08799656391415</v>
      </c>
      <c r="R35" s="7">
        <f>IOtotal2019!T36</f>
        <v>1318.6552757316847</v>
      </c>
      <c r="S35" s="7">
        <f>IOtotal2019!U36</f>
        <v>685.43178193840129</v>
      </c>
      <c r="T35" s="7">
        <f>IOtotal2019!V36</f>
        <v>51.903665188228771</v>
      </c>
      <c r="U35" s="7">
        <f>IOtotal2019!W36</f>
        <v>185.87327535626025</v>
      </c>
      <c r="V35" s="7">
        <f>IOtotal2019!X36</f>
        <v>238.59825308353049</v>
      </c>
      <c r="W35" s="7">
        <f>IOtotal2019!Y36</f>
        <v>364.15394163818183</v>
      </c>
      <c r="X35" s="7">
        <f>IOtotal2019!Z36</f>
        <v>57.77603093839096</v>
      </c>
      <c r="Y35" s="7">
        <f>IOtotal2019!AA36</f>
        <v>109.89984438274359</v>
      </c>
      <c r="Z35" s="7">
        <f>IOtotal2019!AB36</f>
        <v>781.13324696102052</v>
      </c>
      <c r="AA35" s="7">
        <f>IOtotal2019!AC36</f>
        <v>4444.6955913650017</v>
      </c>
      <c r="AB35" s="7">
        <f>IOtotal2019!AD36</f>
        <v>1438.106816545753</v>
      </c>
      <c r="AC35" s="7">
        <f>IOtotal2019!AE36</f>
        <v>314.02261836817559</v>
      </c>
      <c r="AD35" s="7">
        <f>IOtotal2019!AF36</f>
        <v>291.34220080994277</v>
      </c>
      <c r="AE35" s="7">
        <f>IOtotal2019!AG36</f>
        <v>2500.0766585429033</v>
      </c>
      <c r="AF35" s="7">
        <f>IOtotal2019!AH36</f>
        <v>711.64155330794438</v>
      </c>
      <c r="AG35" s="7">
        <f>IOtotal2019!AI36</f>
        <v>928.35722444163969</v>
      </c>
      <c r="AH35" s="7">
        <f>IOtotal2019!AJ36</f>
        <v>945.725552233391</v>
      </c>
      <c r="AI35" s="7">
        <f>IOtotal2019!AK36</f>
        <v>20896.026986277335</v>
      </c>
      <c r="AJ35" s="7">
        <f>IOtotal2019!AL36</f>
        <v>4499.4368886705706</v>
      </c>
      <c r="AK35" s="7">
        <f>IOtotal2019!AM36</f>
        <v>1474.3749816410457</v>
      </c>
      <c r="AL35" s="7">
        <f>IOtotal2019!AN36</f>
        <v>159.37654210653281</v>
      </c>
      <c r="AM35" s="7">
        <f>IOtotal2019!AO36</f>
        <v>626.63191886420395</v>
      </c>
      <c r="AN35" s="7">
        <f>IOtotal2019!AP36</f>
        <v>2879.7017808627988</v>
      </c>
      <c r="AO35" s="7">
        <f>IOtotal2019!AQ36</f>
        <v>0</v>
      </c>
      <c r="AP35" s="7">
        <f>IOtotal2019!AR36</f>
        <v>3587.8749824414872</v>
      </c>
      <c r="AQ35" s="7">
        <f>IOtotal2019!AS36</f>
        <v>2118.637994394428</v>
      </c>
      <c r="AR35" s="7">
        <f>IOtotal2019!AT36</f>
        <v>612.19215711909385</v>
      </c>
      <c r="AS35" s="7">
        <f>IOtotal2019!AU36</f>
        <v>355.88709347602861</v>
      </c>
      <c r="AT35" s="7">
        <f>IOtotal2019!AV36</f>
        <v>1238.622203116679</v>
      </c>
      <c r="AU35" s="7">
        <f>IOtotal2019!AW36</f>
        <v>321.4178646261733</v>
      </c>
      <c r="AV35" s="7">
        <f>IOtotal2019!AX36</f>
        <v>134.98038273714388</v>
      </c>
      <c r="AW35" s="7">
        <f>IOtotal2019!AY36</f>
        <v>814.39605987780499</v>
      </c>
      <c r="AX35" s="7">
        <f>IOtotal2019!AZ36</f>
        <v>4483.2462438318362</v>
      </c>
      <c r="AY35" s="7">
        <f>IOtotal2019!BA36</f>
        <v>1061.6327728506647</v>
      </c>
      <c r="AZ35" s="7">
        <f>IOtotal2019!BB36</f>
        <v>1448.4545613333582</v>
      </c>
      <c r="BA35" s="7">
        <f>IOtotal2019!BC36</f>
        <v>1446.3416259072587</v>
      </c>
      <c r="BB35" s="7">
        <f>IOtotal2019!BD36</f>
        <v>333.76742897532614</v>
      </c>
      <c r="BC35" s="7">
        <f>IOtotal2019!BE36</f>
        <v>354.74539587226207</v>
      </c>
      <c r="BD35" s="7">
        <f>IOtotal2019!BF36</f>
        <v>416.78633024654141</v>
      </c>
      <c r="BE35" s="7">
        <f>IOtotal2019!BG36</f>
        <v>121.01714358436348</v>
      </c>
      <c r="BF35" s="7">
        <f>IOtotal2019!BH36</f>
        <v>277.17071385104691</v>
      </c>
      <c r="BG35" s="17">
        <f>IOtotal2019!BI36</f>
        <v>2402</v>
      </c>
      <c r="BH35" s="7"/>
      <c r="BI35" s="7"/>
      <c r="BJ35" s="7"/>
      <c r="BK35" s="7"/>
      <c r="BL35" s="7"/>
    </row>
    <row r="36" spans="1:64" ht="12.75" customHeight="1">
      <c r="A36" s="7">
        <f>IOtotal2019!C37</f>
        <v>8.061725581278786</v>
      </c>
      <c r="B36" s="7">
        <f>IOtotal2019!D37</f>
        <v>159.46977494013487</v>
      </c>
      <c r="C36" s="7">
        <f>IOtotal2019!E37</f>
        <v>0.1133002046185326</v>
      </c>
      <c r="D36" s="7">
        <f>IOtotal2019!F37</f>
        <v>230.85393164030262</v>
      </c>
      <c r="E36" s="7">
        <f>IOtotal2019!G37</f>
        <v>707.3615560637661</v>
      </c>
      <c r="F36" s="7">
        <f>IOtotal2019!H37</f>
        <v>102.54746779294258</v>
      </c>
      <c r="G36" s="7">
        <f>IOtotal2019!I37</f>
        <v>182.73146586677115</v>
      </c>
      <c r="H36" s="7">
        <f>IOtotal2019!J37</f>
        <v>807.57209149414575</v>
      </c>
      <c r="I36" s="7">
        <f>IOtotal2019!K37</f>
        <v>284.21402096589696</v>
      </c>
      <c r="J36" s="7">
        <f>IOtotal2019!L37</f>
        <v>340.88153649997975</v>
      </c>
      <c r="K36" s="7">
        <f>IOtotal2019!M37</f>
        <v>1863.6685943557336</v>
      </c>
      <c r="L36" s="7">
        <f>IOtotal2019!N37</f>
        <v>685.48834773314729</v>
      </c>
      <c r="M36" s="7">
        <f>IOtotal2019!O37</f>
        <v>321.70764126591405</v>
      </c>
      <c r="N36" s="7">
        <f>IOtotal2019!P37</f>
        <v>1972.4640445075715</v>
      </c>
      <c r="O36" s="7">
        <f>IOtotal2019!Q37</f>
        <v>1633.1219104578822</v>
      </c>
      <c r="P36" s="7">
        <f>IOtotal2019!R37</f>
        <v>573.33748772362048</v>
      </c>
      <c r="Q36" s="7">
        <f>IOtotal2019!S37</f>
        <v>481.6243343716252</v>
      </c>
      <c r="R36" s="7">
        <f>IOtotal2019!T37</f>
        <v>2619.4389508069962</v>
      </c>
      <c r="S36" s="7">
        <f>IOtotal2019!U37</f>
        <v>6050.3927676878093</v>
      </c>
      <c r="T36" s="7">
        <f>IOtotal2019!V37</f>
        <v>257.80762363029601</v>
      </c>
      <c r="U36" s="7">
        <f>IOtotal2019!W37</f>
        <v>345.67870824152374</v>
      </c>
      <c r="V36" s="7">
        <f>IOtotal2019!X37</f>
        <v>628.56068579483554</v>
      </c>
      <c r="W36" s="7">
        <f>IOtotal2019!Y37</f>
        <v>2965.3156284792476</v>
      </c>
      <c r="X36" s="7">
        <f>IOtotal2019!Z37</f>
        <v>262.17260685563048</v>
      </c>
      <c r="Y36" s="7">
        <f>IOtotal2019!AA37</f>
        <v>2202.5633738370857</v>
      </c>
      <c r="Z36" s="7">
        <f>IOtotal2019!AB37</f>
        <v>5071.5497737570677</v>
      </c>
      <c r="AA36" s="7">
        <f>IOtotal2019!AC37</f>
        <v>12489.988959989705</v>
      </c>
      <c r="AB36" s="7">
        <f>IOtotal2019!AD37</f>
        <v>2325.1268227765713</v>
      </c>
      <c r="AC36" s="7">
        <f>IOtotal2019!AE37</f>
        <v>1552.7158225186561</v>
      </c>
      <c r="AD36" s="7">
        <f>IOtotal2019!AF37</f>
        <v>611.53937997486378</v>
      </c>
      <c r="AE36" s="7">
        <f>IOtotal2019!AG37</f>
        <v>4795.6674168246982</v>
      </c>
      <c r="AF36" s="7">
        <f>IOtotal2019!AH37</f>
        <v>1210.456404212372</v>
      </c>
      <c r="AG36" s="7">
        <f>IOtotal2019!AI37</f>
        <v>10177.364482752215</v>
      </c>
      <c r="AH36" s="7">
        <f>IOtotal2019!AJ37</f>
        <v>569.11059017889022</v>
      </c>
      <c r="AI36" s="7">
        <f>IOtotal2019!AK37</f>
        <v>4583.7976330275787</v>
      </c>
      <c r="AJ36" s="7">
        <f>IOtotal2019!AL37</f>
        <v>45330.056166724258</v>
      </c>
      <c r="AK36" s="7">
        <f>IOtotal2019!AM37</f>
        <v>1287.2313473024578</v>
      </c>
      <c r="AL36" s="7">
        <f>IOtotal2019!AN37</f>
        <v>135.1376076870913</v>
      </c>
      <c r="AM36" s="7">
        <f>IOtotal2019!AO37</f>
        <v>158.36057177298937</v>
      </c>
      <c r="AN36" s="7">
        <f>IOtotal2019!AP37</f>
        <v>1771.7573981478672</v>
      </c>
      <c r="AO36" s="7">
        <f>IOtotal2019!AQ37</f>
        <v>0</v>
      </c>
      <c r="AP36" s="7">
        <f>IOtotal2019!AR37</f>
        <v>8418.7340612461267</v>
      </c>
      <c r="AQ36" s="7">
        <f>IOtotal2019!AS37</f>
        <v>10176.750340967274</v>
      </c>
      <c r="AR36" s="7">
        <f>IOtotal2019!AT37</f>
        <v>2937.5613502970573</v>
      </c>
      <c r="AS36" s="7">
        <f>IOtotal2019!AU37</f>
        <v>2565.5253412691532</v>
      </c>
      <c r="AT36" s="7">
        <f>IOtotal2019!AV37</f>
        <v>7926.7308475202908</v>
      </c>
      <c r="AU36" s="7">
        <f>IOtotal2019!AW37</f>
        <v>1707.3359039538277</v>
      </c>
      <c r="AV36" s="7">
        <f>IOtotal2019!AX37</f>
        <v>927.96836282556501</v>
      </c>
      <c r="AW36" s="7">
        <f>IOtotal2019!AY37</f>
        <v>3165.4588453677952</v>
      </c>
      <c r="AX36" s="7">
        <f>IOtotal2019!AZ37</f>
        <v>4816.4940738106525</v>
      </c>
      <c r="AY36" s="7">
        <f>IOtotal2019!BA37</f>
        <v>2621.0175115001748</v>
      </c>
      <c r="AZ36" s="7">
        <f>IOtotal2019!BB37</f>
        <v>2397.51655507031</v>
      </c>
      <c r="BA36" s="7">
        <f>IOtotal2019!BC37</f>
        <v>1374.705349239546</v>
      </c>
      <c r="BB36" s="7">
        <f>IOtotal2019!BD37</f>
        <v>751.38570294440296</v>
      </c>
      <c r="BC36" s="7">
        <f>IOtotal2019!BE37</f>
        <v>413.07552689129324</v>
      </c>
      <c r="BD36" s="7">
        <f>IOtotal2019!BF37</f>
        <v>256.31559488464313</v>
      </c>
      <c r="BE36" s="7">
        <f>IOtotal2019!BG37</f>
        <v>747.84146443843065</v>
      </c>
      <c r="BF36" s="7">
        <f>IOtotal2019!BH37</f>
        <v>208.57321332742055</v>
      </c>
      <c r="BG36" s="17">
        <f>IOtotal2019!BI37</f>
        <v>48769</v>
      </c>
      <c r="BH36" s="7"/>
      <c r="BI36" s="7"/>
      <c r="BJ36" s="7"/>
      <c r="BK36" s="7"/>
      <c r="BL36" s="7"/>
    </row>
    <row r="37" spans="1:64" ht="12.75" customHeight="1">
      <c r="A37" s="7">
        <f>IOtotal2019!C38</f>
        <v>2600.3389788340523</v>
      </c>
      <c r="B37" s="7">
        <f>IOtotal2019!D38</f>
        <v>1232.3111357178493</v>
      </c>
      <c r="C37" s="7">
        <f>IOtotal2019!E38</f>
        <v>81.788266144265478</v>
      </c>
      <c r="D37" s="7">
        <f>IOtotal2019!F38</f>
        <v>218.64709192233573</v>
      </c>
      <c r="E37" s="7">
        <f>IOtotal2019!G38</f>
        <v>533.13146421176066</v>
      </c>
      <c r="F37" s="7">
        <f>IOtotal2019!H38</f>
        <v>70.199996500309638</v>
      </c>
      <c r="G37" s="7">
        <f>IOtotal2019!I38</f>
        <v>471.58894449385696</v>
      </c>
      <c r="H37" s="7">
        <f>IOtotal2019!J38</f>
        <v>461.86688733956453</v>
      </c>
      <c r="I37" s="7">
        <f>IOtotal2019!K38</f>
        <v>73.062225112753097</v>
      </c>
      <c r="J37" s="7">
        <f>IOtotal2019!L38</f>
        <v>146.52546923899141</v>
      </c>
      <c r="K37" s="7">
        <f>IOtotal2019!M38</f>
        <v>338.99715239139556</v>
      </c>
      <c r="L37" s="7">
        <f>IOtotal2019!N38</f>
        <v>151.24278256526793</v>
      </c>
      <c r="M37" s="7">
        <f>IOtotal2019!O38</f>
        <v>134.32663415382757</v>
      </c>
      <c r="N37" s="7">
        <f>IOtotal2019!P38</f>
        <v>400.45133509036299</v>
      </c>
      <c r="O37" s="7">
        <f>IOtotal2019!Q38</f>
        <v>529.51633269511854</v>
      </c>
      <c r="P37" s="7">
        <f>IOtotal2019!R38</f>
        <v>126.42879029505937</v>
      </c>
      <c r="Q37" s="7">
        <f>IOtotal2019!S38</f>
        <v>169.32926873924484</v>
      </c>
      <c r="R37" s="7">
        <f>IOtotal2019!T38</f>
        <v>633.08808467244808</v>
      </c>
      <c r="S37" s="7">
        <f>IOtotal2019!U38</f>
        <v>865.60059623275845</v>
      </c>
      <c r="T37" s="7">
        <f>IOtotal2019!V38</f>
        <v>89.154860153639831</v>
      </c>
      <c r="U37" s="7">
        <f>IOtotal2019!W38</f>
        <v>215.05778572258987</v>
      </c>
      <c r="V37" s="7">
        <f>IOtotal2019!X38</f>
        <v>227.08103994407736</v>
      </c>
      <c r="W37" s="7">
        <f>IOtotal2019!Y38</f>
        <v>782.24991350221717</v>
      </c>
      <c r="X37" s="7">
        <f>IOtotal2019!Z38</f>
        <v>162.06899924941189</v>
      </c>
      <c r="Y37" s="7">
        <f>IOtotal2019!AA38</f>
        <v>406.49766707441245</v>
      </c>
      <c r="Z37" s="7">
        <f>IOtotal2019!AB38</f>
        <v>3423.6259477805493</v>
      </c>
      <c r="AA37" s="7">
        <f>IOtotal2019!AC38</f>
        <v>4354.9343427577678</v>
      </c>
      <c r="AB37" s="7">
        <f>IOtotal2019!AD38</f>
        <v>1619.7632490792562</v>
      </c>
      <c r="AC37" s="7">
        <f>IOtotal2019!AE38</f>
        <v>96.094417051149719</v>
      </c>
      <c r="AD37" s="7">
        <f>IOtotal2019!AF38</f>
        <v>176.85309314341572</v>
      </c>
      <c r="AE37" s="7">
        <f>IOtotal2019!AG38</f>
        <v>1766.7105982548906</v>
      </c>
      <c r="AF37" s="7">
        <f>IOtotal2019!AH38</f>
        <v>2307.2926287558603</v>
      </c>
      <c r="AG37" s="7">
        <f>IOtotal2019!AI38</f>
        <v>256.84546805848055</v>
      </c>
      <c r="AH37" s="7">
        <f>IOtotal2019!AJ38</f>
        <v>300.70485081567892</v>
      </c>
      <c r="AI37" s="7">
        <f>IOtotal2019!AK38</f>
        <v>662.54738032909131</v>
      </c>
      <c r="AJ37" s="7">
        <f>IOtotal2019!AL38</f>
        <v>1143.3588839632441</v>
      </c>
      <c r="AK37" s="7">
        <f>IOtotal2019!AM38</f>
        <v>4717.2077988837764</v>
      </c>
      <c r="AL37" s="7">
        <f>IOtotal2019!AN38</f>
        <v>3330.754362338067</v>
      </c>
      <c r="AM37" s="7">
        <f>IOtotal2019!AO38</f>
        <v>98.474480533310356</v>
      </c>
      <c r="AN37" s="7">
        <f>IOtotal2019!AP38</f>
        <v>20953.574392970469</v>
      </c>
      <c r="AO37" s="7">
        <f>IOtotal2019!AQ38</f>
        <v>26568</v>
      </c>
      <c r="AP37" s="7">
        <f>IOtotal2019!AR38</f>
        <v>2210.6704834348648</v>
      </c>
      <c r="AQ37" s="7">
        <f>IOtotal2019!AS38</f>
        <v>2047.2430255504526</v>
      </c>
      <c r="AR37" s="7">
        <f>IOtotal2019!AT38</f>
        <v>484.95915040489649</v>
      </c>
      <c r="AS37" s="7">
        <f>IOtotal2019!AU38</f>
        <v>655.01537576729845</v>
      </c>
      <c r="AT37" s="7">
        <f>IOtotal2019!AV38</f>
        <v>706.69857575194828</v>
      </c>
      <c r="AU37" s="7">
        <f>IOtotal2019!AW38</f>
        <v>279.5606733292359</v>
      </c>
      <c r="AV37" s="7">
        <f>IOtotal2019!AX38</f>
        <v>284.5820149694249</v>
      </c>
      <c r="AW37" s="7">
        <f>IOtotal2019!AY38</f>
        <v>1443.5349730668652</v>
      </c>
      <c r="AX37" s="7">
        <f>IOtotal2019!AZ38</f>
        <v>3501.869822867634</v>
      </c>
      <c r="AY37" s="7">
        <f>IOtotal2019!BA38</f>
        <v>504.20467805687406</v>
      </c>
      <c r="AZ37" s="7">
        <f>IOtotal2019!BB38</f>
        <v>496.41236792944636</v>
      </c>
      <c r="BA37" s="7">
        <f>IOtotal2019!BC38</f>
        <v>612.23067242447564</v>
      </c>
      <c r="BB37" s="7">
        <f>IOtotal2019!BD38</f>
        <v>518.2897059289927</v>
      </c>
      <c r="BC37" s="7">
        <f>IOtotal2019!BE38</f>
        <v>299.09086553779201</v>
      </c>
      <c r="BD37" s="7">
        <f>IOtotal2019!BF38</f>
        <v>227.42536828403658</v>
      </c>
      <c r="BE37" s="7">
        <f>IOtotal2019!BG38</f>
        <v>64.249427473289899</v>
      </c>
      <c r="BF37" s="7">
        <f>IOtotal2019!BH38</f>
        <v>1090.6692225098932</v>
      </c>
      <c r="BG37" s="17">
        <f>IOtotal2019!BI38</f>
        <v>11541</v>
      </c>
      <c r="BH37" s="7"/>
      <c r="BI37" s="7"/>
      <c r="BJ37" s="7"/>
      <c r="BK37" s="7"/>
      <c r="BL37" s="7"/>
    </row>
    <row r="38" spans="1:64" ht="12.75" customHeight="1">
      <c r="A38" s="7">
        <f>IOtotal2019!C39</f>
        <v>173.86486527210451</v>
      </c>
      <c r="B38" s="7">
        <f>IOtotal2019!D39</f>
        <v>30.80743092194092</v>
      </c>
      <c r="C38" s="7">
        <f>IOtotal2019!E39</f>
        <v>2.9947988943419643</v>
      </c>
      <c r="D38" s="7">
        <f>IOtotal2019!F39</f>
        <v>14.243666335664489</v>
      </c>
      <c r="E38" s="7">
        <f>IOtotal2019!G39</f>
        <v>55.46613899602972</v>
      </c>
      <c r="F38" s="7">
        <f>IOtotal2019!H39</f>
        <v>4.9398352702697235</v>
      </c>
      <c r="G38" s="7">
        <f>IOtotal2019!I39</f>
        <v>42.581181586212317</v>
      </c>
      <c r="H38" s="7">
        <f>IOtotal2019!J39</f>
        <v>102.02190378638413</v>
      </c>
      <c r="I38" s="7">
        <f>IOtotal2019!K39</f>
        <v>10.162995428594671</v>
      </c>
      <c r="J38" s="7">
        <f>IOtotal2019!L39</f>
        <v>27.731292919258536</v>
      </c>
      <c r="K38" s="7">
        <f>IOtotal2019!M39</f>
        <v>17.947578584093829</v>
      </c>
      <c r="L38" s="7">
        <f>IOtotal2019!N39</f>
        <v>9.0453850264937863</v>
      </c>
      <c r="M38" s="7">
        <f>IOtotal2019!O39</f>
        <v>19.777011882629505</v>
      </c>
      <c r="N38" s="7">
        <f>IOtotal2019!P39</f>
        <v>89.422130470470009</v>
      </c>
      <c r="O38" s="7">
        <f>IOtotal2019!Q39</f>
        <v>68.919019670013398</v>
      </c>
      <c r="P38" s="7">
        <f>IOtotal2019!R39</f>
        <v>3.3162632461932438</v>
      </c>
      <c r="Q38" s="7">
        <f>IOtotal2019!S39</f>
        <v>4.1880036949215746</v>
      </c>
      <c r="R38" s="7">
        <f>IOtotal2019!T39</f>
        <v>45.806725872298045</v>
      </c>
      <c r="S38" s="7">
        <f>IOtotal2019!U39</f>
        <v>86.486063758226166</v>
      </c>
      <c r="T38" s="7">
        <f>IOtotal2019!V39</f>
        <v>6.2940338957938469</v>
      </c>
      <c r="U38" s="7">
        <f>IOtotal2019!W39</f>
        <v>5.1157386518213759</v>
      </c>
      <c r="V38" s="7">
        <f>IOtotal2019!X39</f>
        <v>10.715290662767806</v>
      </c>
      <c r="W38" s="7">
        <f>IOtotal2019!Y39</f>
        <v>398.60301897613431</v>
      </c>
      <c r="X38" s="7">
        <f>IOtotal2019!Z39</f>
        <v>515.75284114755425</v>
      </c>
      <c r="Y38" s="7">
        <f>IOtotal2019!AA39</f>
        <v>172.0826683335298</v>
      </c>
      <c r="Z38" s="7">
        <f>IOtotal2019!AB39</f>
        <v>122.02607378202599</v>
      </c>
      <c r="AA38" s="7">
        <f>IOtotal2019!AC39</f>
        <v>269.91759896401749</v>
      </c>
      <c r="AB38" s="7">
        <f>IOtotal2019!AD39</f>
        <v>846.97461202387353</v>
      </c>
      <c r="AC38" s="7">
        <f>IOtotal2019!AE39</f>
        <v>331.83100810522535</v>
      </c>
      <c r="AD38" s="7">
        <f>IOtotal2019!AF39</f>
        <v>53.05592794302472</v>
      </c>
      <c r="AE38" s="7">
        <f>IOtotal2019!AG39</f>
        <v>473.80184473798988</v>
      </c>
      <c r="AF38" s="7">
        <f>IOtotal2019!AH39</f>
        <v>392.12425603630794</v>
      </c>
      <c r="AG38" s="7">
        <f>IOtotal2019!AI39</f>
        <v>48.854414606227998</v>
      </c>
      <c r="AH38" s="7">
        <f>IOtotal2019!AJ39</f>
        <v>26.673809995688831</v>
      </c>
      <c r="AI38" s="7">
        <f>IOtotal2019!AK39</f>
        <v>195.41418758638704</v>
      </c>
      <c r="AJ38" s="7">
        <f>IOtotal2019!AL39</f>
        <v>248.20678971951875</v>
      </c>
      <c r="AK38" s="7">
        <f>IOtotal2019!AM39</f>
        <v>17.823203270341722</v>
      </c>
      <c r="AL38" s="7">
        <f>IOtotal2019!AN39</f>
        <v>3502.8398234326769</v>
      </c>
      <c r="AM38" s="7">
        <f>IOtotal2019!AO39</f>
        <v>3.685774122061316</v>
      </c>
      <c r="AN38" s="7">
        <f>IOtotal2019!AP39</f>
        <v>856.80145170808623</v>
      </c>
      <c r="AO38" s="7">
        <f>IOtotal2019!AQ39</f>
        <v>2536</v>
      </c>
      <c r="AP38" s="7">
        <f>IOtotal2019!AR39</f>
        <v>424.81250968923166</v>
      </c>
      <c r="AQ38" s="7">
        <f>IOtotal2019!AS39</f>
        <v>170.39620478404336</v>
      </c>
      <c r="AR38" s="7">
        <f>IOtotal2019!AT39</f>
        <v>14.7220926964643</v>
      </c>
      <c r="AS38" s="7">
        <f>IOtotal2019!AU39</f>
        <v>17.929720424779692</v>
      </c>
      <c r="AT38" s="7">
        <f>IOtotal2019!AV39</f>
        <v>300.50870942278988</v>
      </c>
      <c r="AU38" s="7">
        <f>IOtotal2019!AW39</f>
        <v>29.147061423582254</v>
      </c>
      <c r="AV38" s="7">
        <f>IOtotal2019!AX39</f>
        <v>37.778350279662767</v>
      </c>
      <c r="AW38" s="7">
        <f>IOtotal2019!AY39</f>
        <v>48.263495076384039</v>
      </c>
      <c r="AX38" s="7">
        <f>IOtotal2019!AZ39</f>
        <v>565.01978967028344</v>
      </c>
      <c r="AY38" s="7">
        <f>IOtotal2019!BA39</f>
        <v>50.2325750438375</v>
      </c>
      <c r="AZ38" s="7">
        <f>IOtotal2019!BB39</f>
        <v>112.75732356038066</v>
      </c>
      <c r="BA38" s="7">
        <f>IOtotal2019!BC39</f>
        <v>149.3043555327333</v>
      </c>
      <c r="BB38" s="7">
        <f>IOtotal2019!BD39</f>
        <v>62.021727691278024</v>
      </c>
      <c r="BC38" s="7">
        <f>IOtotal2019!BE39</f>
        <v>64.565237622590772</v>
      </c>
      <c r="BD38" s="7">
        <f>IOtotal2019!BF39</f>
        <v>32.350484479707745</v>
      </c>
      <c r="BE38" s="7">
        <f>IOtotal2019!BG39</f>
        <v>2.9743896485182941</v>
      </c>
      <c r="BF38" s="7">
        <f>IOtotal2019!BH39</f>
        <v>108.89931363653643</v>
      </c>
      <c r="BG38" s="17">
        <f>IOtotal2019!BI39</f>
        <v>8021</v>
      </c>
      <c r="BH38" s="7"/>
      <c r="BI38" s="7"/>
      <c r="BJ38" s="7"/>
      <c r="BK38" s="7"/>
      <c r="BL38" s="7"/>
    </row>
    <row r="39" spans="1:64" ht="12.75" customHeight="1">
      <c r="A39" s="7">
        <f>IOtotal2019!C40</f>
        <v>116.86655884662275</v>
      </c>
      <c r="B39" s="7">
        <f>IOtotal2019!D40</f>
        <v>41.544235594077755</v>
      </c>
      <c r="C39" s="7">
        <f>IOtotal2019!E40</f>
        <v>1.5901783104355451E-2</v>
      </c>
      <c r="D39" s="7">
        <f>IOtotal2019!F40</f>
        <v>48.681115715214681</v>
      </c>
      <c r="E39" s="7">
        <f>IOtotal2019!G40</f>
        <v>149.14343382682171</v>
      </c>
      <c r="F39" s="7">
        <f>IOtotal2019!H40</f>
        <v>12.817923318737016</v>
      </c>
      <c r="G39" s="7">
        <f>IOtotal2019!I40</f>
        <v>386.29825791628934</v>
      </c>
      <c r="H39" s="7">
        <f>IOtotal2019!J40</f>
        <v>757.43616872116559</v>
      </c>
      <c r="I39" s="7">
        <f>IOtotal2019!K40</f>
        <v>1.9961408664520506</v>
      </c>
      <c r="J39" s="7">
        <f>IOtotal2019!L40</f>
        <v>78.878794859586165</v>
      </c>
      <c r="K39" s="7">
        <f>IOtotal2019!M40</f>
        <v>171.39940306320273</v>
      </c>
      <c r="L39" s="7">
        <f>IOtotal2019!N40</f>
        <v>100.51313793324603</v>
      </c>
      <c r="M39" s="7">
        <f>IOtotal2019!O40</f>
        <v>36.490125905133468</v>
      </c>
      <c r="N39" s="7">
        <f>IOtotal2019!P40</f>
        <v>440.45889825235122</v>
      </c>
      <c r="O39" s="7">
        <f>IOtotal2019!Q40</f>
        <v>518.50189330709452</v>
      </c>
      <c r="P39" s="7">
        <f>IOtotal2019!R40</f>
        <v>89.181796570500836</v>
      </c>
      <c r="Q39" s="7">
        <f>IOtotal2019!S40</f>
        <v>141.79657787438549</v>
      </c>
      <c r="R39" s="7">
        <f>IOtotal2019!T40</f>
        <v>681.50326259129656</v>
      </c>
      <c r="S39" s="7">
        <f>IOtotal2019!U40</f>
        <v>1214.3990433584777</v>
      </c>
      <c r="T39" s="7">
        <f>IOtotal2019!V40</f>
        <v>68.297064138902044</v>
      </c>
      <c r="U39" s="7">
        <f>IOtotal2019!W40</f>
        <v>190.83273877870297</v>
      </c>
      <c r="V39" s="7">
        <f>IOtotal2019!X40</f>
        <v>140.42670727822409</v>
      </c>
      <c r="W39" s="7">
        <f>IOtotal2019!Y40</f>
        <v>290.40772052251691</v>
      </c>
      <c r="X39" s="7">
        <f>IOtotal2019!Z40</f>
        <v>123.57244471366623</v>
      </c>
      <c r="Y39" s="7">
        <f>IOtotal2019!AA40</f>
        <v>35.409840531520516</v>
      </c>
      <c r="Z39" s="7">
        <f>IOtotal2019!AB40</f>
        <v>102.33111027086528</v>
      </c>
      <c r="AA39" s="7">
        <f>IOtotal2019!AC40</f>
        <v>523.46061494921207</v>
      </c>
      <c r="AB39" s="7">
        <f>IOtotal2019!AD40</f>
        <v>56.827914459670673</v>
      </c>
      <c r="AC39" s="7">
        <f>IOtotal2019!AE40</f>
        <v>108.24092850946377</v>
      </c>
      <c r="AD39" s="7">
        <f>IOtotal2019!AF40</f>
        <v>0</v>
      </c>
      <c r="AE39" s="7">
        <f>IOtotal2019!AG40</f>
        <v>134.67062018723618</v>
      </c>
      <c r="AF39" s="7">
        <f>IOtotal2019!AH40</f>
        <v>17.848028204975204</v>
      </c>
      <c r="AG39" s="7">
        <f>IOtotal2019!AI40</f>
        <v>32.138042364735512</v>
      </c>
      <c r="AH39" s="7">
        <f>IOtotal2019!AJ40</f>
        <v>8.8035489636059325E-2</v>
      </c>
      <c r="AI39" s="7">
        <f>IOtotal2019!AK40</f>
        <v>527.45363552548292</v>
      </c>
      <c r="AJ39" s="7">
        <f>IOtotal2019!AL40</f>
        <v>369.96682470152285</v>
      </c>
      <c r="AK39" s="7">
        <f>IOtotal2019!AM40</f>
        <v>1505.0704983844121</v>
      </c>
      <c r="AL39" s="7">
        <f>IOtotal2019!AN40</f>
        <v>2624.6123524770428</v>
      </c>
      <c r="AM39" s="7">
        <f>IOtotal2019!AO40</f>
        <v>115.01234567901234</v>
      </c>
      <c r="AN39" s="7">
        <f>IOtotal2019!AP40</f>
        <v>603.58896518941037</v>
      </c>
      <c r="AO39" s="7">
        <f>IOtotal2019!AQ40</f>
        <v>147</v>
      </c>
      <c r="AP39" s="7">
        <f>IOtotal2019!AR40</f>
        <v>139.66454739034486</v>
      </c>
      <c r="AQ39" s="7">
        <f>IOtotal2019!AS40</f>
        <v>433.43385708576687</v>
      </c>
      <c r="AR39" s="7">
        <f>IOtotal2019!AT40</f>
        <v>33.180333999713994</v>
      </c>
      <c r="AS39" s="7">
        <f>IOtotal2019!AU40</f>
        <v>2.3135970466087974</v>
      </c>
      <c r="AT39" s="7">
        <f>IOtotal2019!AV40</f>
        <v>109.87421022243169</v>
      </c>
      <c r="AU39" s="7">
        <f>IOtotal2019!AW40</f>
        <v>11.659340831052406</v>
      </c>
      <c r="AV39" s="7">
        <f>IOtotal2019!AX40</f>
        <v>174.61754359212622</v>
      </c>
      <c r="AW39" s="7">
        <f>IOtotal2019!AY40</f>
        <v>18.701292890314786</v>
      </c>
      <c r="AX39" s="7">
        <f>IOtotal2019!AZ40</f>
        <v>1.191766355492383</v>
      </c>
      <c r="AY39" s="7">
        <f>IOtotal2019!BA40</f>
        <v>1.774165913823154</v>
      </c>
      <c r="AZ39" s="7">
        <f>IOtotal2019!BB40</f>
        <v>8.6715230435590582E-2</v>
      </c>
      <c r="BA39" s="7">
        <f>IOtotal2019!BC40</f>
        <v>0.212361127159886</v>
      </c>
      <c r="BB39" s="7">
        <f>IOtotal2019!BD40</f>
        <v>0.16369180498294231</v>
      </c>
      <c r="BC39" s="7">
        <f>IOtotal2019!BE40</f>
        <v>0.12776809962792476</v>
      </c>
      <c r="BD39" s="7">
        <f>IOtotal2019!BF40</f>
        <v>0</v>
      </c>
      <c r="BE39" s="7">
        <f>IOtotal2019!BG40</f>
        <v>15.268206151004986</v>
      </c>
      <c r="BF39" s="7">
        <f>IOtotal2019!BH40</f>
        <v>0.55149959914254509</v>
      </c>
      <c r="BG39" s="17">
        <f>IOtotal2019!BI40</f>
        <v>2388</v>
      </c>
      <c r="BH39" s="7"/>
      <c r="BI39" s="7"/>
      <c r="BJ39" s="7"/>
      <c r="BK39" s="7"/>
      <c r="BL39" s="7"/>
    </row>
    <row r="40" spans="1:64" ht="12.75" customHeight="1">
      <c r="A40" s="7">
        <f>IOtotal2019!C41</f>
        <v>3.4338831287284886</v>
      </c>
      <c r="B40" s="7">
        <f>IOtotal2019!D41</f>
        <v>21.167125859619581</v>
      </c>
      <c r="C40" s="7">
        <f>IOtotal2019!E41</f>
        <v>0.15504238526746564</v>
      </c>
      <c r="D40" s="7">
        <f>IOtotal2019!F41</f>
        <v>175.21755258501372</v>
      </c>
      <c r="E40" s="7">
        <f>IOtotal2019!G41</f>
        <v>1847.1003937910777</v>
      </c>
      <c r="F40" s="7">
        <f>IOtotal2019!H41</f>
        <v>83.572843768427191</v>
      </c>
      <c r="G40" s="7">
        <f>IOtotal2019!I41</f>
        <v>247.02933529169471</v>
      </c>
      <c r="H40" s="7">
        <f>IOtotal2019!J41</f>
        <v>434.07981400498556</v>
      </c>
      <c r="I40" s="7">
        <f>IOtotal2019!K41</f>
        <v>1101.6262112922491</v>
      </c>
      <c r="J40" s="7">
        <f>IOtotal2019!L41</f>
        <v>69.998526576957644</v>
      </c>
      <c r="K40" s="7">
        <f>IOtotal2019!M41</f>
        <v>884.24503081735725</v>
      </c>
      <c r="L40" s="7">
        <f>IOtotal2019!N41</f>
        <v>858.78397008532465</v>
      </c>
      <c r="M40" s="7">
        <f>IOtotal2019!O41</f>
        <v>422.85764567852806</v>
      </c>
      <c r="N40" s="7">
        <f>IOtotal2019!P41</f>
        <v>329.9139717460863</v>
      </c>
      <c r="O40" s="7">
        <f>IOtotal2019!Q41</f>
        <v>2983.5073617205412</v>
      </c>
      <c r="P40" s="7">
        <f>IOtotal2019!R41</f>
        <v>459.22690744373256</v>
      </c>
      <c r="Q40" s="7">
        <f>IOtotal2019!S41</f>
        <v>882.05807370143907</v>
      </c>
      <c r="R40" s="7">
        <f>IOtotal2019!T41</f>
        <v>1829.6436282064433</v>
      </c>
      <c r="S40" s="7">
        <f>IOtotal2019!U41</f>
        <v>2814.9649490424404</v>
      </c>
      <c r="T40" s="7">
        <f>IOtotal2019!V41</f>
        <v>335.65382023997586</v>
      </c>
      <c r="U40" s="7">
        <f>IOtotal2019!W41</f>
        <v>450.16957379147453</v>
      </c>
      <c r="V40" s="7">
        <f>IOtotal2019!X41</f>
        <v>799.38632435553461</v>
      </c>
      <c r="W40" s="7">
        <f>IOtotal2019!Y41</f>
        <v>967.7381932071994</v>
      </c>
      <c r="X40" s="7">
        <f>IOtotal2019!Z41</f>
        <v>128.30209539862307</v>
      </c>
      <c r="Y40" s="7">
        <f>IOtotal2019!AA41</f>
        <v>701.87684111854776</v>
      </c>
      <c r="Z40" s="7">
        <f>IOtotal2019!AB41</f>
        <v>3459.9238737607352</v>
      </c>
      <c r="AA40" s="7">
        <f>IOtotal2019!AC41</f>
        <v>32172.286885836456</v>
      </c>
      <c r="AB40" s="7">
        <f>IOtotal2019!AD41</f>
        <v>4536.6777042724807</v>
      </c>
      <c r="AC40" s="7">
        <f>IOtotal2019!AE41</f>
        <v>498.39736500630084</v>
      </c>
      <c r="AD40" s="7">
        <f>IOtotal2019!AF41</f>
        <v>197.33081971791651</v>
      </c>
      <c r="AE40" s="7">
        <f>IOtotal2019!AG41</f>
        <v>6268.5264393877142</v>
      </c>
      <c r="AF40" s="7">
        <f>IOtotal2019!AH41</f>
        <v>19171.65588272009</v>
      </c>
      <c r="AG40" s="7">
        <f>IOtotal2019!AI41</f>
        <v>1809.1706576987219</v>
      </c>
      <c r="AH40" s="7">
        <f>IOtotal2019!AJ41</f>
        <v>884.29252912830282</v>
      </c>
      <c r="AI40" s="7">
        <f>IOtotal2019!AK41</f>
        <v>2878.7045667655493</v>
      </c>
      <c r="AJ40" s="7">
        <f>IOtotal2019!AL41</f>
        <v>8866.2426807430857</v>
      </c>
      <c r="AK40" s="7">
        <f>IOtotal2019!AM41</f>
        <v>8067.9700137080199</v>
      </c>
      <c r="AL40" s="7">
        <f>IOtotal2019!AN41</f>
        <v>1114.9280007121363</v>
      </c>
      <c r="AM40" s="7">
        <f>IOtotal2019!AO41</f>
        <v>1483.433272046301</v>
      </c>
      <c r="AN40" s="7">
        <f>IOtotal2019!AP41</f>
        <v>20714.98093896787</v>
      </c>
      <c r="AO40" s="7">
        <f>IOtotal2019!AQ41</f>
        <v>0</v>
      </c>
      <c r="AP40" s="7">
        <f>IOtotal2019!AR41</f>
        <v>10975.289504844437</v>
      </c>
      <c r="AQ40" s="7">
        <f>IOtotal2019!AS41</f>
        <v>14076.482969308312</v>
      </c>
      <c r="AR40" s="7">
        <f>IOtotal2019!AT41</f>
        <v>1683.9185560592641</v>
      </c>
      <c r="AS40" s="7">
        <f>IOtotal2019!AU41</f>
        <v>2724.1486459700723</v>
      </c>
      <c r="AT40" s="7">
        <f>IOtotal2019!AV41</f>
        <v>5389.7041021509349</v>
      </c>
      <c r="AU40" s="7">
        <f>IOtotal2019!AW41</f>
        <v>1761.8821875723891</v>
      </c>
      <c r="AV40" s="7">
        <f>IOtotal2019!AX41</f>
        <v>459.44081355496445</v>
      </c>
      <c r="AW40" s="7">
        <f>IOtotal2019!AY41</f>
        <v>4413.4012458893967</v>
      </c>
      <c r="AX40" s="7">
        <f>IOtotal2019!AZ41</f>
        <v>21316.580258401467</v>
      </c>
      <c r="AY40" s="7">
        <f>IOtotal2019!BA41</f>
        <v>28430.250934618089</v>
      </c>
      <c r="AZ40" s="7">
        <f>IOtotal2019!BB41</f>
        <v>15169.032196462569</v>
      </c>
      <c r="BA40" s="7">
        <f>IOtotal2019!BC41</f>
        <v>18249.268895868991</v>
      </c>
      <c r="BB40" s="7">
        <f>IOtotal2019!BD41</f>
        <v>3664.9747235292925</v>
      </c>
      <c r="BC40" s="7">
        <f>IOtotal2019!BE41</f>
        <v>6104.9217589326017</v>
      </c>
      <c r="BD40" s="7">
        <f>IOtotal2019!BF41</f>
        <v>1158.6402729293577</v>
      </c>
      <c r="BE40" s="7">
        <f>IOtotal2019!BG41</f>
        <v>204.07237909624982</v>
      </c>
      <c r="BF40" s="7">
        <f>IOtotal2019!BH41</f>
        <v>2414.7598091026694</v>
      </c>
      <c r="BG40" s="17">
        <f>IOtotal2019!BI41</f>
        <v>302172</v>
      </c>
      <c r="BH40" s="7"/>
      <c r="BI40" s="7"/>
      <c r="BJ40" s="7"/>
      <c r="BK40" s="7"/>
      <c r="BL40" s="7"/>
    </row>
    <row r="41" spans="1:64" ht="12.75" customHeight="1">
      <c r="A41" s="7">
        <f>IOtotal2019!C42</f>
        <v>0</v>
      </c>
      <c r="B41" s="7">
        <f>IOtotal2019!D42</f>
        <v>0</v>
      </c>
      <c r="C41" s="7">
        <f>IOtotal2019!E42</f>
        <v>0</v>
      </c>
      <c r="D41" s="7">
        <f>IOtotal2019!F42</f>
        <v>0</v>
      </c>
      <c r="E41" s="7">
        <f>IOtotal2019!G42</f>
        <v>0</v>
      </c>
      <c r="F41" s="7">
        <f>IOtotal2019!H42</f>
        <v>0</v>
      </c>
      <c r="G41" s="7">
        <f>IOtotal2019!I42</f>
        <v>0</v>
      </c>
      <c r="H41" s="7">
        <f>IOtotal2019!J42</f>
        <v>0</v>
      </c>
      <c r="I41" s="7">
        <f>IOtotal2019!K42</f>
        <v>0</v>
      </c>
      <c r="J41" s="7">
        <f>IOtotal2019!L42</f>
        <v>0</v>
      </c>
      <c r="K41" s="7">
        <f>IOtotal2019!M42</f>
        <v>0</v>
      </c>
      <c r="L41" s="7">
        <f>IOtotal2019!N42</f>
        <v>0</v>
      </c>
      <c r="M41" s="7">
        <f>IOtotal2019!O42</f>
        <v>0</v>
      </c>
      <c r="N41" s="7">
        <f>IOtotal2019!P42</f>
        <v>0</v>
      </c>
      <c r="O41" s="7">
        <f>IOtotal2019!Q42</f>
        <v>0</v>
      </c>
      <c r="P41" s="7">
        <f>IOtotal2019!R42</f>
        <v>0</v>
      </c>
      <c r="Q41" s="7">
        <f>IOtotal2019!S42</f>
        <v>0</v>
      </c>
      <c r="R41" s="7">
        <f>IOtotal2019!T42</f>
        <v>0</v>
      </c>
      <c r="S41" s="7">
        <f>IOtotal2019!U42</f>
        <v>0</v>
      </c>
      <c r="T41" s="7">
        <f>IOtotal2019!V42</f>
        <v>0</v>
      </c>
      <c r="U41" s="7">
        <f>IOtotal2019!W42</f>
        <v>0</v>
      </c>
      <c r="V41" s="7">
        <f>IOtotal2019!X42</f>
        <v>0</v>
      </c>
      <c r="W41" s="7">
        <f>IOtotal2019!Y42</f>
        <v>0</v>
      </c>
      <c r="X41" s="7">
        <f>IOtotal2019!Z42</f>
        <v>0</v>
      </c>
      <c r="Y41" s="7">
        <f>IOtotal2019!AA42</f>
        <v>0</v>
      </c>
      <c r="Z41" s="7">
        <f>IOtotal2019!AB42</f>
        <v>0</v>
      </c>
      <c r="AA41" s="7">
        <f>IOtotal2019!AC42</f>
        <v>0</v>
      </c>
      <c r="AB41" s="7">
        <f>IOtotal2019!AD42</f>
        <v>0</v>
      </c>
      <c r="AC41" s="7">
        <f>IOtotal2019!AE42</f>
        <v>0</v>
      </c>
      <c r="AD41" s="7">
        <f>IOtotal2019!AF42</f>
        <v>0</v>
      </c>
      <c r="AE41" s="7">
        <f>IOtotal2019!AG42</f>
        <v>0</v>
      </c>
      <c r="AF41" s="7">
        <f>IOtotal2019!AH42</f>
        <v>0</v>
      </c>
      <c r="AG41" s="7">
        <f>IOtotal2019!AI42</f>
        <v>0</v>
      </c>
      <c r="AH41" s="7">
        <f>IOtotal2019!AJ42</f>
        <v>0</v>
      </c>
      <c r="AI41" s="7">
        <f>IOtotal2019!AK42</f>
        <v>0</v>
      </c>
      <c r="AJ41" s="7">
        <f>IOtotal2019!AL42</f>
        <v>0</v>
      </c>
      <c r="AK41" s="7">
        <f>IOtotal2019!AM42</f>
        <v>0</v>
      </c>
      <c r="AL41" s="7">
        <f>IOtotal2019!AN42</f>
        <v>0</v>
      </c>
      <c r="AM41" s="7">
        <f>IOtotal2019!AO42</f>
        <v>0</v>
      </c>
      <c r="AN41" s="7">
        <f>IOtotal2019!AP42</f>
        <v>0</v>
      </c>
      <c r="AO41" s="7">
        <f>IOtotal2019!AQ42</f>
        <v>0</v>
      </c>
      <c r="AP41" s="7">
        <f>IOtotal2019!AR42</f>
        <v>0</v>
      </c>
      <c r="AQ41" s="7">
        <f>IOtotal2019!AS42</f>
        <v>0</v>
      </c>
      <c r="AR41" s="7">
        <f>IOtotal2019!AT42</f>
        <v>0</v>
      </c>
      <c r="AS41" s="7">
        <f>IOtotal2019!AU42</f>
        <v>0</v>
      </c>
      <c r="AT41" s="7">
        <f>IOtotal2019!AV42</f>
        <v>0</v>
      </c>
      <c r="AU41" s="7">
        <f>IOtotal2019!AW42</f>
        <v>0</v>
      </c>
      <c r="AV41" s="7">
        <f>IOtotal2019!AX42</f>
        <v>0</v>
      </c>
      <c r="AW41" s="7">
        <f>IOtotal2019!AY42</f>
        <v>0</v>
      </c>
      <c r="AX41" s="7">
        <f>IOtotal2019!AZ42</f>
        <v>0</v>
      </c>
      <c r="AY41" s="7">
        <f>IOtotal2019!BA42</f>
        <v>0</v>
      </c>
      <c r="AZ41" s="7">
        <f>IOtotal2019!BB42</f>
        <v>0</v>
      </c>
      <c r="BA41" s="7">
        <f>IOtotal2019!BC42</f>
        <v>0</v>
      </c>
      <c r="BB41" s="7">
        <f>IOtotal2019!BD42</f>
        <v>0</v>
      </c>
      <c r="BC41" s="7">
        <f>IOtotal2019!BE42</f>
        <v>0</v>
      </c>
      <c r="BD41" s="7">
        <f>IOtotal2019!BF42</f>
        <v>0</v>
      </c>
      <c r="BE41" s="7">
        <f>IOtotal2019!BG42</f>
        <v>0</v>
      </c>
      <c r="BF41" s="7">
        <f>IOtotal2019!BH42</f>
        <v>0</v>
      </c>
      <c r="BG41" s="17">
        <f>IOtotal2019!BI42</f>
        <v>0</v>
      </c>
      <c r="BH41" s="7"/>
      <c r="BI41" s="7"/>
      <c r="BJ41" s="7"/>
      <c r="BK41" s="7"/>
      <c r="BL41" s="7"/>
    </row>
    <row r="42" spans="1:64" ht="12.75" customHeight="1">
      <c r="A42" s="7">
        <f>IOtotal2019!C43</f>
        <v>971.57409264481657</v>
      </c>
      <c r="B42" s="7">
        <f>IOtotal2019!D43</f>
        <v>315.74292206023506</v>
      </c>
      <c r="C42" s="7">
        <f>IOtotal2019!E43</f>
        <v>0.65396083016661799</v>
      </c>
      <c r="D42" s="7">
        <f>IOtotal2019!F43</f>
        <v>478.6380973692626</v>
      </c>
      <c r="E42" s="7">
        <f>IOtotal2019!G43</f>
        <v>4728.7464540802121</v>
      </c>
      <c r="F42" s="7">
        <f>IOtotal2019!H43</f>
        <v>252.40581405080997</v>
      </c>
      <c r="G42" s="7">
        <f>IOtotal2019!I43</f>
        <v>1350.5661838078358</v>
      </c>
      <c r="H42" s="7">
        <f>IOtotal2019!J43</f>
        <v>1360.9677928352362</v>
      </c>
      <c r="I42" s="7">
        <f>IOtotal2019!K43</f>
        <v>163.22178026184019</v>
      </c>
      <c r="J42" s="7">
        <f>IOtotal2019!L43</f>
        <v>339.13272799403717</v>
      </c>
      <c r="K42" s="7">
        <f>IOtotal2019!M43</f>
        <v>3361.1676739832569</v>
      </c>
      <c r="L42" s="7">
        <f>IOtotal2019!N43</f>
        <v>2355.0013399300387</v>
      </c>
      <c r="M42" s="7">
        <f>IOtotal2019!O43</f>
        <v>863.27281469622221</v>
      </c>
      <c r="N42" s="7">
        <f>IOtotal2019!P43</f>
        <v>1362.8292510670572</v>
      </c>
      <c r="O42" s="7">
        <f>IOtotal2019!Q43</f>
        <v>5173.82741494943</v>
      </c>
      <c r="P42" s="7">
        <f>IOtotal2019!R43</f>
        <v>940.7339837480672</v>
      </c>
      <c r="Q42" s="7">
        <f>IOtotal2019!S43</f>
        <v>1632.3091181549282</v>
      </c>
      <c r="R42" s="7">
        <f>IOtotal2019!T43</f>
        <v>8110.9005085485669</v>
      </c>
      <c r="S42" s="7">
        <f>IOtotal2019!U43</f>
        <v>6118.189461729834</v>
      </c>
      <c r="T42" s="7">
        <f>IOtotal2019!V43</f>
        <v>542.43654074306744</v>
      </c>
      <c r="U42" s="7">
        <f>IOtotal2019!W43</f>
        <v>2403.9938569487726</v>
      </c>
      <c r="V42" s="7">
        <f>IOtotal2019!X43</f>
        <v>920.52966542974741</v>
      </c>
      <c r="W42" s="7">
        <f>IOtotal2019!Y43</f>
        <v>4898.576094772392</v>
      </c>
      <c r="X42" s="7">
        <f>IOtotal2019!Z43</f>
        <v>688.38006025259972</v>
      </c>
      <c r="Y42" s="7">
        <f>IOtotal2019!AA43</f>
        <v>3058.2751833522107</v>
      </c>
      <c r="Z42" s="7">
        <f>IOtotal2019!AB43</f>
        <v>3375.1718118809395</v>
      </c>
      <c r="AA42" s="7">
        <f>IOtotal2019!AC43</f>
        <v>26481.419371344746</v>
      </c>
      <c r="AB42" s="7">
        <f>IOtotal2019!AD43</f>
        <v>4028.2008467727055</v>
      </c>
      <c r="AC42" s="7">
        <f>IOtotal2019!AE43</f>
        <v>806.2560161968438</v>
      </c>
      <c r="AD42" s="7">
        <f>IOtotal2019!AF43</f>
        <v>470.0569054601313</v>
      </c>
      <c r="AE42" s="7">
        <f>IOtotal2019!AG43</f>
        <v>4348.3604487598686</v>
      </c>
      <c r="AF42" s="7">
        <f>IOtotal2019!AH43</f>
        <v>3765.9244632433074</v>
      </c>
      <c r="AG42" s="7">
        <f>IOtotal2019!AI43</f>
        <v>3128.0665992350187</v>
      </c>
      <c r="AH42" s="7">
        <f>IOtotal2019!AJ43</f>
        <v>1346.3922542932542</v>
      </c>
      <c r="AI42" s="7">
        <f>IOtotal2019!AK43</f>
        <v>5573.4974333880864</v>
      </c>
      <c r="AJ42" s="7">
        <f>IOtotal2019!AL43</f>
        <v>21323.793979909417</v>
      </c>
      <c r="AK42" s="7">
        <f>IOtotal2019!AM43</f>
        <v>6892.62877582493</v>
      </c>
      <c r="AL42" s="7">
        <f>IOtotal2019!AN43</f>
        <v>638.03925714921627</v>
      </c>
      <c r="AM42" s="7">
        <f>IOtotal2019!AO43</f>
        <v>478.13659067855747</v>
      </c>
      <c r="AN42" s="7">
        <f>IOtotal2019!AP43</f>
        <v>5656.1032802076206</v>
      </c>
      <c r="AO42" s="7">
        <f>IOtotal2019!AQ43</f>
        <v>0</v>
      </c>
      <c r="AP42" s="7">
        <f>IOtotal2019!AR43</f>
        <v>24667.72088858514</v>
      </c>
      <c r="AQ42" s="7">
        <f>IOtotal2019!AS43</f>
        <v>12172.571159654477</v>
      </c>
      <c r="AR42" s="7">
        <f>IOtotal2019!AT43</f>
        <v>4999.5226346956579</v>
      </c>
      <c r="AS42" s="7">
        <f>IOtotal2019!AU43</f>
        <v>4645.7582161631653</v>
      </c>
      <c r="AT42" s="7">
        <f>IOtotal2019!AV43</f>
        <v>7442.1835270514111</v>
      </c>
      <c r="AU42" s="7">
        <f>IOtotal2019!AW43</f>
        <v>3958.9686340137823</v>
      </c>
      <c r="AV42" s="7">
        <f>IOtotal2019!AX43</f>
        <v>1440.7347491574776</v>
      </c>
      <c r="AW42" s="7">
        <f>IOtotal2019!AY43</f>
        <v>8304.8601853536147</v>
      </c>
      <c r="AX42" s="7">
        <f>IOtotal2019!AZ43</f>
        <v>7581.6878937755318</v>
      </c>
      <c r="AY42" s="7">
        <f>IOtotal2019!BA43</f>
        <v>2185.4964743866562</v>
      </c>
      <c r="AZ42" s="7">
        <f>IOtotal2019!BB43</f>
        <v>3349.186228779588</v>
      </c>
      <c r="BA42" s="7">
        <f>IOtotal2019!BC43</f>
        <v>1413.4073799518637</v>
      </c>
      <c r="BB42" s="7">
        <f>IOtotal2019!BD43</f>
        <v>1152.5811909702475</v>
      </c>
      <c r="BC42" s="7">
        <f>IOtotal2019!BE43</f>
        <v>1215.1864473217554</v>
      </c>
      <c r="BD42" s="7">
        <f>IOtotal2019!BF43</f>
        <v>1981.449647778006</v>
      </c>
      <c r="BE42" s="7">
        <f>IOtotal2019!BG43</f>
        <v>263.76801003652065</v>
      </c>
      <c r="BF42" s="7">
        <f>IOtotal2019!BH43</f>
        <v>584.79590373982228</v>
      </c>
      <c r="BG42" s="17">
        <f>IOtotal2019!BI43</f>
        <v>10967</v>
      </c>
      <c r="BH42" s="7"/>
      <c r="BI42" s="7"/>
      <c r="BJ42" s="7"/>
      <c r="BK42" s="7"/>
      <c r="BL42" s="7"/>
    </row>
    <row r="43" spans="1:64" ht="12.75" customHeight="1">
      <c r="A43" s="7">
        <f>IOtotal2019!C44</f>
        <v>74.327286567457236</v>
      </c>
      <c r="B43" s="7">
        <f>IOtotal2019!D44</f>
        <v>160.39435655851418</v>
      </c>
      <c r="C43" s="7">
        <f>IOtotal2019!E44</f>
        <v>9.9386144402221557E-3</v>
      </c>
      <c r="D43" s="7">
        <f>IOtotal2019!F44</f>
        <v>1579.9455277210307</v>
      </c>
      <c r="E43" s="7">
        <f>IOtotal2019!G44</f>
        <v>616.63235394932349</v>
      </c>
      <c r="F43" s="7">
        <f>IOtotal2019!H44</f>
        <v>81.099337360590638</v>
      </c>
      <c r="G43" s="7">
        <f>IOtotal2019!I44</f>
        <v>431.50484358991901</v>
      </c>
      <c r="H43" s="7">
        <f>IOtotal2019!J44</f>
        <v>642.70819234074099</v>
      </c>
      <c r="I43" s="7">
        <f>IOtotal2019!K44</f>
        <v>139.36453048252488</v>
      </c>
      <c r="J43" s="7">
        <f>IOtotal2019!L44</f>
        <v>104.94699419022474</v>
      </c>
      <c r="K43" s="7">
        <f>IOtotal2019!M44</f>
        <v>1418.8555511267868</v>
      </c>
      <c r="L43" s="7">
        <f>IOtotal2019!N44</f>
        <v>664.29975249148413</v>
      </c>
      <c r="M43" s="7">
        <f>IOtotal2019!O44</f>
        <v>424.39755116741605</v>
      </c>
      <c r="N43" s="7">
        <f>IOtotal2019!P44</f>
        <v>410.96993408149871</v>
      </c>
      <c r="O43" s="7">
        <f>IOtotal2019!Q44</f>
        <v>1413.2458562810593</v>
      </c>
      <c r="P43" s="7">
        <f>IOtotal2019!R44</f>
        <v>261.6436992043578</v>
      </c>
      <c r="Q43" s="7">
        <f>IOtotal2019!S44</f>
        <v>469.63698566953951</v>
      </c>
      <c r="R43" s="7">
        <f>IOtotal2019!T44</f>
        <v>1351.6803436318544</v>
      </c>
      <c r="S43" s="7">
        <f>IOtotal2019!U44</f>
        <v>3684.2560759092271</v>
      </c>
      <c r="T43" s="7">
        <f>IOtotal2019!V44</f>
        <v>202.34773127325488</v>
      </c>
      <c r="U43" s="7">
        <f>IOtotal2019!W44</f>
        <v>349.56453425352197</v>
      </c>
      <c r="V43" s="7">
        <f>IOtotal2019!X44</f>
        <v>374.20763363457507</v>
      </c>
      <c r="W43" s="7">
        <f>IOtotal2019!Y44</f>
        <v>1039.6719194296754</v>
      </c>
      <c r="X43" s="7">
        <f>IOtotal2019!Z44</f>
        <v>205.52741914607856</v>
      </c>
      <c r="Y43" s="7">
        <f>IOtotal2019!AA44</f>
        <v>1497.7922205593106</v>
      </c>
      <c r="Z43" s="7">
        <f>IOtotal2019!AB44</f>
        <v>87550.383244791636</v>
      </c>
      <c r="AA43" s="7">
        <f>IOtotal2019!AC44</f>
        <v>3464.793611786341</v>
      </c>
      <c r="AB43" s="7">
        <f>IOtotal2019!AD44</f>
        <v>1972.5956567754988</v>
      </c>
      <c r="AC43" s="7">
        <f>IOtotal2019!AE44</f>
        <v>187.41885409271148</v>
      </c>
      <c r="AD43" s="7">
        <f>IOtotal2019!AF44</f>
        <v>219.67015779919006</v>
      </c>
      <c r="AE43" s="7">
        <f>IOtotal2019!AG44</f>
        <v>2883.2474353314578</v>
      </c>
      <c r="AF43" s="7">
        <f>IOtotal2019!AH44</f>
        <v>246.07297705481255</v>
      </c>
      <c r="AG43" s="7">
        <f>IOtotal2019!AI44</f>
        <v>1080.4472311823854</v>
      </c>
      <c r="AH43" s="7">
        <f>IOtotal2019!AJ44</f>
        <v>78.237369430826277</v>
      </c>
      <c r="AI43" s="7">
        <f>IOtotal2019!AK44</f>
        <v>2085.0077221316596</v>
      </c>
      <c r="AJ43" s="7">
        <f>IOtotal2019!AL44</f>
        <v>2193.8369421038155</v>
      </c>
      <c r="AK43" s="7">
        <f>IOtotal2019!AM44</f>
        <v>397.06136174483504</v>
      </c>
      <c r="AL43" s="7">
        <f>IOtotal2019!AN44</f>
        <v>155.77387948557683</v>
      </c>
      <c r="AM43" s="7">
        <f>IOtotal2019!AO44</f>
        <v>31.280061233122375</v>
      </c>
      <c r="AN43" s="7">
        <f>IOtotal2019!AP44</f>
        <v>1742.2427681797826</v>
      </c>
      <c r="AO43" s="7">
        <f>IOtotal2019!AQ44</f>
        <v>0</v>
      </c>
      <c r="AP43" s="7">
        <f>IOtotal2019!AR44</f>
        <v>2028.8012906059605</v>
      </c>
      <c r="AQ43" s="7">
        <f>IOtotal2019!AS44</f>
        <v>19457.731627416881</v>
      </c>
      <c r="AR43" s="7">
        <f>IOtotal2019!AT44</f>
        <v>275.0833186002294</v>
      </c>
      <c r="AS43" s="7">
        <f>IOtotal2019!AU44</f>
        <v>1396.5468459604342</v>
      </c>
      <c r="AT43" s="7">
        <f>IOtotal2019!AV44</f>
        <v>1285.2836626150504</v>
      </c>
      <c r="AU43" s="7">
        <f>IOtotal2019!AW44</f>
        <v>470.41801290513882</v>
      </c>
      <c r="AV43" s="7">
        <f>IOtotal2019!AX44</f>
        <v>76.477565619409219</v>
      </c>
      <c r="AW43" s="7">
        <f>IOtotal2019!AY44</f>
        <v>1029.2510420078193</v>
      </c>
      <c r="AX43" s="7">
        <f>IOtotal2019!AZ44</f>
        <v>3968.2266977680515</v>
      </c>
      <c r="AY43" s="7">
        <f>IOtotal2019!BA44</f>
        <v>1092.4626435169059</v>
      </c>
      <c r="AZ43" s="7">
        <f>IOtotal2019!BB44</f>
        <v>1613.0266340110845</v>
      </c>
      <c r="BA43" s="7">
        <f>IOtotal2019!BC44</f>
        <v>561.88002669973389</v>
      </c>
      <c r="BB43" s="7">
        <f>IOtotal2019!BD44</f>
        <v>408.26463557010561</v>
      </c>
      <c r="BC43" s="7">
        <f>IOtotal2019!BE44</f>
        <v>241.11253922346398</v>
      </c>
      <c r="BD43" s="7">
        <f>IOtotal2019!BF44</f>
        <v>310.2702455592613</v>
      </c>
      <c r="BE43" s="7">
        <f>IOtotal2019!BG44</f>
        <v>65.419234666390494</v>
      </c>
      <c r="BF43" s="7">
        <f>IOtotal2019!BH44</f>
        <v>60.644134896028575</v>
      </c>
      <c r="BG43" s="17">
        <f>IOtotal2019!BI44</f>
        <v>50351</v>
      </c>
      <c r="BH43" s="7"/>
      <c r="BI43" s="7"/>
      <c r="BJ43" s="7"/>
      <c r="BK43" s="7"/>
      <c r="BL43" s="7"/>
    </row>
    <row r="44" spans="1:64" ht="12.75" customHeight="1">
      <c r="A44" s="7">
        <f>IOtotal2019!C45</f>
        <v>0.31528648963507672</v>
      </c>
      <c r="B44" s="7">
        <f>IOtotal2019!D45</f>
        <v>110.78784452572688</v>
      </c>
      <c r="C44" s="7">
        <f>IOtotal2019!E45</f>
        <v>0.36574101140017534</v>
      </c>
      <c r="D44" s="7">
        <f>IOtotal2019!F45</f>
        <v>177.01472105162389</v>
      </c>
      <c r="E44" s="7">
        <f>IOtotal2019!G45</f>
        <v>3170.5715173188964</v>
      </c>
      <c r="F44" s="7">
        <f>IOtotal2019!H45</f>
        <v>68.87085546232872</v>
      </c>
      <c r="G44" s="7">
        <f>IOtotal2019!I45</f>
        <v>261.09803572073946</v>
      </c>
      <c r="H44" s="7">
        <f>IOtotal2019!J45</f>
        <v>739.07016664200512</v>
      </c>
      <c r="I44" s="7">
        <f>IOtotal2019!K45</f>
        <v>205.70811395888984</v>
      </c>
      <c r="J44" s="7">
        <f>IOtotal2019!L45</f>
        <v>80.733482408278576</v>
      </c>
      <c r="K44" s="7">
        <f>IOtotal2019!M45</f>
        <v>2010.8004377588468</v>
      </c>
      <c r="L44" s="7">
        <f>IOtotal2019!N45</f>
        <v>490.42218476264162</v>
      </c>
      <c r="M44" s="7">
        <f>IOtotal2019!O45</f>
        <v>314.69294204909852</v>
      </c>
      <c r="N44" s="7">
        <f>IOtotal2019!P45</f>
        <v>266.42997758393278</v>
      </c>
      <c r="O44" s="7">
        <f>IOtotal2019!Q45</f>
        <v>1234.6201178299461</v>
      </c>
      <c r="P44" s="7">
        <f>IOtotal2019!R45</f>
        <v>212.14594798287143</v>
      </c>
      <c r="Q44" s="7">
        <f>IOtotal2019!S45</f>
        <v>360.13116824773851</v>
      </c>
      <c r="R44" s="7">
        <f>IOtotal2019!T45</f>
        <v>1645.0011886459765</v>
      </c>
      <c r="S44" s="7">
        <f>IOtotal2019!U45</f>
        <v>2801.0759095145131</v>
      </c>
      <c r="T44" s="7">
        <f>IOtotal2019!V45</f>
        <v>123.21201124122521</v>
      </c>
      <c r="U44" s="7">
        <f>IOtotal2019!W45</f>
        <v>379.04117878923262</v>
      </c>
      <c r="V44" s="7">
        <f>IOtotal2019!X45</f>
        <v>356.28627720009996</v>
      </c>
      <c r="W44" s="7">
        <f>IOtotal2019!Y45</f>
        <v>642.59107651351724</v>
      </c>
      <c r="X44" s="7">
        <f>IOtotal2019!Z45</f>
        <v>122.31720751587048</v>
      </c>
      <c r="Y44" s="7">
        <f>IOtotal2019!AA45</f>
        <v>562.06952521011635</v>
      </c>
      <c r="Z44" s="7">
        <f>IOtotal2019!AB45</f>
        <v>1064.2582395313707</v>
      </c>
      <c r="AA44" s="7">
        <f>IOtotal2019!AC45</f>
        <v>10717.812511172518</v>
      </c>
      <c r="AB44" s="7">
        <f>IOtotal2019!AD45</f>
        <v>727.13183952009717</v>
      </c>
      <c r="AC44" s="7">
        <f>IOtotal2019!AE45</f>
        <v>254.9951505627586</v>
      </c>
      <c r="AD44" s="7">
        <f>IOtotal2019!AF45</f>
        <v>170.33745286971094</v>
      </c>
      <c r="AE44" s="7">
        <f>IOtotal2019!AG45</f>
        <v>1247.0604792823763</v>
      </c>
      <c r="AF44" s="7">
        <f>IOtotal2019!AH45</f>
        <v>1814.7659198472686</v>
      </c>
      <c r="AG44" s="7">
        <f>IOtotal2019!AI45</f>
        <v>2224.9953776498569</v>
      </c>
      <c r="AH44" s="7">
        <f>IOtotal2019!AJ45</f>
        <v>675.33082487981437</v>
      </c>
      <c r="AI44" s="7">
        <f>IOtotal2019!AK45</f>
        <v>2273.3013063257099</v>
      </c>
      <c r="AJ44" s="7">
        <f>IOtotal2019!AL45</f>
        <v>2632.7717141594408</v>
      </c>
      <c r="AK44" s="7">
        <f>IOtotal2019!AM45</f>
        <v>833.72984186820725</v>
      </c>
      <c r="AL44" s="7">
        <f>IOtotal2019!AN45</f>
        <v>217.19320934069975</v>
      </c>
      <c r="AM44" s="7">
        <f>IOtotal2019!AO45</f>
        <v>250.87390899690405</v>
      </c>
      <c r="AN44" s="7">
        <f>IOtotal2019!AP45</f>
        <v>2742.6504673976897</v>
      </c>
      <c r="AO44" s="7">
        <f>IOtotal2019!AQ45</f>
        <v>0</v>
      </c>
      <c r="AP44" s="7">
        <f>IOtotal2019!AR45</f>
        <v>2442.1697794155175</v>
      </c>
      <c r="AQ44" s="7">
        <f>IOtotal2019!AS45</f>
        <v>2767.5284118236577</v>
      </c>
      <c r="AR44" s="7">
        <f>IOtotal2019!AT45</f>
        <v>4872.0745292460033</v>
      </c>
      <c r="AS44" s="7">
        <f>IOtotal2019!AU45</f>
        <v>2247.5475072151717</v>
      </c>
      <c r="AT44" s="7">
        <f>IOtotal2019!AV45</f>
        <v>2374.6871322576562</v>
      </c>
      <c r="AU44" s="7">
        <f>IOtotal2019!AW45</f>
        <v>338.84970116003882</v>
      </c>
      <c r="AV44" s="7">
        <f>IOtotal2019!AX45</f>
        <v>263.78415464877389</v>
      </c>
      <c r="AW44" s="7">
        <f>IOtotal2019!AY45</f>
        <v>883.48204239968004</v>
      </c>
      <c r="AX44" s="7">
        <f>IOtotal2019!AZ45</f>
        <v>1597.049500990775</v>
      </c>
      <c r="AY44" s="7">
        <f>IOtotal2019!BA45</f>
        <v>531.82758120274912</v>
      </c>
      <c r="AZ44" s="7">
        <f>IOtotal2019!BB45</f>
        <v>1447.3517890893004</v>
      </c>
      <c r="BA44" s="7">
        <f>IOtotal2019!BC45</f>
        <v>293.66129990707236</v>
      </c>
      <c r="BB44" s="7">
        <f>IOtotal2019!BD45</f>
        <v>862.41344559648246</v>
      </c>
      <c r="BC44" s="7">
        <f>IOtotal2019!BE45</f>
        <v>616.45865229200615</v>
      </c>
      <c r="BD44" s="7">
        <f>IOtotal2019!BF45</f>
        <v>568.82106473805447</v>
      </c>
      <c r="BE44" s="7">
        <f>IOtotal2019!BG45</f>
        <v>73.037292443561626</v>
      </c>
      <c r="BF44" s="7">
        <f>IOtotal2019!BH45</f>
        <v>642.6749567339275</v>
      </c>
      <c r="BG44" s="17">
        <f>IOtotal2019!BI45</f>
        <v>1735</v>
      </c>
      <c r="BH44" s="7"/>
      <c r="BI44" s="7"/>
      <c r="BJ44" s="7"/>
      <c r="BK44" s="7"/>
      <c r="BL44" s="7"/>
    </row>
    <row r="45" spans="1:64" ht="12.75" customHeight="1">
      <c r="A45" s="7">
        <f>IOtotal2019!C46</f>
        <v>646.23642899926801</v>
      </c>
      <c r="B45" s="7">
        <f>IOtotal2019!D46</f>
        <v>58.084798348270333</v>
      </c>
      <c r="C45" s="7">
        <f>IOtotal2019!E46</f>
        <v>8.9447529961999422E-2</v>
      </c>
      <c r="D45" s="7">
        <f>IOtotal2019!F46</f>
        <v>103.41148930989587</v>
      </c>
      <c r="E45" s="7">
        <f>IOtotal2019!G46</f>
        <v>743.98617732731282</v>
      </c>
      <c r="F45" s="7">
        <f>IOtotal2019!H46</f>
        <v>44.903320994215676</v>
      </c>
      <c r="G45" s="7">
        <f>IOtotal2019!I46</f>
        <v>167.52223414185576</v>
      </c>
      <c r="H45" s="7">
        <f>IOtotal2019!J46</f>
        <v>507.61745601657105</v>
      </c>
      <c r="I45" s="7">
        <f>IOtotal2019!K46</f>
        <v>134.26484540105957</v>
      </c>
      <c r="J45" s="7">
        <f>IOtotal2019!L46</f>
        <v>44.363598557917463</v>
      </c>
      <c r="K45" s="7">
        <f>IOtotal2019!M46</f>
        <v>1237.4920755245209</v>
      </c>
      <c r="L45" s="7">
        <f>IOtotal2019!N46</f>
        <v>411.93664917802994</v>
      </c>
      <c r="M45" s="7">
        <f>IOtotal2019!O46</f>
        <v>203.25401052475161</v>
      </c>
      <c r="N45" s="7">
        <f>IOtotal2019!P46</f>
        <v>81.026259109384199</v>
      </c>
      <c r="O45" s="7">
        <f>IOtotal2019!Q46</f>
        <v>737.96056209770904</v>
      </c>
      <c r="P45" s="7">
        <f>IOtotal2019!R46</f>
        <v>133.57699354602605</v>
      </c>
      <c r="Q45" s="7">
        <f>IOtotal2019!S46</f>
        <v>232.05064024945506</v>
      </c>
      <c r="R45" s="7">
        <f>IOtotal2019!T46</f>
        <v>1082.8982331271641</v>
      </c>
      <c r="S45" s="7">
        <f>IOtotal2019!U46</f>
        <v>1871.8900353011543</v>
      </c>
      <c r="T45" s="7">
        <f>IOtotal2019!V46</f>
        <v>96.07564314584944</v>
      </c>
      <c r="U45" s="7">
        <f>IOtotal2019!W46</f>
        <v>201.45973112424758</v>
      </c>
      <c r="V45" s="7">
        <f>IOtotal2019!X46</f>
        <v>190.22589301625143</v>
      </c>
      <c r="W45" s="7">
        <f>IOtotal2019!Y46</f>
        <v>486.24981085431762</v>
      </c>
      <c r="X45" s="7">
        <f>IOtotal2019!Z46</f>
        <v>84.03367988266848</v>
      </c>
      <c r="Y45" s="7">
        <f>IOtotal2019!AA46</f>
        <v>485.28705393865619</v>
      </c>
      <c r="Z45" s="7">
        <f>IOtotal2019!AB46</f>
        <v>663.16485857090311</v>
      </c>
      <c r="AA45" s="7">
        <f>IOtotal2019!AC46</f>
        <v>5419.5552938327373</v>
      </c>
      <c r="AB45" s="7">
        <f>IOtotal2019!AD46</f>
        <v>373.4502805441731</v>
      </c>
      <c r="AC45" s="7">
        <f>IOtotal2019!AE46</f>
        <v>168.03688134890217</v>
      </c>
      <c r="AD45" s="7">
        <f>IOtotal2019!AF46</f>
        <v>1194.2237815947492</v>
      </c>
      <c r="AE45" s="7">
        <f>IOtotal2019!AG46</f>
        <v>881.5821956333366</v>
      </c>
      <c r="AF45" s="7">
        <f>IOtotal2019!AH46</f>
        <v>377.39598302945825</v>
      </c>
      <c r="AG45" s="7">
        <f>IOtotal2019!AI46</f>
        <v>636.55262443804622</v>
      </c>
      <c r="AH45" s="7">
        <f>IOtotal2019!AJ46</f>
        <v>144.18155400262904</v>
      </c>
      <c r="AI45" s="7">
        <f>IOtotal2019!AK46</f>
        <v>3066.1740621168256</v>
      </c>
      <c r="AJ45" s="7">
        <f>IOtotal2019!AL46</f>
        <v>2229.2124123321673</v>
      </c>
      <c r="AK45" s="7">
        <f>IOtotal2019!AM46</f>
        <v>1139.6948313424068</v>
      </c>
      <c r="AL45" s="7">
        <f>IOtotal2019!AN46</f>
        <v>106.03027910159503</v>
      </c>
      <c r="AM45" s="7">
        <f>IOtotal2019!AO46</f>
        <v>123.06490576540399</v>
      </c>
      <c r="AN45" s="7">
        <f>IOtotal2019!AP46</f>
        <v>764.36922917039897</v>
      </c>
      <c r="AO45" s="7">
        <f>IOtotal2019!AQ46</f>
        <v>0</v>
      </c>
      <c r="AP45" s="7">
        <f>IOtotal2019!AR46</f>
        <v>2051.7175609949036</v>
      </c>
      <c r="AQ45" s="7">
        <f>IOtotal2019!AS46</f>
        <v>3367.5908618399408</v>
      </c>
      <c r="AR45" s="7">
        <f>IOtotal2019!AT46</f>
        <v>1493.7083522160588</v>
      </c>
      <c r="AS45" s="7">
        <f>IOtotal2019!AU46</f>
        <v>2254.6272346258261</v>
      </c>
      <c r="AT45" s="7">
        <f>IOtotal2019!AV46</f>
        <v>1839.4955464927859</v>
      </c>
      <c r="AU45" s="7">
        <f>IOtotal2019!AW46</f>
        <v>1644.1186589187109</v>
      </c>
      <c r="AV45" s="7">
        <f>IOtotal2019!AX46</f>
        <v>47.188333659342916</v>
      </c>
      <c r="AW45" s="7">
        <f>IOtotal2019!AY46</f>
        <v>3482.9297517798968</v>
      </c>
      <c r="AX45" s="7">
        <f>IOtotal2019!AZ46</f>
        <v>1345.4024875252715</v>
      </c>
      <c r="AY45" s="7">
        <f>IOtotal2019!BA46</f>
        <v>646.38980727702506</v>
      </c>
      <c r="AZ45" s="7">
        <f>IOtotal2019!BB46</f>
        <v>585.58885832210831</v>
      </c>
      <c r="BA45" s="7">
        <f>IOtotal2019!BC46</f>
        <v>459.24061799379513</v>
      </c>
      <c r="BB45" s="7">
        <f>IOtotal2019!BD46</f>
        <v>305.5903413001966</v>
      </c>
      <c r="BC45" s="7">
        <f>IOtotal2019!BE46</f>
        <v>470.16342778583908</v>
      </c>
      <c r="BD45" s="7">
        <f>IOtotal2019!BF46</f>
        <v>246.44012417449639</v>
      </c>
      <c r="BE45" s="7">
        <f>IOtotal2019!BG46</f>
        <v>59.35504652932714</v>
      </c>
      <c r="BF45" s="7">
        <f>IOtotal2019!BH46</f>
        <v>132.86674849422792</v>
      </c>
      <c r="BG45" s="17">
        <f>IOtotal2019!BI46</f>
        <v>3424</v>
      </c>
      <c r="BH45" s="7"/>
      <c r="BI45" s="7"/>
      <c r="BJ45" s="7"/>
      <c r="BK45" s="7"/>
      <c r="BL45" s="7"/>
    </row>
    <row r="46" spans="1:64" ht="12.75" customHeight="1">
      <c r="A46" s="7">
        <f>IOtotal2019!C47</f>
        <v>168.87033345379766</v>
      </c>
      <c r="B46" s="7">
        <f>IOtotal2019!D47</f>
        <v>50.442329350319007</v>
      </c>
      <c r="C46" s="7">
        <f>IOtotal2019!E47</f>
        <v>9.739842151417713E-2</v>
      </c>
      <c r="D46" s="7">
        <f>IOtotal2019!F47</f>
        <v>175.95129550739603</v>
      </c>
      <c r="E46" s="7">
        <f>IOtotal2019!G47</f>
        <v>781.94617091309476</v>
      </c>
      <c r="F46" s="7">
        <f>IOtotal2019!H47</f>
        <v>84.389033271225216</v>
      </c>
      <c r="G46" s="7">
        <f>IOtotal2019!I47</f>
        <v>380.13344705129964</v>
      </c>
      <c r="H46" s="7">
        <f>IOtotal2019!J47</f>
        <v>559.0351610799097</v>
      </c>
      <c r="I46" s="7">
        <f>IOtotal2019!K47</f>
        <v>313.98775958211456</v>
      </c>
      <c r="J46" s="7">
        <f>IOtotal2019!L47</f>
        <v>9.1914319466991508</v>
      </c>
      <c r="K46" s="7">
        <f>IOtotal2019!M47</f>
        <v>5997.3296004127669</v>
      </c>
      <c r="L46" s="7">
        <f>IOtotal2019!N47</f>
        <v>247.19594425696866</v>
      </c>
      <c r="M46" s="7">
        <f>IOtotal2019!O47</f>
        <v>231.0902765909118</v>
      </c>
      <c r="N46" s="7">
        <f>IOtotal2019!P47</f>
        <v>1712.3431519800381</v>
      </c>
      <c r="O46" s="7">
        <f>IOtotal2019!Q47</f>
        <v>896.99207149939491</v>
      </c>
      <c r="P46" s="7">
        <f>IOtotal2019!R47</f>
        <v>112.18830965440135</v>
      </c>
      <c r="Q46" s="7">
        <f>IOtotal2019!S47</f>
        <v>594.7837920831596</v>
      </c>
      <c r="R46" s="7">
        <f>IOtotal2019!T47</f>
        <v>1386.0453155901819</v>
      </c>
      <c r="S46" s="7">
        <f>IOtotal2019!U47</f>
        <v>806.34266114651882</v>
      </c>
      <c r="T46" s="7">
        <f>IOtotal2019!V47</f>
        <v>48.077958851628537</v>
      </c>
      <c r="U46" s="7">
        <f>IOtotal2019!W47</f>
        <v>159.45032606402179</v>
      </c>
      <c r="V46" s="7">
        <f>IOtotal2019!X47</f>
        <v>369.60062433940936</v>
      </c>
      <c r="W46" s="7">
        <f>IOtotal2019!Y47</f>
        <v>156.72346324441202</v>
      </c>
      <c r="X46" s="7">
        <f>IOtotal2019!Z47</f>
        <v>813.74270650281937</v>
      </c>
      <c r="Y46" s="7">
        <f>IOtotal2019!AA47</f>
        <v>540.59093689030226</v>
      </c>
      <c r="Z46" s="7">
        <f>IOtotal2019!AB47</f>
        <v>4069.9197092880195</v>
      </c>
      <c r="AA46" s="7">
        <f>IOtotal2019!AC47</f>
        <v>14406.093891624518</v>
      </c>
      <c r="AB46" s="7">
        <f>IOtotal2019!AD47</f>
        <v>4801.6584933920894</v>
      </c>
      <c r="AC46" s="7">
        <f>IOtotal2019!AE47</f>
        <v>217.4710756367059</v>
      </c>
      <c r="AD46" s="7">
        <f>IOtotal2019!AF47</f>
        <v>4859.7368384303863</v>
      </c>
      <c r="AE46" s="7">
        <f>IOtotal2019!AG47</f>
        <v>4168.1308157219164</v>
      </c>
      <c r="AF46" s="7">
        <f>IOtotal2019!AH47</f>
        <v>3831.9816979777543</v>
      </c>
      <c r="AG46" s="7">
        <f>IOtotal2019!AI47</f>
        <v>2675.0692864653429</v>
      </c>
      <c r="AH46" s="7">
        <f>IOtotal2019!AJ47</f>
        <v>3941.6361640888845</v>
      </c>
      <c r="AI46" s="7">
        <f>IOtotal2019!AK47</f>
        <v>2134.1248581181758</v>
      </c>
      <c r="AJ46" s="7">
        <f>IOtotal2019!AL47</f>
        <v>7042.7999353902833</v>
      </c>
      <c r="AK46" s="7">
        <f>IOtotal2019!AM47</f>
        <v>259.4266253794184</v>
      </c>
      <c r="AL46" s="7">
        <f>IOtotal2019!AN47</f>
        <v>26.293818597519071</v>
      </c>
      <c r="AM46" s="7">
        <f>IOtotal2019!AO47</f>
        <v>191.01865887151442</v>
      </c>
      <c r="AN46" s="7">
        <f>IOtotal2019!AP47</f>
        <v>865.64493349102918</v>
      </c>
      <c r="AO46" s="7">
        <f>IOtotal2019!AQ47</f>
        <v>0</v>
      </c>
      <c r="AP46" s="7">
        <f>IOtotal2019!AR47</f>
        <v>2331.5450600632876</v>
      </c>
      <c r="AQ46" s="7">
        <f>IOtotal2019!AS47</f>
        <v>3486.6668396239129</v>
      </c>
      <c r="AR46" s="7">
        <f>IOtotal2019!AT47</f>
        <v>480.99828486730257</v>
      </c>
      <c r="AS46" s="7">
        <f>IOtotal2019!AU47</f>
        <v>585.7368762286228</v>
      </c>
      <c r="AT46" s="7">
        <f>IOtotal2019!AV47</f>
        <v>6575.5330688163776</v>
      </c>
      <c r="AU46" s="7">
        <f>IOtotal2019!AW47</f>
        <v>514.33569420756169</v>
      </c>
      <c r="AV46" s="7">
        <f>IOtotal2019!AX47</f>
        <v>101.53833068340302</v>
      </c>
      <c r="AW46" s="7">
        <f>IOtotal2019!AY47</f>
        <v>894.27560248173199</v>
      </c>
      <c r="AX46" s="7">
        <f>IOtotal2019!AZ47</f>
        <v>954.87643360587151</v>
      </c>
      <c r="AY46" s="7">
        <f>IOtotal2019!BA47</f>
        <v>731.37735196072742</v>
      </c>
      <c r="AZ46" s="7">
        <f>IOtotal2019!BB47</f>
        <v>454.55851711901903</v>
      </c>
      <c r="BA46" s="7">
        <f>IOtotal2019!BC47</f>
        <v>1091.561551968781</v>
      </c>
      <c r="BB46" s="7">
        <f>IOtotal2019!BD47</f>
        <v>818.18669205090646</v>
      </c>
      <c r="BC46" s="7">
        <f>IOtotal2019!BE47</f>
        <v>426.76162409050602</v>
      </c>
      <c r="BD46" s="7">
        <f>IOtotal2019!BF47</f>
        <v>415.72883813119932</v>
      </c>
      <c r="BE46" s="7">
        <f>IOtotal2019!BG47</f>
        <v>109.1480011585233</v>
      </c>
      <c r="BF46" s="7">
        <f>IOtotal2019!BH47</f>
        <v>552.62293078440041</v>
      </c>
      <c r="BG46" s="17">
        <f>IOtotal2019!BI47</f>
        <v>17548</v>
      </c>
      <c r="BH46" s="7"/>
      <c r="BI46" s="7"/>
      <c r="BJ46" s="7"/>
      <c r="BK46" s="7"/>
      <c r="BL46" s="7"/>
    </row>
    <row r="47" spans="1:64" ht="12.75" customHeight="1">
      <c r="A47" s="7">
        <f>IOtotal2019!C48</f>
        <v>0.27635977502821463</v>
      </c>
      <c r="B47" s="7">
        <f>IOtotal2019!D48</f>
        <v>5.5723413677864846</v>
      </c>
      <c r="C47" s="7">
        <f>IOtotal2019!E48</f>
        <v>8.9447529961999409E-2</v>
      </c>
      <c r="D47" s="7">
        <f>IOtotal2019!F48</f>
        <v>653.92195505726704</v>
      </c>
      <c r="E47" s="7">
        <f>IOtotal2019!G48</f>
        <v>1037.5301133718995</v>
      </c>
      <c r="F47" s="7">
        <f>IOtotal2019!H48</f>
        <v>22.769782077213804</v>
      </c>
      <c r="G47" s="7">
        <f>IOtotal2019!I48</f>
        <v>206.63057418444828</v>
      </c>
      <c r="H47" s="7">
        <f>IOtotal2019!J48</f>
        <v>138.6428393405113</v>
      </c>
      <c r="I47" s="7">
        <f>IOtotal2019!K48</f>
        <v>105.07900035590089</v>
      </c>
      <c r="J47" s="7">
        <f>IOtotal2019!L48</f>
        <v>278.98107438978013</v>
      </c>
      <c r="K47" s="7">
        <f>IOtotal2019!M48</f>
        <v>727.16668847918265</v>
      </c>
      <c r="L47" s="7">
        <f>IOtotal2019!N48</f>
        <v>214.37134291174715</v>
      </c>
      <c r="M47" s="7">
        <f>IOtotal2019!O48</f>
        <v>197.79311614996362</v>
      </c>
      <c r="N47" s="7">
        <f>IOtotal2019!P48</f>
        <v>380.58518131424137</v>
      </c>
      <c r="O47" s="7">
        <f>IOtotal2019!Q48</f>
        <v>544.79086071814561</v>
      </c>
      <c r="P47" s="7">
        <f>IOtotal2019!R48</f>
        <v>906.55111014935085</v>
      </c>
      <c r="Q47" s="7">
        <f>IOtotal2019!S48</f>
        <v>943.81847449519307</v>
      </c>
      <c r="R47" s="7">
        <f>IOtotal2019!T48</f>
        <v>1958.1038276774318</v>
      </c>
      <c r="S47" s="7">
        <f>IOtotal2019!U48</f>
        <v>1571.9277816221625</v>
      </c>
      <c r="T47" s="7">
        <f>IOtotal2019!V48</f>
        <v>977.346292374977</v>
      </c>
      <c r="U47" s="7">
        <f>IOtotal2019!W48</f>
        <v>149.15510428942881</v>
      </c>
      <c r="V47" s="7">
        <f>IOtotal2019!X48</f>
        <v>1395.0042889710026</v>
      </c>
      <c r="W47" s="7">
        <f>IOtotal2019!Y48</f>
        <v>3153.4303298317436</v>
      </c>
      <c r="X47" s="7">
        <f>IOtotal2019!Z48</f>
        <v>117.0749550119112</v>
      </c>
      <c r="Y47" s="7">
        <f>IOtotal2019!AA48</f>
        <v>662.18440495708353</v>
      </c>
      <c r="Z47" s="7">
        <f>IOtotal2019!AB48</f>
        <v>3423.5025710324367</v>
      </c>
      <c r="AA47" s="7">
        <f>IOtotal2019!AC48</f>
        <v>4771.8085982635494</v>
      </c>
      <c r="AB47" s="7">
        <f>IOtotal2019!AD48</f>
        <v>2290.0982263976434</v>
      </c>
      <c r="AC47" s="7">
        <f>IOtotal2019!AE48</f>
        <v>77.692356276874719</v>
      </c>
      <c r="AD47" s="7">
        <f>IOtotal2019!AF48</f>
        <v>266.21044546850999</v>
      </c>
      <c r="AE47" s="7">
        <f>IOtotal2019!AG48</f>
        <v>2185.5979055894572</v>
      </c>
      <c r="AF47" s="7">
        <f>IOtotal2019!AH48</f>
        <v>2532.4062188469866</v>
      </c>
      <c r="AG47" s="7">
        <f>IOtotal2019!AI48</f>
        <v>949.75695768242008</v>
      </c>
      <c r="AH47" s="7">
        <f>IOtotal2019!AJ48</f>
        <v>523.46430228735949</v>
      </c>
      <c r="AI47" s="7">
        <f>IOtotal2019!AK48</f>
        <v>1500.9397292598242</v>
      </c>
      <c r="AJ47" s="7">
        <f>IOtotal2019!AL48</f>
        <v>5461.1633181338366</v>
      </c>
      <c r="AK47" s="7">
        <f>IOtotal2019!AM48</f>
        <v>431.71759032605507</v>
      </c>
      <c r="AL47" s="7">
        <f>IOtotal2019!AN48</f>
        <v>359.00303057085267</v>
      </c>
      <c r="AM47" s="7">
        <f>IOtotal2019!AO48</f>
        <v>340.64758442002454</v>
      </c>
      <c r="AN47" s="7">
        <f>IOtotal2019!AP48</f>
        <v>870.59202416624612</v>
      </c>
      <c r="AO47" s="7">
        <f>IOtotal2019!AQ48</f>
        <v>0</v>
      </c>
      <c r="AP47" s="7">
        <f>IOtotal2019!AR48</f>
        <v>1982.6454442533309</v>
      </c>
      <c r="AQ47" s="7">
        <f>IOtotal2019!AS48</f>
        <v>4885.1912070504459</v>
      </c>
      <c r="AR47" s="7">
        <f>IOtotal2019!AT48</f>
        <v>452.81279317234856</v>
      </c>
      <c r="AS47" s="7">
        <f>IOtotal2019!AU48</f>
        <v>386.88974835524846</v>
      </c>
      <c r="AT47" s="7">
        <f>IOtotal2019!AV48</f>
        <v>1718.2035877520525</v>
      </c>
      <c r="AU47" s="7">
        <f>IOtotal2019!AW48</f>
        <v>918.50668428287554</v>
      </c>
      <c r="AV47" s="7">
        <f>IOtotal2019!AX48</f>
        <v>44.909731527970216</v>
      </c>
      <c r="AW47" s="7">
        <f>IOtotal2019!AY48</f>
        <v>1088.9964463184308</v>
      </c>
      <c r="AX47" s="7">
        <f>IOtotal2019!AZ48</f>
        <v>129.67291136375161</v>
      </c>
      <c r="AY47" s="7">
        <f>IOtotal2019!BA48</f>
        <v>1658.3439260191083</v>
      </c>
      <c r="AZ47" s="7">
        <f>IOtotal2019!BB48</f>
        <v>5393.9401752735757</v>
      </c>
      <c r="BA47" s="7">
        <f>IOtotal2019!BC48</f>
        <v>2400.6729063567873</v>
      </c>
      <c r="BB47" s="7">
        <f>IOtotal2019!BD48</f>
        <v>501.53201521442793</v>
      </c>
      <c r="BC47" s="7">
        <f>IOtotal2019!BE48</f>
        <v>202.99133356467343</v>
      </c>
      <c r="BD47" s="7">
        <f>IOtotal2019!BF48</f>
        <v>55.435744966956754</v>
      </c>
      <c r="BE47" s="7">
        <f>IOtotal2019!BG48</f>
        <v>93.518563071525961</v>
      </c>
      <c r="BF47" s="7">
        <f>IOtotal2019!BH48</f>
        <v>96.338676331047836</v>
      </c>
      <c r="BG47" s="17">
        <f>IOtotal2019!BI48</f>
        <v>1849</v>
      </c>
      <c r="BH47" s="7"/>
      <c r="BI47" s="7"/>
      <c r="BJ47" s="7"/>
      <c r="BK47" s="7"/>
      <c r="BL47" s="7"/>
    </row>
    <row r="48" spans="1:64" ht="12.75" customHeight="1">
      <c r="A48" s="7">
        <f>IOtotal2019!C49</f>
        <v>7.5847173834803225E-3</v>
      </c>
      <c r="B48" s="7">
        <f>IOtotal2019!D49</f>
        <v>0.42260086066023206</v>
      </c>
      <c r="C48" s="7">
        <f>IOtotal2019!E49</f>
        <v>0</v>
      </c>
      <c r="D48" s="7">
        <f>IOtotal2019!F49</f>
        <v>1.123836691462627</v>
      </c>
      <c r="E48" s="7">
        <f>IOtotal2019!G49</f>
        <v>0.81377610089542263</v>
      </c>
      <c r="F48" s="7">
        <f>IOtotal2019!H49</f>
        <v>0.11516123324461812</v>
      </c>
      <c r="G48" s="7">
        <f>IOtotal2019!I49</f>
        <v>3.0907123636029308</v>
      </c>
      <c r="H48" s="7">
        <f>IOtotal2019!J49</f>
        <v>7.784494697051441</v>
      </c>
      <c r="I48" s="7">
        <f>IOtotal2019!K49</f>
        <v>8.0901148614406351E-2</v>
      </c>
      <c r="J48" s="7">
        <f>IOtotal2019!L49</f>
        <v>4.0621477526759471E-3</v>
      </c>
      <c r="K48" s="7">
        <f>IOtotal2019!M49</f>
        <v>8.851748680195227</v>
      </c>
      <c r="L48" s="7">
        <f>IOtotal2019!N49</f>
        <v>3.6719450980528849</v>
      </c>
      <c r="M48" s="7">
        <f>IOtotal2019!O49</f>
        <v>0.16438920623988085</v>
      </c>
      <c r="N48" s="7">
        <f>IOtotal2019!P49</f>
        <v>1.1413817337280803</v>
      </c>
      <c r="O48" s="7">
        <f>IOtotal2019!Q49</f>
        <v>27.546696560619221</v>
      </c>
      <c r="P48" s="7">
        <f>IOtotal2019!R49</f>
        <v>2.1642166173706543</v>
      </c>
      <c r="Q48" s="7">
        <f>IOtotal2019!S49</f>
        <v>0.62645495920034433</v>
      </c>
      <c r="R48" s="7">
        <f>IOtotal2019!T49</f>
        <v>21.492116143001539</v>
      </c>
      <c r="S48" s="7">
        <f>IOtotal2019!U49</f>
        <v>41.841747471410564</v>
      </c>
      <c r="T48" s="7">
        <f>IOtotal2019!V49</f>
        <v>0.36163173960182204</v>
      </c>
      <c r="U48" s="7">
        <f>IOtotal2019!W49</f>
        <v>3.8929453783798764</v>
      </c>
      <c r="V48" s="7">
        <f>IOtotal2019!X49</f>
        <v>4.1087747427666468</v>
      </c>
      <c r="W48" s="7">
        <f>IOtotal2019!Y49</f>
        <v>7.8020545163282238</v>
      </c>
      <c r="X48" s="7">
        <f>IOtotal2019!Z49</f>
        <v>8.4842495641842763E-2</v>
      </c>
      <c r="Y48" s="7">
        <f>IOtotal2019!AA49</f>
        <v>1.601633915133494</v>
      </c>
      <c r="Z48" s="7">
        <f>IOtotal2019!AB49</f>
        <v>104.63275494897137</v>
      </c>
      <c r="AA48" s="7">
        <f>IOtotal2019!AC49</f>
        <v>264.53524211244542</v>
      </c>
      <c r="AB48" s="7">
        <f>IOtotal2019!AD49</f>
        <v>97.414858377646226</v>
      </c>
      <c r="AC48" s="7">
        <f>IOtotal2019!AE49</f>
        <v>185.09922482195353</v>
      </c>
      <c r="AD48" s="7">
        <f>IOtotal2019!AF49</f>
        <v>19.546920821114369</v>
      </c>
      <c r="AE48" s="7">
        <f>IOtotal2019!AG49</f>
        <v>131.9477658339639</v>
      </c>
      <c r="AF48" s="7">
        <f>IOtotal2019!AH49</f>
        <v>170.85514135874485</v>
      </c>
      <c r="AG48" s="7">
        <f>IOtotal2019!AI49</f>
        <v>82.836611255728045</v>
      </c>
      <c r="AH48" s="7">
        <f>IOtotal2019!AJ49</f>
        <v>39.270412034630098</v>
      </c>
      <c r="AI48" s="7">
        <f>IOtotal2019!AK49</f>
        <v>15.207391980157418</v>
      </c>
      <c r="AJ48" s="7">
        <f>IOtotal2019!AL49</f>
        <v>264.49565994417509</v>
      </c>
      <c r="AK48" s="7">
        <f>IOtotal2019!AM49</f>
        <v>25.744626946049156</v>
      </c>
      <c r="AL48" s="7">
        <f>IOtotal2019!AN49</f>
        <v>10.767833230043204</v>
      </c>
      <c r="AM48" s="7">
        <f>IOtotal2019!AO49</f>
        <v>2.1031798003511279</v>
      </c>
      <c r="AN48" s="7">
        <f>IOtotal2019!AP49</f>
        <v>51.746554474402878</v>
      </c>
      <c r="AO48" s="7">
        <f>IOtotal2019!AQ49</f>
        <v>0</v>
      </c>
      <c r="AP48" s="7">
        <f>IOtotal2019!AR49</f>
        <v>260.96904787343391</v>
      </c>
      <c r="AQ48" s="7">
        <f>IOtotal2019!AS49</f>
        <v>99.694330295500279</v>
      </c>
      <c r="AR48" s="7">
        <f>IOtotal2019!AT49</f>
        <v>38.195428239764787</v>
      </c>
      <c r="AS48" s="7">
        <f>IOtotal2019!AU49</f>
        <v>72.490902691535794</v>
      </c>
      <c r="AT48" s="7">
        <f>IOtotal2019!AV49</f>
        <v>78.120479591238123</v>
      </c>
      <c r="AU48" s="7">
        <f>IOtotal2019!AW49</f>
        <v>51.025297044369594</v>
      </c>
      <c r="AV48" s="7">
        <f>IOtotal2019!AX49</f>
        <v>2508.3766350546771</v>
      </c>
      <c r="AW48" s="7">
        <f>IOtotal2019!AY49</f>
        <v>56.450125984535696</v>
      </c>
      <c r="AX48" s="7">
        <f>IOtotal2019!AZ49</f>
        <v>80.024506784010228</v>
      </c>
      <c r="AY48" s="7">
        <f>IOtotal2019!BA49</f>
        <v>77.626134746252063</v>
      </c>
      <c r="AZ48" s="7">
        <f>IOtotal2019!BB49</f>
        <v>120.70086123960098</v>
      </c>
      <c r="BA48" s="7">
        <f>IOtotal2019!BC49</f>
        <v>146.73687793821966</v>
      </c>
      <c r="BB48" s="7">
        <f>IOtotal2019!BD49</f>
        <v>140.35548296821361</v>
      </c>
      <c r="BC48" s="7">
        <f>IOtotal2019!BE49</f>
        <v>31.49028440548738</v>
      </c>
      <c r="BD48" s="7">
        <f>IOtotal2019!BF49</f>
        <v>19.031445468125451</v>
      </c>
      <c r="BE48" s="7">
        <f>IOtotal2019!BG49</f>
        <v>3.331259793668667</v>
      </c>
      <c r="BF48" s="7">
        <f>IOtotal2019!BH49</f>
        <v>32.381012722651967</v>
      </c>
      <c r="BG48" s="17">
        <f>IOtotal2019!BI49</f>
        <v>679</v>
      </c>
      <c r="BH48" s="7"/>
      <c r="BI48" s="7"/>
      <c r="BJ48" s="7"/>
      <c r="BK48" s="7"/>
      <c r="BL48" s="7"/>
    </row>
    <row r="49" spans="1:67" ht="12.75" customHeight="1">
      <c r="A49" s="7">
        <f>IOtotal2019!C50</f>
        <v>151.55208532892794</v>
      </c>
      <c r="B49" s="7">
        <f>IOtotal2019!D50</f>
        <v>179.91616836544085</v>
      </c>
      <c r="C49" s="7">
        <f>IOtotal2019!E50</f>
        <v>0.14112832505115463</v>
      </c>
      <c r="D49" s="7">
        <f>IOtotal2019!F50</f>
        <v>450.41074434872382</v>
      </c>
      <c r="E49" s="7">
        <f>IOtotal2019!G50</f>
        <v>1485.8688490790423</v>
      </c>
      <c r="F49" s="7">
        <f>IOtotal2019!H50</f>
        <v>62.550441299174082</v>
      </c>
      <c r="G49" s="7">
        <f>IOtotal2019!I50</f>
        <v>339.60290047916089</v>
      </c>
      <c r="H49" s="7">
        <f>IOtotal2019!J50</f>
        <v>1365.2226055747115</v>
      </c>
      <c r="I49" s="7">
        <f>IOtotal2019!K50</f>
        <v>223.63070351098878</v>
      </c>
      <c r="J49" s="7">
        <f>IOtotal2019!L50</f>
        <v>117.17659549592231</v>
      </c>
      <c r="K49" s="7">
        <f>IOtotal2019!M50</f>
        <v>1604.2922670259165</v>
      </c>
      <c r="L49" s="7">
        <f>IOtotal2019!N50</f>
        <v>969.84578477158846</v>
      </c>
      <c r="M49" s="7">
        <f>IOtotal2019!O50</f>
        <v>468.30814929981841</v>
      </c>
      <c r="N49" s="7">
        <f>IOtotal2019!P50</f>
        <v>537.4625750641253</v>
      </c>
      <c r="O49" s="7">
        <f>IOtotal2019!Q50</f>
        <v>1613.3105710295247</v>
      </c>
      <c r="P49" s="7">
        <f>IOtotal2019!R50</f>
        <v>411.5027398377897</v>
      </c>
      <c r="Q49" s="7">
        <f>IOtotal2019!S50</f>
        <v>543.57511919200124</v>
      </c>
      <c r="R49" s="7">
        <f>IOtotal2019!T50</f>
        <v>2217.2786215170204</v>
      </c>
      <c r="S49" s="7">
        <f>IOtotal2019!U50</f>
        <v>3288.1290093317157</v>
      </c>
      <c r="T49" s="7">
        <f>IOtotal2019!V50</f>
        <v>163.3314638685286</v>
      </c>
      <c r="U49" s="7">
        <f>IOtotal2019!W50</f>
        <v>576.43230366470254</v>
      </c>
      <c r="V49" s="7">
        <f>IOtotal2019!X50</f>
        <v>473.44483848277366</v>
      </c>
      <c r="W49" s="7">
        <f>IOtotal2019!Y50</f>
        <v>1084.2740375244489</v>
      </c>
      <c r="X49" s="7">
        <f>IOtotal2019!Z50</f>
        <v>116.04944860667194</v>
      </c>
      <c r="Y49" s="7">
        <f>IOtotal2019!AA50</f>
        <v>1048.4314234815984</v>
      </c>
      <c r="Z49" s="7">
        <f>IOtotal2019!AB50</f>
        <v>2513.1866991327774</v>
      </c>
      <c r="AA49" s="7">
        <f>IOtotal2019!AC50</f>
        <v>7518.3003775317475</v>
      </c>
      <c r="AB49" s="7">
        <f>IOtotal2019!AD50</f>
        <v>1619.3696344073062</v>
      </c>
      <c r="AC49" s="7">
        <f>IOtotal2019!AE50</f>
        <v>137.00952967729197</v>
      </c>
      <c r="AD49" s="7">
        <f>IOtotal2019!AF50</f>
        <v>374.18391286133226</v>
      </c>
      <c r="AE49" s="7">
        <f>IOtotal2019!AG50</f>
        <v>2724.6123830344686</v>
      </c>
      <c r="AF49" s="7">
        <f>IOtotal2019!AH50</f>
        <v>3001.2479097428272</v>
      </c>
      <c r="AG49" s="7">
        <f>IOtotal2019!AI50</f>
        <v>1020.116321276497</v>
      </c>
      <c r="AH49" s="7">
        <f>IOtotal2019!AJ50</f>
        <v>287.81283878572344</v>
      </c>
      <c r="AI49" s="7">
        <f>IOtotal2019!AK50</f>
        <v>2928.2395474614759</v>
      </c>
      <c r="AJ49" s="7">
        <f>IOtotal2019!AL50</f>
        <v>3433.5903204835527</v>
      </c>
      <c r="AK49" s="7">
        <f>IOtotal2019!AM50</f>
        <v>2881.4178620385783</v>
      </c>
      <c r="AL49" s="7">
        <f>IOtotal2019!AN50</f>
        <v>688.9364570278608</v>
      </c>
      <c r="AM49" s="7">
        <f>IOtotal2019!AO50</f>
        <v>232.06089650368597</v>
      </c>
      <c r="AN49" s="7">
        <f>IOtotal2019!AP50</f>
        <v>25310.238153701892</v>
      </c>
      <c r="AO49" s="7">
        <f>IOtotal2019!AQ50</f>
        <v>1186</v>
      </c>
      <c r="AP49" s="7">
        <f>IOtotal2019!AR50</f>
        <v>3689.8797163454142</v>
      </c>
      <c r="AQ49" s="7">
        <f>IOtotal2019!AS50</f>
        <v>4361.262358827451</v>
      </c>
      <c r="AR49" s="7">
        <f>IOtotal2019!AT50</f>
        <v>1502.4703770256178</v>
      </c>
      <c r="AS49" s="7">
        <f>IOtotal2019!AU50</f>
        <v>1834.0084069923355</v>
      </c>
      <c r="AT49" s="7">
        <f>IOtotal2019!AV50</f>
        <v>1916.7165728799562</v>
      </c>
      <c r="AU49" s="7">
        <f>IOtotal2019!AW50</f>
        <v>1313.6313435314169</v>
      </c>
      <c r="AV49" s="7">
        <f>IOtotal2019!AX50</f>
        <v>76.856130378092047</v>
      </c>
      <c r="AW49" s="7">
        <f>IOtotal2019!AY50</f>
        <v>3500.7661249022685</v>
      </c>
      <c r="AX49" s="7">
        <f>IOtotal2019!AZ50</f>
        <v>3847.0942915430796</v>
      </c>
      <c r="AY49" s="7">
        <f>IOtotal2019!BA50</f>
        <v>2849.6278742226405</v>
      </c>
      <c r="AZ49" s="7">
        <f>IOtotal2019!BB50</f>
        <v>4765.061990557374</v>
      </c>
      <c r="BA49" s="7">
        <f>IOtotal2019!BC50</f>
        <v>2701.309969631121</v>
      </c>
      <c r="BB49" s="7">
        <f>IOtotal2019!BD50</f>
        <v>2139.7159497157791</v>
      </c>
      <c r="BC49" s="7">
        <f>IOtotal2019!BE50</f>
        <v>1669.6400285660852</v>
      </c>
      <c r="BD49" s="7">
        <f>IOtotal2019!BF50</f>
        <v>944.89324368347286</v>
      </c>
      <c r="BE49" s="7">
        <f>IOtotal2019!BG50</f>
        <v>147.93192893342007</v>
      </c>
      <c r="BF49" s="7">
        <f>IOtotal2019!BH50</f>
        <v>204.07027409209849</v>
      </c>
      <c r="BG49" s="17">
        <f>IOtotal2019!BI50</f>
        <v>6052</v>
      </c>
      <c r="BH49" s="7"/>
      <c r="BI49" s="7"/>
      <c r="BJ49" s="7"/>
      <c r="BK49" s="7"/>
      <c r="BL49" s="7"/>
    </row>
    <row r="50" spans="1:67" ht="12.75" customHeight="1">
      <c r="A50" s="7">
        <f>IOtotal2019!C51</f>
        <v>276.49377847237122</v>
      </c>
      <c r="B50" s="7">
        <f>IOtotal2019!D51</f>
        <v>68.901098664842422</v>
      </c>
      <c r="C50" s="7">
        <f>IOtotal2019!E51</f>
        <v>3.0126884003343641</v>
      </c>
      <c r="D50" s="7">
        <f>IOtotal2019!F51</f>
        <v>117.405732480654</v>
      </c>
      <c r="E50" s="7">
        <f>IOtotal2019!G51</f>
        <v>744.78723273653736</v>
      </c>
      <c r="F50" s="7">
        <f>IOtotal2019!H51</f>
        <v>68.882904402989837</v>
      </c>
      <c r="G50" s="7">
        <f>IOtotal2019!I51</f>
        <v>242.0004195596396</v>
      </c>
      <c r="H50" s="7">
        <f>IOtotal2019!J51</f>
        <v>420.83884794362734</v>
      </c>
      <c r="I50" s="7">
        <f>IOtotal2019!K51</f>
        <v>61.295605642785638</v>
      </c>
      <c r="J50" s="7">
        <f>IOtotal2019!L51</f>
        <v>121.1047098551128</v>
      </c>
      <c r="K50" s="7">
        <f>IOtotal2019!M51</f>
        <v>474.03241614998319</v>
      </c>
      <c r="L50" s="7">
        <f>IOtotal2019!N51</f>
        <v>194.86453791212881</v>
      </c>
      <c r="M50" s="7">
        <f>IOtotal2019!O51</f>
        <v>111.18005167573709</v>
      </c>
      <c r="N50" s="7">
        <f>IOtotal2019!P51</f>
        <v>291.85018733941115</v>
      </c>
      <c r="O50" s="7">
        <f>IOtotal2019!Q51</f>
        <v>873.43511264321069</v>
      </c>
      <c r="P50" s="7">
        <f>IOtotal2019!R51</f>
        <v>71.468234315052797</v>
      </c>
      <c r="Q50" s="7">
        <f>IOtotal2019!S51</f>
        <v>101.75171366666504</v>
      </c>
      <c r="R50" s="7">
        <f>IOtotal2019!T51</f>
        <v>613.08285022904943</v>
      </c>
      <c r="S50" s="7">
        <f>IOtotal2019!U51</f>
        <v>787.49166943069213</v>
      </c>
      <c r="T50" s="7">
        <f>IOtotal2019!V51</f>
        <v>65.539828841507074</v>
      </c>
      <c r="U50" s="7">
        <f>IOtotal2019!W51</f>
        <v>197.17143836861118</v>
      </c>
      <c r="V50" s="7">
        <f>IOtotal2019!X51</f>
        <v>126.02226560997279</v>
      </c>
      <c r="W50" s="7">
        <f>IOtotal2019!Y51</f>
        <v>1317.7164832481642</v>
      </c>
      <c r="X50" s="7">
        <f>IOtotal2019!Z51</f>
        <v>152.97710524969546</v>
      </c>
      <c r="Y50" s="7">
        <f>IOtotal2019!AA51</f>
        <v>234.05296737721085</v>
      </c>
      <c r="Z50" s="7">
        <f>IOtotal2019!AB51</f>
        <v>1696.8693526226514</v>
      </c>
      <c r="AA50" s="7">
        <f>IOtotal2019!AC51</f>
        <v>1178.1091752026525</v>
      </c>
      <c r="AB50" s="7">
        <f>IOtotal2019!AD51</f>
        <v>820.28104490634519</v>
      </c>
      <c r="AC50" s="7">
        <f>IOtotal2019!AE51</f>
        <v>97.184524455500508</v>
      </c>
      <c r="AD50" s="7">
        <f>IOtotal2019!AF51</f>
        <v>3.7232230135455944</v>
      </c>
      <c r="AE50" s="7">
        <f>IOtotal2019!AG51</f>
        <v>1601.3423905803891</v>
      </c>
      <c r="AF50" s="7">
        <f>IOtotal2019!AH51</f>
        <v>444.43983163961616</v>
      </c>
      <c r="AG50" s="7">
        <f>IOtotal2019!AI51</f>
        <v>59.650480599525736</v>
      </c>
      <c r="AH50" s="7">
        <f>IOtotal2019!AJ51</f>
        <v>220.89553828232974</v>
      </c>
      <c r="AI50" s="7">
        <f>IOtotal2019!AK51</f>
        <v>339.04931779256231</v>
      </c>
      <c r="AJ50" s="7">
        <f>IOtotal2019!AL51</f>
        <v>644.46366134129266</v>
      </c>
      <c r="AK50" s="7">
        <f>IOtotal2019!AM51</f>
        <v>447.56043767746996</v>
      </c>
      <c r="AL50" s="7">
        <f>IOtotal2019!AN51</f>
        <v>111.38259658403629</v>
      </c>
      <c r="AM50" s="7">
        <f>IOtotal2019!AO51</f>
        <v>44.773857711275369</v>
      </c>
      <c r="AN50" s="7">
        <f>IOtotal2019!AP51</f>
        <v>1115.4518356129295</v>
      </c>
      <c r="AO50" s="7">
        <f>IOtotal2019!AQ51</f>
        <v>107</v>
      </c>
      <c r="AP50" s="7">
        <f>IOtotal2019!AR51</f>
        <v>478.96033852499409</v>
      </c>
      <c r="AQ50" s="7">
        <f>IOtotal2019!AS51</f>
        <v>884.30627178596774</v>
      </c>
      <c r="AR50" s="7">
        <f>IOtotal2019!AT51</f>
        <v>126.87835428333598</v>
      </c>
      <c r="AS50" s="7">
        <f>IOtotal2019!AU51</f>
        <v>170.27970802913097</v>
      </c>
      <c r="AT50" s="7">
        <f>IOtotal2019!AV51</f>
        <v>490.74294386573206</v>
      </c>
      <c r="AU50" s="7">
        <f>IOtotal2019!AW51</f>
        <v>147.2602933178118</v>
      </c>
      <c r="AV50" s="7">
        <f>IOtotal2019!AX51</f>
        <v>181.14736971348785</v>
      </c>
      <c r="AW50" s="7">
        <f>IOtotal2019!AY51</f>
        <v>339.63400684533889</v>
      </c>
      <c r="AX50" s="7">
        <f>IOtotal2019!AZ51</f>
        <v>2422.7453500497654</v>
      </c>
      <c r="AY50" s="7">
        <f>IOtotal2019!BA51</f>
        <v>7906.9094008383199</v>
      </c>
      <c r="AZ50" s="7">
        <f>IOtotal2019!BB51</f>
        <v>525.65548804463958</v>
      </c>
      <c r="BA50" s="7">
        <f>IOtotal2019!BC51</f>
        <v>7712.9460740918057</v>
      </c>
      <c r="BB50" s="7">
        <f>IOtotal2019!BD51</f>
        <v>676.90800212189833</v>
      </c>
      <c r="BC50" s="7">
        <f>IOtotal2019!BE51</f>
        <v>779.70247336198554</v>
      </c>
      <c r="BD50" s="7">
        <f>IOtotal2019!BF51</f>
        <v>191.56427011593166</v>
      </c>
      <c r="BE50" s="7">
        <f>IOtotal2019!BG51</f>
        <v>19.242894791917685</v>
      </c>
      <c r="BF50" s="7">
        <f>IOtotal2019!BH51</f>
        <v>83.579611979827973</v>
      </c>
      <c r="BG50" s="17">
        <f>IOtotal2019!BI51</f>
        <v>52133</v>
      </c>
      <c r="BH50" s="7"/>
      <c r="BI50" s="7"/>
      <c r="BJ50" s="7"/>
      <c r="BK50" s="7"/>
      <c r="BL50" s="7"/>
    </row>
    <row r="51" spans="1:67" ht="12.75" customHeight="1">
      <c r="A51" s="7">
        <f>IOtotal2019!C52</f>
        <v>0.39943075395647654</v>
      </c>
      <c r="B51" s="7">
        <f>IOtotal2019!D52</f>
        <v>25.864746173961425</v>
      </c>
      <c r="C51" s="7">
        <f>IOtotal2019!E52</f>
        <v>2.3852674656533176E-2</v>
      </c>
      <c r="D51" s="7">
        <f>IOtotal2019!F52</f>
        <v>21.159511751155332</v>
      </c>
      <c r="E51" s="7">
        <f>IOtotal2019!G52</f>
        <v>106.24950080168857</v>
      </c>
      <c r="F51" s="7">
        <f>IOtotal2019!H52</f>
        <v>14.578896724378511</v>
      </c>
      <c r="G51" s="7">
        <f>IOtotal2019!I52</f>
        <v>83.662749839069861</v>
      </c>
      <c r="H51" s="7">
        <f>IOtotal2019!J52</f>
        <v>511.60186879869707</v>
      </c>
      <c r="I51" s="7">
        <f>IOtotal2019!K52</f>
        <v>7.315635304752286</v>
      </c>
      <c r="J51" s="7">
        <f>IOtotal2019!L52</f>
        <v>79.450095198725549</v>
      </c>
      <c r="K51" s="7">
        <f>IOtotal2019!M52</f>
        <v>20.072031667175814</v>
      </c>
      <c r="L51" s="7">
        <f>IOtotal2019!N52</f>
        <v>52.533443835412527</v>
      </c>
      <c r="M51" s="7">
        <f>IOtotal2019!O52</f>
        <v>236.77665302053941</v>
      </c>
      <c r="N51" s="7">
        <f>IOtotal2019!P52</f>
        <v>203.3454245681919</v>
      </c>
      <c r="O51" s="7">
        <f>IOtotal2019!Q52</f>
        <v>314.47085030616887</v>
      </c>
      <c r="P51" s="7">
        <f>IOtotal2019!R52</f>
        <v>13.093827168344042</v>
      </c>
      <c r="Q51" s="7">
        <f>IOtotal2019!S52</f>
        <v>109.28164478683335</v>
      </c>
      <c r="R51" s="7">
        <f>IOtotal2019!T52</f>
        <v>198.61646637227489</v>
      </c>
      <c r="S51" s="7">
        <f>IOtotal2019!U52</f>
        <v>401.65894848127181</v>
      </c>
      <c r="T51" s="7">
        <f>IOtotal2019!V52</f>
        <v>4.7543305767682336</v>
      </c>
      <c r="U51" s="7">
        <f>IOtotal2019!W52</f>
        <v>14.039839998343069</v>
      </c>
      <c r="V51" s="7">
        <f>IOtotal2019!X52</f>
        <v>36.189615774346194</v>
      </c>
      <c r="W51" s="7">
        <f>IOtotal2019!Y52</f>
        <v>27.40048817929285</v>
      </c>
      <c r="X51" s="7">
        <f>IOtotal2019!Z52</f>
        <v>2.1310094360625635</v>
      </c>
      <c r="Y51" s="7">
        <f>IOtotal2019!AA52</f>
        <v>64.729465461479606</v>
      </c>
      <c r="Z51" s="7">
        <f>IOtotal2019!AB52</f>
        <v>234.94586569779966</v>
      </c>
      <c r="AA51" s="7">
        <f>IOtotal2019!AC52</f>
        <v>585.87542681904779</v>
      </c>
      <c r="AB51" s="7">
        <f>IOtotal2019!AD52</f>
        <v>314.83128885680748</v>
      </c>
      <c r="AC51" s="7">
        <f>IOtotal2019!AE52</f>
        <v>0.8965944325353592</v>
      </c>
      <c r="AD51" s="7">
        <f>IOtotal2019!AF52</f>
        <v>1067.6341991341992</v>
      </c>
      <c r="AE51" s="7">
        <f>IOtotal2019!AG52</f>
        <v>990.26062992335756</v>
      </c>
      <c r="AF51" s="7">
        <f>IOtotal2019!AH52</f>
        <v>64.846645564178004</v>
      </c>
      <c r="AG51" s="7">
        <f>IOtotal2019!AI52</f>
        <v>222.35933191182357</v>
      </c>
      <c r="AH51" s="7">
        <f>IOtotal2019!AJ52</f>
        <v>28.115366030776318</v>
      </c>
      <c r="AI51" s="7">
        <f>IOtotal2019!AK52</f>
        <v>48.359736479005377</v>
      </c>
      <c r="AJ51" s="7">
        <f>IOtotal2019!AL52</f>
        <v>1588.410684685593</v>
      </c>
      <c r="AK51" s="7">
        <f>IOtotal2019!AM52</f>
        <v>189.12399025751495</v>
      </c>
      <c r="AL51" s="7">
        <f>IOtotal2019!AN52</f>
        <v>145.90428374190384</v>
      </c>
      <c r="AM51" s="7">
        <f>IOtotal2019!AO52</f>
        <v>157.64217924714507</v>
      </c>
      <c r="AN51" s="7">
        <f>IOtotal2019!AP52</f>
        <v>548.8645521861306</v>
      </c>
      <c r="AO51" s="7">
        <f>IOtotal2019!AQ52</f>
        <v>0</v>
      </c>
      <c r="AP51" s="7">
        <f>IOtotal2019!AR52</f>
        <v>567.68225327983509</v>
      </c>
      <c r="AQ51" s="7">
        <f>IOtotal2019!AS52</f>
        <v>993.38305929109561</v>
      </c>
      <c r="AR51" s="7">
        <f>IOtotal2019!AT52</f>
        <v>478.85631035403782</v>
      </c>
      <c r="AS51" s="7">
        <f>IOtotal2019!AU52</f>
        <v>115.46080731376838</v>
      </c>
      <c r="AT51" s="7">
        <f>IOtotal2019!AV52</f>
        <v>603.37427767949634</v>
      </c>
      <c r="AU51" s="7">
        <f>IOtotal2019!AW52</f>
        <v>86.960206251441207</v>
      </c>
      <c r="AV51" s="7">
        <f>IOtotal2019!AX52</f>
        <v>27.33538397585933</v>
      </c>
      <c r="AW51" s="7">
        <f>IOtotal2019!AY52</f>
        <v>152.15572090129589</v>
      </c>
      <c r="AX51" s="7">
        <f>IOtotal2019!AZ52</f>
        <v>2874.8099079898484</v>
      </c>
      <c r="AY51" s="7">
        <f>IOtotal2019!BA52</f>
        <v>3116.0081345219314</v>
      </c>
      <c r="AZ51" s="7">
        <f>IOtotal2019!BB52</f>
        <v>1213.7678097553594</v>
      </c>
      <c r="BA51" s="7">
        <f>IOtotal2019!BC52</f>
        <v>537.79433396836043</v>
      </c>
      <c r="BB51" s="7">
        <f>IOtotal2019!BD52</f>
        <v>96.432776726998227</v>
      </c>
      <c r="BC51" s="7">
        <f>IOtotal2019!BE52</f>
        <v>159.41185930269566</v>
      </c>
      <c r="BD51" s="7">
        <f>IOtotal2019!BF52</f>
        <v>344.83677558741726</v>
      </c>
      <c r="BE51" s="7">
        <f>IOtotal2019!BG52</f>
        <v>13.680642930246023</v>
      </c>
      <c r="BF51" s="7">
        <f>IOtotal2019!BH52</f>
        <v>16.578637548949878</v>
      </c>
      <c r="BG51" s="17">
        <f>IOtotal2019!BI52</f>
        <v>25449</v>
      </c>
      <c r="BH51" s="7"/>
      <c r="BI51" s="7"/>
      <c r="BJ51" s="7"/>
      <c r="BK51" s="7"/>
      <c r="BL51" s="7"/>
    </row>
    <row r="52" spans="1:67" ht="12.75" customHeight="1">
      <c r="A52" s="7">
        <f>IOtotal2019!C53</f>
        <v>140.68329361971323</v>
      </c>
      <c r="B52" s="7">
        <f>IOtotal2019!D53</f>
        <v>75.191165212615459</v>
      </c>
      <c r="C52" s="7">
        <f>IOtotal2019!E53</f>
        <v>9.9386144402221557E-3</v>
      </c>
      <c r="D52" s="7">
        <f>IOtotal2019!F53</f>
        <v>50.290869198757441</v>
      </c>
      <c r="E52" s="7">
        <f>IOtotal2019!G53</f>
        <v>92.663975690405096</v>
      </c>
      <c r="F52" s="7">
        <f>IOtotal2019!H53</f>
        <v>9.3108678115985359</v>
      </c>
      <c r="G52" s="7">
        <f>IOtotal2019!I53</f>
        <v>45.324512465415502</v>
      </c>
      <c r="H52" s="7">
        <f>IOtotal2019!J53</f>
        <v>171.81670463566459</v>
      </c>
      <c r="I52" s="7">
        <f>IOtotal2019!K53</f>
        <v>5.2845906858005867</v>
      </c>
      <c r="J52" s="7">
        <f>IOtotal2019!L53</f>
        <v>6.4384188788415289</v>
      </c>
      <c r="K52" s="7">
        <f>IOtotal2019!M53</f>
        <v>62.645746873453461</v>
      </c>
      <c r="L52" s="7">
        <f>IOtotal2019!N53</f>
        <v>103.15300694909826</v>
      </c>
      <c r="M52" s="7">
        <f>IOtotal2019!O53</f>
        <v>38.498539093038268</v>
      </c>
      <c r="N52" s="7">
        <f>IOtotal2019!P53</f>
        <v>46.931605436716268</v>
      </c>
      <c r="O52" s="7">
        <f>IOtotal2019!Q53</f>
        <v>261.16218655665762</v>
      </c>
      <c r="P52" s="7">
        <f>IOtotal2019!R53</f>
        <v>27.743722746178332</v>
      </c>
      <c r="Q52" s="7">
        <f>IOtotal2019!S53</f>
        <v>17.578308103283796</v>
      </c>
      <c r="R52" s="7">
        <f>IOtotal2019!T53</f>
        <v>297.38128370798171</v>
      </c>
      <c r="S52" s="7">
        <f>IOtotal2019!U53</f>
        <v>264.07044790928677</v>
      </c>
      <c r="T52" s="7">
        <f>IOtotal2019!V53</f>
        <v>35.1753421662996</v>
      </c>
      <c r="U52" s="7">
        <f>IOtotal2019!W53</f>
        <v>76.050871754329393</v>
      </c>
      <c r="V52" s="7">
        <f>IOtotal2019!X53</f>
        <v>65.372135716856278</v>
      </c>
      <c r="W52" s="7">
        <f>IOtotal2019!Y53</f>
        <v>193.23211704216132</v>
      </c>
      <c r="X52" s="7">
        <f>IOtotal2019!Z53</f>
        <v>130.17509694236486</v>
      </c>
      <c r="Y52" s="7">
        <f>IOtotal2019!AA53</f>
        <v>22.435299068534395</v>
      </c>
      <c r="Z52" s="7">
        <f>IOtotal2019!AB53</f>
        <v>584.87008232198184</v>
      </c>
      <c r="AA52" s="7">
        <f>IOtotal2019!AC53</f>
        <v>876.95736488507828</v>
      </c>
      <c r="AB52" s="7">
        <f>IOtotal2019!AD53</f>
        <v>132.1843820618144</v>
      </c>
      <c r="AC52" s="7">
        <f>IOtotal2019!AE53</f>
        <v>20.235516694535129</v>
      </c>
      <c r="AD52" s="7">
        <f>IOtotal2019!AF53</f>
        <v>0</v>
      </c>
      <c r="AE52" s="7">
        <f>IOtotal2019!AG53</f>
        <v>313.40676235682884</v>
      </c>
      <c r="AF52" s="7">
        <f>IOtotal2019!AH53</f>
        <v>100.5753449087173</v>
      </c>
      <c r="AG52" s="7">
        <f>IOtotal2019!AI53</f>
        <v>114.07829387544618</v>
      </c>
      <c r="AH52" s="7">
        <f>IOtotal2019!AJ53</f>
        <v>124.10784752724749</v>
      </c>
      <c r="AI52" s="7">
        <f>IOtotal2019!AK53</f>
        <v>237.27666928420987</v>
      </c>
      <c r="AJ52" s="7">
        <f>IOtotal2019!AL53</f>
        <v>312.49280637944378</v>
      </c>
      <c r="AK52" s="7">
        <f>IOtotal2019!AM53</f>
        <v>157.43829555468523</v>
      </c>
      <c r="AL52" s="7">
        <f>IOtotal2019!AN53</f>
        <v>43.56672014737142</v>
      </c>
      <c r="AM52" s="7">
        <f>IOtotal2019!AO53</f>
        <v>27.875708548028861</v>
      </c>
      <c r="AN52" s="7">
        <f>IOtotal2019!AP53</f>
        <v>333.54908468964845</v>
      </c>
      <c r="AO52" s="7">
        <f>IOtotal2019!AQ53</f>
        <v>0</v>
      </c>
      <c r="AP52" s="7">
        <f>IOtotal2019!AR53</f>
        <v>258.55413642495552</v>
      </c>
      <c r="AQ52" s="7">
        <f>IOtotal2019!AS53</f>
        <v>586.82362816656746</v>
      </c>
      <c r="AR52" s="7">
        <f>IOtotal2019!AT53</f>
        <v>32.924421157283021</v>
      </c>
      <c r="AS52" s="7">
        <f>IOtotal2019!AU53</f>
        <v>362.88080841851752</v>
      </c>
      <c r="AT52" s="7">
        <f>IOtotal2019!AV53</f>
        <v>141.0034643308426</v>
      </c>
      <c r="AU52" s="7">
        <f>IOtotal2019!AW53</f>
        <v>104.98041621529968</v>
      </c>
      <c r="AV52" s="7">
        <f>IOtotal2019!AX53</f>
        <v>25.641165803648128</v>
      </c>
      <c r="AW52" s="7">
        <f>IOtotal2019!AY53</f>
        <v>257.50394875007942</v>
      </c>
      <c r="AX52" s="7">
        <f>IOtotal2019!AZ53</f>
        <v>623.1679563059738</v>
      </c>
      <c r="AY52" s="7">
        <f>IOtotal2019!BA53</f>
        <v>600.97429373993873</v>
      </c>
      <c r="AZ52" s="7">
        <f>IOtotal2019!BB53</f>
        <v>12656.134043722092</v>
      </c>
      <c r="BA52" s="7">
        <f>IOtotal2019!BC53</f>
        <v>2172.9052180858744</v>
      </c>
      <c r="BB52" s="7">
        <f>IOtotal2019!BD53</f>
        <v>167.10369345265352</v>
      </c>
      <c r="BC52" s="7">
        <f>IOtotal2019!BE53</f>
        <v>105.07667410334614</v>
      </c>
      <c r="BD52" s="7">
        <f>IOtotal2019!BF53</f>
        <v>103.76994047601342</v>
      </c>
      <c r="BE52" s="7">
        <f>IOtotal2019!BG53</f>
        <v>3.6364479506236957</v>
      </c>
      <c r="BF52" s="7">
        <f>IOtotal2019!BH53</f>
        <v>33.684816781762748</v>
      </c>
      <c r="BG52" s="17">
        <f>IOtotal2019!BI53</f>
        <v>20677</v>
      </c>
      <c r="BH52" s="7"/>
      <c r="BI52" s="7"/>
      <c r="BJ52" s="7"/>
      <c r="BK52" s="7"/>
      <c r="BL52" s="7"/>
    </row>
    <row r="53" spans="1:67" ht="12.75" customHeight="1">
      <c r="A53" s="7">
        <f>IOtotal2019!C54</f>
        <v>0</v>
      </c>
      <c r="B53" s="7">
        <f>IOtotal2019!D54</f>
        <v>7.8986753635490431E-2</v>
      </c>
      <c r="C53" s="7">
        <f>IOtotal2019!E54</f>
        <v>0</v>
      </c>
      <c r="D53" s="7">
        <f>IOtotal2019!F54</f>
        <v>0.1043895256447908</v>
      </c>
      <c r="E53" s="7">
        <f>IOtotal2019!G54</f>
        <v>2.1528559325248798E-3</v>
      </c>
      <c r="F53" s="7">
        <f>IOtotal2019!H54</f>
        <v>3.8967554362914672E-2</v>
      </c>
      <c r="G53" s="7">
        <f>IOtotal2019!I54</f>
        <v>1.8770300580722162E-2</v>
      </c>
      <c r="H53" s="7">
        <f>IOtotal2019!J54</f>
        <v>2.439296803448969E-2</v>
      </c>
      <c r="I53" s="7">
        <f>IOtotal2019!K54</f>
        <v>6.1912592622542513E-4</v>
      </c>
      <c r="J53" s="7">
        <f>IOtotal2019!L54</f>
        <v>3.6609553081840451E-4</v>
      </c>
      <c r="K53" s="7">
        <f>IOtotal2019!M54</f>
        <v>2.8831198391522615E-3</v>
      </c>
      <c r="L53" s="7">
        <f>IOtotal2019!N54</f>
        <v>4.6471403852793025E-2</v>
      </c>
      <c r="M53" s="7">
        <f>IOtotal2019!O54</f>
        <v>1.0616770393733731E-2</v>
      </c>
      <c r="N53" s="7">
        <f>IOtotal2019!P54</f>
        <v>5.1641697846671192E-3</v>
      </c>
      <c r="O53" s="7">
        <f>IOtotal2019!Q54</f>
        <v>4.0374342122191209E-2</v>
      </c>
      <c r="P53" s="7">
        <f>IOtotal2019!R54</f>
        <v>1.5891934843067143E-3</v>
      </c>
      <c r="Q53" s="7">
        <f>IOtotal2019!S54</f>
        <v>1.9175804418116633E-2</v>
      </c>
      <c r="R53" s="7">
        <f>IOtotal2019!T54</f>
        <v>4.4116176718292967E-3</v>
      </c>
      <c r="S53" s="7">
        <f>IOtotal2019!U54</f>
        <v>3.8520583148256523E-3</v>
      </c>
      <c r="T53" s="7">
        <f>IOtotal2019!V54</f>
        <v>4.8655068572364277E-2</v>
      </c>
      <c r="U53" s="7">
        <f>IOtotal2019!W54</f>
        <v>3.1385730182942495E-2</v>
      </c>
      <c r="V53" s="7">
        <f>IOtotal2019!X54</f>
        <v>5.703600466322567E-2</v>
      </c>
      <c r="W53" s="7">
        <f>IOtotal2019!Y54</f>
        <v>1.6690973910225247E-2</v>
      </c>
      <c r="X53" s="7">
        <f>IOtotal2019!Z54</f>
        <v>0</v>
      </c>
      <c r="Y53" s="7">
        <f>IOtotal2019!AA54</f>
        <v>0</v>
      </c>
      <c r="Z53" s="7">
        <f>IOtotal2019!AB54</f>
        <v>12.855818129017726</v>
      </c>
      <c r="AA53" s="7">
        <f>IOtotal2019!AC54</f>
        <v>3.1124234989296578</v>
      </c>
      <c r="AB53" s="7">
        <f>IOtotal2019!AD54</f>
        <v>5.6115702479338836</v>
      </c>
      <c r="AC53" s="7">
        <f>IOtotal2019!AE54</f>
        <v>0</v>
      </c>
      <c r="AD53" s="7">
        <f>IOtotal2019!AF54</f>
        <v>0</v>
      </c>
      <c r="AE53" s="7">
        <f>IOtotal2019!AG54</f>
        <v>1.8659130985073949E-2</v>
      </c>
      <c r="AF53" s="7">
        <f>IOtotal2019!AH54</f>
        <v>0.3064996221922931</v>
      </c>
      <c r="AG53" s="7">
        <f>IOtotal2019!AI54</f>
        <v>1.048406781622603</v>
      </c>
      <c r="AH53" s="7">
        <f>IOtotal2019!AJ54</f>
        <v>0</v>
      </c>
      <c r="AI53" s="7">
        <f>IOtotal2019!AK54</f>
        <v>1.1134702921493971E-2</v>
      </c>
      <c r="AJ53" s="7">
        <f>IOtotal2019!AL54</f>
        <v>4.1870299756272962</v>
      </c>
      <c r="AK53" s="7">
        <f>IOtotal2019!AM54</f>
        <v>0</v>
      </c>
      <c r="AL53" s="7">
        <f>IOtotal2019!AN54</f>
        <v>0.27238814305180159</v>
      </c>
      <c r="AM53" s="7">
        <f>IOtotal2019!AO54</f>
        <v>0.50179819956664506</v>
      </c>
      <c r="AN53" s="7">
        <f>IOtotal2019!AP54</f>
        <v>21.373431982616427</v>
      </c>
      <c r="AO53" s="7">
        <f>IOtotal2019!AQ54</f>
        <v>0</v>
      </c>
      <c r="AP53" s="7">
        <f>IOtotal2019!AR54</f>
        <v>1.0185645501129756</v>
      </c>
      <c r="AQ53" s="7">
        <f>IOtotal2019!AS54</f>
        <v>7.1505407570682538</v>
      </c>
      <c r="AR53" s="7">
        <f>IOtotal2019!AT54</f>
        <v>0.11938889361826066</v>
      </c>
      <c r="AS53" s="7">
        <f>IOtotal2019!AU54</f>
        <v>3.6807808324779048</v>
      </c>
      <c r="AT53" s="7">
        <f>IOtotal2019!AV54</f>
        <v>0.49945380427446207</v>
      </c>
      <c r="AU53" s="7">
        <f>IOtotal2019!AW54</f>
        <v>2.2476260557059908</v>
      </c>
      <c r="AV53" s="7">
        <f>IOtotal2019!AX54</f>
        <v>1.2639766650461837E-2</v>
      </c>
      <c r="AW53" s="7">
        <f>IOtotal2019!AY54</f>
        <v>4.7307854208911557</v>
      </c>
      <c r="AX53" s="7">
        <f>IOtotal2019!AZ54</f>
        <v>153.18943610534873</v>
      </c>
      <c r="AY53" s="7">
        <f>IOtotal2019!BA54</f>
        <v>1.3435300030376633</v>
      </c>
      <c r="AZ53" s="7">
        <f>IOtotal2019!BB54</f>
        <v>2.927270858592816</v>
      </c>
      <c r="BA53" s="7">
        <f>IOtotal2019!BC54</f>
        <v>2.509855505042664E-2</v>
      </c>
      <c r="BB53" s="7">
        <f>IOtotal2019!BD54</f>
        <v>2.5308865603946108E-2</v>
      </c>
      <c r="BC53" s="7">
        <f>IOtotal2019!BE54</f>
        <v>5.620486951522745E-4</v>
      </c>
      <c r="BD53" s="7">
        <f>IOtotal2019!BF54</f>
        <v>2.3231398128085419E-3</v>
      </c>
      <c r="BE53" s="7">
        <f>IOtotal2019!BG54</f>
        <v>2.6267542922994474E-2</v>
      </c>
      <c r="BF53" s="7">
        <f>IOtotal2019!BH54</f>
        <v>0.14431094881274015</v>
      </c>
      <c r="BG53" s="17">
        <f>IOtotal2019!BI54</f>
        <v>6426</v>
      </c>
      <c r="BH53" s="7"/>
      <c r="BI53" s="7"/>
      <c r="BJ53" s="7"/>
      <c r="BK53" s="7"/>
      <c r="BL53" s="7"/>
    </row>
    <row r="54" spans="1:67" ht="12.75" customHeight="1">
      <c r="A54" s="7">
        <f>IOtotal2019!C55</f>
        <v>3.0236836054265349E-2</v>
      </c>
      <c r="B54" s="7">
        <f>IOtotal2019!D55</f>
        <v>0.42508869527794113</v>
      </c>
      <c r="C54" s="7">
        <f>IOtotal2019!E55</f>
        <v>0</v>
      </c>
      <c r="D54" s="7">
        <f>IOtotal2019!F55</f>
        <v>8.4336878269560032</v>
      </c>
      <c r="E54" s="7">
        <f>IOtotal2019!G55</f>
        <v>2.4210670760836566</v>
      </c>
      <c r="F54" s="7">
        <f>IOtotal2019!H55</f>
        <v>0.37242702798514343</v>
      </c>
      <c r="G54" s="7">
        <f>IOtotal2019!I55</f>
        <v>0.83606945680941869</v>
      </c>
      <c r="H54" s="7">
        <f>IOtotal2019!J55</f>
        <v>79.078251501869431</v>
      </c>
      <c r="I54" s="7">
        <f>IOtotal2019!K55</f>
        <v>26.356937126200648</v>
      </c>
      <c r="J54" s="7">
        <f>IOtotal2019!L55</f>
        <v>2.9569254412255754E-2</v>
      </c>
      <c r="K54" s="7">
        <f>IOtotal2019!M55</f>
        <v>1.1144993387522966</v>
      </c>
      <c r="L54" s="7">
        <f>IOtotal2019!N55</f>
        <v>0.97669508872659216</v>
      </c>
      <c r="M54" s="7">
        <f>IOtotal2019!O55</f>
        <v>1.0512285366175202</v>
      </c>
      <c r="N54" s="7">
        <f>IOtotal2019!P55</f>
        <v>1.1383524498940243</v>
      </c>
      <c r="O54" s="7">
        <f>IOtotal2019!Q55</f>
        <v>7.9644920807109312</v>
      </c>
      <c r="P54" s="7">
        <f>IOtotal2019!R55</f>
        <v>8.8481510014538181</v>
      </c>
      <c r="Q54" s="7">
        <f>IOtotal2019!S55</f>
        <v>1.3749708921044714</v>
      </c>
      <c r="R54" s="7">
        <f>IOtotal2019!T55</f>
        <v>31.630404852570859</v>
      </c>
      <c r="S54" s="7">
        <f>IOtotal2019!U55</f>
        <v>593.97563648592029</v>
      </c>
      <c r="T54" s="7">
        <f>IOtotal2019!V55</f>
        <v>3.8896798587167408E-2</v>
      </c>
      <c r="U54" s="7">
        <f>IOtotal2019!W55</f>
        <v>1.7369593598061197</v>
      </c>
      <c r="V54" s="7">
        <f>IOtotal2019!X55</f>
        <v>7.1197445320234456</v>
      </c>
      <c r="W54" s="7">
        <f>IOtotal2019!Y55</f>
        <v>0.19748231121723406</v>
      </c>
      <c r="X54" s="7">
        <f>IOtotal2019!Z55</f>
        <v>0</v>
      </c>
      <c r="Y54" s="7">
        <f>IOtotal2019!AA55</f>
        <v>5.9662179191480851</v>
      </c>
      <c r="Z54" s="7">
        <f>IOtotal2019!AB55</f>
        <v>1015.2963574876379</v>
      </c>
      <c r="AA54" s="7">
        <f>IOtotal2019!AC55</f>
        <v>741.53690039750609</v>
      </c>
      <c r="AB54" s="7">
        <f>IOtotal2019!AD55</f>
        <v>37.756654681501921</v>
      </c>
      <c r="AC54" s="7">
        <f>IOtotal2019!AE55</f>
        <v>0</v>
      </c>
      <c r="AD54" s="7">
        <f>IOtotal2019!AF55</f>
        <v>0</v>
      </c>
      <c r="AE54" s="7">
        <f>IOtotal2019!AG55</f>
        <v>274.21627034845466</v>
      </c>
      <c r="AF54" s="7">
        <f>IOtotal2019!AH55</f>
        <v>759.57468112691879</v>
      </c>
      <c r="AG54" s="7">
        <f>IOtotal2019!AI55</f>
        <v>62.907806261812695</v>
      </c>
      <c r="AH54" s="7">
        <f>IOtotal2019!AJ55</f>
        <v>1482.9283716555692</v>
      </c>
      <c r="AI54" s="7">
        <f>IOtotal2019!AK55</f>
        <v>3.4600730807874687</v>
      </c>
      <c r="AJ54" s="7">
        <f>IOtotal2019!AL55</f>
        <v>158.9353681389932</v>
      </c>
      <c r="AK54" s="7">
        <f>IOtotal2019!AM55</f>
        <v>82.184770635464616</v>
      </c>
      <c r="AL54" s="7">
        <f>IOtotal2019!AN55</f>
        <v>1.4427591752853666</v>
      </c>
      <c r="AM54" s="7">
        <f>IOtotal2019!AO55</f>
        <v>2.6578761779244275</v>
      </c>
      <c r="AN54" s="7">
        <f>IOtotal2019!AP55</f>
        <v>773.58626759916058</v>
      </c>
      <c r="AO54" s="7">
        <f>IOtotal2019!AQ55</f>
        <v>0</v>
      </c>
      <c r="AP54" s="7">
        <f>IOtotal2019!AR55</f>
        <v>230.0967223956952</v>
      </c>
      <c r="AQ54" s="7">
        <f>IOtotal2019!AS55</f>
        <v>345.43154420472194</v>
      </c>
      <c r="AR54" s="7">
        <f>IOtotal2019!AT55</f>
        <v>17.673413254580154</v>
      </c>
      <c r="AS54" s="7">
        <f>IOtotal2019!AU55</f>
        <v>1.002905314145546</v>
      </c>
      <c r="AT54" s="7">
        <f>IOtotal2019!AV55</f>
        <v>164.07259483303179</v>
      </c>
      <c r="AU54" s="7">
        <f>IOtotal2019!AW55</f>
        <v>8.9737946477507258</v>
      </c>
      <c r="AV54" s="7">
        <f>IOtotal2019!AX55</f>
        <v>104.99488872154885</v>
      </c>
      <c r="AW54" s="7">
        <f>IOtotal2019!AY55</f>
        <v>53.919232601415651</v>
      </c>
      <c r="AX54" s="7">
        <f>IOtotal2019!AZ55</f>
        <v>829.06897847130097</v>
      </c>
      <c r="AY54" s="7">
        <f>IOtotal2019!BA55</f>
        <v>322.08238549329889</v>
      </c>
      <c r="AZ54" s="7">
        <f>IOtotal2019!BB55</f>
        <v>2.0916808564013878</v>
      </c>
      <c r="BA54" s="7">
        <f>IOtotal2019!BC55</f>
        <v>693.66908225487441</v>
      </c>
      <c r="BB54" s="7">
        <f>IOtotal2019!BD55</f>
        <v>3327.5859772195272</v>
      </c>
      <c r="BC54" s="7">
        <f>IOtotal2019!BE55</f>
        <v>1287.2979929350756</v>
      </c>
      <c r="BD54" s="7">
        <f>IOtotal2019!BF55</f>
        <v>7.6634153696296075</v>
      </c>
      <c r="BE54" s="7">
        <f>IOtotal2019!BG55</f>
        <v>1.5304714296868331</v>
      </c>
      <c r="BF54" s="7">
        <f>IOtotal2019!BH55</f>
        <v>125.24369678111657</v>
      </c>
      <c r="BG54" s="17">
        <f>IOtotal2019!BI55</f>
        <v>6007</v>
      </c>
      <c r="BH54" s="7"/>
      <c r="BI54" s="7"/>
      <c r="BJ54" s="7"/>
      <c r="BK54" s="7"/>
      <c r="BL54" s="7"/>
    </row>
    <row r="55" spans="1:67" ht="12.75" customHeight="1">
      <c r="A55" s="7">
        <f>IOtotal2019!C56</f>
        <v>2.7336236099316888E-2</v>
      </c>
      <c r="B55" s="7">
        <f>IOtotal2019!D56</f>
        <v>4.2607487352373283</v>
      </c>
      <c r="C55" s="7">
        <f>IOtotal2019!E56</f>
        <v>7.9508915521777253E-3</v>
      </c>
      <c r="D55" s="7">
        <f>IOtotal2019!F56</f>
        <v>30.65100204424758</v>
      </c>
      <c r="E55" s="7">
        <f>IOtotal2019!G56</f>
        <v>87.114374138835743</v>
      </c>
      <c r="F55" s="7">
        <f>IOtotal2019!H56</f>
        <v>8.8652780214788169</v>
      </c>
      <c r="G55" s="7">
        <f>IOtotal2019!I56</f>
        <v>42.913240213840311</v>
      </c>
      <c r="H55" s="7">
        <f>IOtotal2019!J56</f>
        <v>93.972892301571306</v>
      </c>
      <c r="I55" s="7">
        <f>IOtotal2019!K56</f>
        <v>16.35504044535945</v>
      </c>
      <c r="J55" s="7">
        <f>IOtotal2019!L56</f>
        <v>4.1130625755352161</v>
      </c>
      <c r="K55" s="7">
        <f>IOtotal2019!M56</f>
        <v>60.856062782393735</v>
      </c>
      <c r="L55" s="7">
        <f>IOtotal2019!N56</f>
        <v>48.281806950775497</v>
      </c>
      <c r="M55" s="7">
        <f>IOtotal2019!O56</f>
        <v>21.206068101237573</v>
      </c>
      <c r="N55" s="7">
        <f>IOtotal2019!P56</f>
        <v>22.625474164648704</v>
      </c>
      <c r="O55" s="7">
        <f>IOtotal2019!Q56</f>
        <v>115.75968162509157</v>
      </c>
      <c r="P55" s="7">
        <f>IOtotal2019!R56</f>
        <v>33.919709117333994</v>
      </c>
      <c r="Q55" s="7">
        <f>IOtotal2019!S56</f>
        <v>23.047934576216466</v>
      </c>
      <c r="R55" s="7">
        <f>IOtotal2019!T56</f>
        <v>197.03131360617496</v>
      </c>
      <c r="S55" s="7">
        <f>IOtotal2019!U56</f>
        <v>353.77449169608417</v>
      </c>
      <c r="T55" s="7">
        <f>IOtotal2019!V56</f>
        <v>11.296521242435002</v>
      </c>
      <c r="U55" s="7">
        <f>IOtotal2019!W56</f>
        <v>16.880950704856375</v>
      </c>
      <c r="V55" s="7">
        <f>IOtotal2019!X56</f>
        <v>40.184583101406872</v>
      </c>
      <c r="W55" s="7">
        <f>IOtotal2019!Y56</f>
        <v>131.37988918025616</v>
      </c>
      <c r="X55" s="7">
        <f>IOtotal2019!Z56</f>
        <v>11.518955110179604</v>
      </c>
      <c r="Y55" s="7">
        <f>IOtotal2019!AA56</f>
        <v>77.720599597582009</v>
      </c>
      <c r="Z55" s="7">
        <f>IOtotal2019!AB56</f>
        <v>642.5865101271969</v>
      </c>
      <c r="AA55" s="7">
        <f>IOtotal2019!AC56</f>
        <v>930.52477535073422</v>
      </c>
      <c r="AB55" s="7">
        <f>IOtotal2019!AD56</f>
        <v>106.70223051156901</v>
      </c>
      <c r="AC55" s="7">
        <f>IOtotal2019!AE56</f>
        <v>55.450396723519603</v>
      </c>
      <c r="AD55" s="7">
        <f>IOtotal2019!AF56</f>
        <v>0</v>
      </c>
      <c r="AE55" s="7">
        <f>IOtotal2019!AG56</f>
        <v>131.18322169945961</v>
      </c>
      <c r="AF55" s="7">
        <f>IOtotal2019!AH56</f>
        <v>383.13560595099494</v>
      </c>
      <c r="AG55" s="7">
        <f>IOtotal2019!AI56</f>
        <v>33.423738022963292</v>
      </c>
      <c r="AH55" s="7">
        <f>IOtotal2019!AJ56</f>
        <v>72.626453011687914</v>
      </c>
      <c r="AI55" s="7">
        <f>IOtotal2019!AK56</f>
        <v>323.82548848300092</v>
      </c>
      <c r="AJ55" s="7">
        <f>IOtotal2019!AL56</f>
        <v>478.01747218407587</v>
      </c>
      <c r="AK55" s="7">
        <f>IOtotal2019!AM56</f>
        <v>236.65253231175953</v>
      </c>
      <c r="AL55" s="7">
        <f>IOtotal2019!AN56</f>
        <v>59.766447278922072</v>
      </c>
      <c r="AM55" s="7">
        <f>IOtotal2019!AO56</f>
        <v>29.48648378835049</v>
      </c>
      <c r="AN55" s="7">
        <f>IOtotal2019!AP56</f>
        <v>388.46410018784746</v>
      </c>
      <c r="AO55" s="7">
        <f>IOtotal2019!AQ56</f>
        <v>0</v>
      </c>
      <c r="AP55" s="7">
        <f>IOtotal2019!AR56</f>
        <v>327.6170042254181</v>
      </c>
      <c r="AQ55" s="7">
        <f>IOtotal2019!AS56</f>
        <v>599.51008936837377</v>
      </c>
      <c r="AR55" s="7">
        <f>IOtotal2019!AT56</f>
        <v>128.72819745114498</v>
      </c>
      <c r="AS55" s="7">
        <f>IOtotal2019!AU56</f>
        <v>145.24581141343083</v>
      </c>
      <c r="AT55" s="7">
        <f>IOtotal2019!AV56</f>
        <v>201.05695706280054</v>
      </c>
      <c r="AU55" s="7">
        <f>IOtotal2019!AW56</f>
        <v>97.509995783411185</v>
      </c>
      <c r="AV55" s="7">
        <f>IOtotal2019!AX56</f>
        <v>13.341493256238207</v>
      </c>
      <c r="AW55" s="7">
        <f>IOtotal2019!AY56</f>
        <v>233.59408931915664</v>
      </c>
      <c r="AX55" s="7">
        <f>IOtotal2019!AZ56</f>
        <v>227.10881795535195</v>
      </c>
      <c r="AY55" s="7">
        <f>IOtotal2019!BA56</f>
        <v>174.3447383157233</v>
      </c>
      <c r="AZ55" s="7">
        <f>IOtotal2019!BB56</f>
        <v>178.09007287086979</v>
      </c>
      <c r="BA55" s="7">
        <f>IOtotal2019!BC56</f>
        <v>483.53235853953117</v>
      </c>
      <c r="BB55" s="7">
        <f>IOtotal2019!BD56</f>
        <v>129.46255113802152</v>
      </c>
      <c r="BC55" s="7">
        <f>IOtotal2019!BE56</f>
        <v>114.01871661892284</v>
      </c>
      <c r="BD55" s="7">
        <f>IOtotal2019!BF56</f>
        <v>75.162960925466791</v>
      </c>
      <c r="BE55" s="7">
        <f>IOtotal2019!BG56</f>
        <v>12.175713428326908</v>
      </c>
      <c r="BF55" s="7">
        <f>IOtotal2019!BH56</f>
        <v>19.890009535299384</v>
      </c>
      <c r="BG55" s="17">
        <f>IOtotal2019!BI56</f>
        <v>10617</v>
      </c>
      <c r="BH55" s="7"/>
      <c r="BI55" s="7"/>
      <c r="BJ55" s="7"/>
      <c r="BK55" s="7"/>
      <c r="BL55" s="7"/>
    </row>
    <row r="56" spans="1:67" ht="12.75" customHeight="1">
      <c r="A56" s="7">
        <f>IOtotal2019!C57</f>
        <v>66.527911635100835</v>
      </c>
      <c r="B56" s="7">
        <f>IOtotal2019!D57</f>
        <v>45.246700532012724</v>
      </c>
      <c r="C56" s="7">
        <f>IOtotal2019!E57</f>
        <v>1.0101926354422546</v>
      </c>
      <c r="D56" s="7">
        <f>IOtotal2019!F57</f>
        <v>38.321366676062908</v>
      </c>
      <c r="E56" s="7">
        <f>IOtotal2019!G57</f>
        <v>183.65984380397018</v>
      </c>
      <c r="F56" s="7">
        <f>IOtotal2019!H57</f>
        <v>41.956535394460836</v>
      </c>
      <c r="G56" s="7">
        <f>IOtotal2019!I57</f>
        <v>140.11399453142266</v>
      </c>
      <c r="H56" s="7">
        <f>IOtotal2019!J57</f>
        <v>245.69088154718148</v>
      </c>
      <c r="I56" s="7">
        <f>IOtotal2019!K57</f>
        <v>23.617685715432724</v>
      </c>
      <c r="J56" s="7">
        <f>IOtotal2019!L57</f>
        <v>35.818378035528525</v>
      </c>
      <c r="K56" s="7">
        <f>IOtotal2019!M57</f>
        <v>95.213334957169309</v>
      </c>
      <c r="L56" s="7">
        <f>IOtotal2019!N57</f>
        <v>145.49926566775426</v>
      </c>
      <c r="M56" s="7">
        <f>IOtotal2019!O57</f>
        <v>58.183648199707775</v>
      </c>
      <c r="N56" s="7">
        <f>IOtotal2019!P57</f>
        <v>205.8515882401216</v>
      </c>
      <c r="O56" s="7">
        <f>IOtotal2019!Q57</f>
        <v>250.28781803760222</v>
      </c>
      <c r="P56" s="7">
        <f>IOtotal2019!R57</f>
        <v>47.20135777318103</v>
      </c>
      <c r="Q56" s="7">
        <f>IOtotal2019!S57</f>
        <v>44.477428173002984</v>
      </c>
      <c r="R56" s="7">
        <f>IOtotal2019!T57</f>
        <v>235.64446172069691</v>
      </c>
      <c r="S56" s="7">
        <f>IOtotal2019!U57</f>
        <v>419.33289123341592</v>
      </c>
      <c r="T56" s="7">
        <f>IOtotal2019!V57</f>
        <v>30.931846424641932</v>
      </c>
      <c r="U56" s="7">
        <f>IOtotal2019!W57</f>
        <v>101.39253631596941</v>
      </c>
      <c r="V56" s="7">
        <f>IOtotal2019!X57</f>
        <v>53.740607617373449</v>
      </c>
      <c r="W56" s="7">
        <f>IOtotal2019!Y57</f>
        <v>188.7069453538256</v>
      </c>
      <c r="X56" s="7">
        <f>IOtotal2019!Z57</f>
        <v>150.66096503489683</v>
      </c>
      <c r="Y56" s="7">
        <f>IOtotal2019!AA57</f>
        <v>396.99835570728641</v>
      </c>
      <c r="Z56" s="7">
        <f>IOtotal2019!AB57</f>
        <v>304.16707652762852</v>
      </c>
      <c r="AA56" s="7">
        <f>IOtotal2019!AC57</f>
        <v>793.84594865544</v>
      </c>
      <c r="AB56" s="7">
        <f>IOtotal2019!AD57</f>
        <v>737.30684429661892</v>
      </c>
      <c r="AC56" s="7">
        <f>IOtotal2019!AE57</f>
        <v>66.967751931337574</v>
      </c>
      <c r="AD56" s="7">
        <f>IOtotal2019!AF57</f>
        <v>19.546920821114369</v>
      </c>
      <c r="AE56" s="7">
        <f>IOtotal2019!AG57</f>
        <v>391.07164231659505</v>
      </c>
      <c r="AF56" s="7">
        <f>IOtotal2019!AH57</f>
        <v>331.23923127476377</v>
      </c>
      <c r="AG56" s="7">
        <f>IOtotal2019!AI57</f>
        <v>102.0759282691121</v>
      </c>
      <c r="AH56" s="7">
        <f>IOtotal2019!AJ57</f>
        <v>38.213383928362234</v>
      </c>
      <c r="AI56" s="7">
        <f>IOtotal2019!AK57</f>
        <v>453.82145911851973</v>
      </c>
      <c r="AJ56" s="7">
        <f>IOtotal2019!AL57</f>
        <v>348.41461979349288</v>
      </c>
      <c r="AK56" s="7">
        <f>IOtotal2019!AM57</f>
        <v>211.89808332517381</v>
      </c>
      <c r="AL56" s="7">
        <f>IOtotal2019!AN57</f>
        <v>19.571907477616641</v>
      </c>
      <c r="AM56" s="7">
        <f>IOtotal2019!AO57</f>
        <v>0.14337091416189859</v>
      </c>
      <c r="AN56" s="7">
        <f>IOtotal2019!AP57</f>
        <v>241.11321581512067</v>
      </c>
      <c r="AO56" s="7">
        <f>IOtotal2019!AQ57</f>
        <v>0</v>
      </c>
      <c r="AP56" s="7">
        <f>IOtotal2019!AR57</f>
        <v>302.51815486224507</v>
      </c>
      <c r="AQ56" s="7">
        <f>IOtotal2019!AS57</f>
        <v>445.03574772931142</v>
      </c>
      <c r="AR56" s="7">
        <f>IOtotal2019!AT57</f>
        <v>128.83710241520006</v>
      </c>
      <c r="AS56" s="7">
        <f>IOtotal2019!AU57</f>
        <v>104.64673920947062</v>
      </c>
      <c r="AT56" s="7">
        <f>IOtotal2019!AV57</f>
        <v>157.15134037334121</v>
      </c>
      <c r="AU56" s="7">
        <f>IOtotal2019!AW57</f>
        <v>79.620715931785639</v>
      </c>
      <c r="AV56" s="7">
        <f>IOtotal2019!AX57</f>
        <v>53.114627760411224</v>
      </c>
      <c r="AW56" s="7">
        <f>IOtotal2019!AY57</f>
        <v>191.66283067140236</v>
      </c>
      <c r="AX56" s="7">
        <f>IOtotal2019!AZ57</f>
        <v>47.594946754273487</v>
      </c>
      <c r="AY56" s="7">
        <f>IOtotal2019!BA57</f>
        <v>95.618675361293896</v>
      </c>
      <c r="AZ56" s="7">
        <f>IOtotal2019!BB57</f>
        <v>82.047218108935354</v>
      </c>
      <c r="BA56" s="7">
        <f>IOtotal2019!BC57</f>
        <v>145.49722236032167</v>
      </c>
      <c r="BB56" s="7">
        <f>IOtotal2019!BD57</f>
        <v>36.058527411666134</v>
      </c>
      <c r="BC56" s="7">
        <f>IOtotal2019!BE57</f>
        <v>109.48000672448596</v>
      </c>
      <c r="BD56" s="7">
        <f>IOtotal2019!BF57</f>
        <v>153.13217979212271</v>
      </c>
      <c r="BE56" s="7">
        <f>IOtotal2019!BG57</f>
        <v>12.260267648379827</v>
      </c>
      <c r="BF56" s="7">
        <f>IOtotal2019!BH57</f>
        <v>84.239771457034522</v>
      </c>
      <c r="BG56" s="17">
        <f>IOtotal2019!BI57</f>
        <v>3988</v>
      </c>
      <c r="BH56" s="7"/>
      <c r="BI56" s="7"/>
      <c r="BJ56" s="7"/>
      <c r="BK56" s="7"/>
      <c r="BL56" s="7"/>
    </row>
    <row r="57" spans="1:67" ht="12.75" customHeight="1">
      <c r="A57" s="7">
        <f>IOtotal2019!C58</f>
        <v>0.99012009363189757</v>
      </c>
      <c r="B57" s="7">
        <f>IOtotal2019!D58</f>
        <v>2.9059135314319984</v>
      </c>
      <c r="C57" s="7">
        <f>IOtotal2019!E58</f>
        <v>3.0107006774463199</v>
      </c>
      <c r="D57" s="7">
        <f>IOtotal2019!F58</f>
        <v>17.900412207641317</v>
      </c>
      <c r="E57" s="7">
        <f>IOtotal2019!G58</f>
        <v>142.619445754466</v>
      </c>
      <c r="F57" s="7">
        <f>IOtotal2019!H58</f>
        <v>42.327465384881798</v>
      </c>
      <c r="G57" s="7">
        <f>IOtotal2019!I58</f>
        <v>85.280820585170915</v>
      </c>
      <c r="H57" s="7">
        <f>IOtotal2019!J58</f>
        <v>60.146227076469927</v>
      </c>
      <c r="I57" s="7">
        <f>IOtotal2019!K58</f>
        <v>16.263468553182133</v>
      </c>
      <c r="J57" s="7">
        <f>IOtotal2019!L58</f>
        <v>27.914968679981836</v>
      </c>
      <c r="K57" s="7">
        <f>IOtotal2019!M58</f>
        <v>41.959818707109896</v>
      </c>
      <c r="L57" s="7">
        <f>IOtotal2019!N58</f>
        <v>47.065944864506378</v>
      </c>
      <c r="M57" s="7">
        <f>IOtotal2019!O58</f>
        <v>101.80294946236916</v>
      </c>
      <c r="N57" s="7">
        <f>IOtotal2019!P58</f>
        <v>63.289510710053868</v>
      </c>
      <c r="O57" s="7">
        <f>IOtotal2019!Q58</f>
        <v>227.03258344315191</v>
      </c>
      <c r="P57" s="7">
        <f>IOtotal2019!R58</f>
        <v>31.50352296459252</v>
      </c>
      <c r="Q57" s="7">
        <f>IOtotal2019!S58</f>
        <v>168.49095456976272</v>
      </c>
      <c r="R57" s="7">
        <f>IOtotal2019!T58</f>
        <v>130.41758641803443</v>
      </c>
      <c r="S57" s="7">
        <f>IOtotal2019!U58</f>
        <v>210.98318057855354</v>
      </c>
      <c r="T57" s="7">
        <f>IOtotal2019!V58</f>
        <v>23.712600351542598</v>
      </c>
      <c r="U57" s="7">
        <f>IOtotal2019!W58</f>
        <v>43.170816819279153</v>
      </c>
      <c r="V57" s="7">
        <f>IOtotal2019!X58</f>
        <v>47.808491508260552</v>
      </c>
      <c r="W57" s="7">
        <f>IOtotal2019!Y58</f>
        <v>266.33762379727602</v>
      </c>
      <c r="X57" s="7">
        <f>IOtotal2019!Z58</f>
        <v>277.21289781735823</v>
      </c>
      <c r="Y57" s="7">
        <f>IOtotal2019!AA58</f>
        <v>158.75041784671421</v>
      </c>
      <c r="Z57" s="7">
        <f>IOtotal2019!AB58</f>
        <v>65.062452909102973</v>
      </c>
      <c r="AA57" s="7">
        <f>IOtotal2019!AC58</f>
        <v>439.05928850805367</v>
      </c>
      <c r="AB57" s="7">
        <f>IOtotal2019!AD58</f>
        <v>75.235779248571703</v>
      </c>
      <c r="AC57" s="7">
        <f>IOtotal2019!AE58</f>
        <v>25.229884404352852</v>
      </c>
      <c r="AD57" s="7">
        <f>IOtotal2019!AF58</f>
        <v>0.93080575338639859</v>
      </c>
      <c r="AE57" s="7">
        <f>IOtotal2019!AG58</f>
        <v>87.065333612431715</v>
      </c>
      <c r="AF57" s="7">
        <f>IOtotal2019!AH58</f>
        <v>527.60710026120341</v>
      </c>
      <c r="AG57" s="7">
        <f>IOtotal2019!AI58</f>
        <v>38.609059259169641</v>
      </c>
      <c r="AH57" s="7">
        <f>IOtotal2019!AJ58</f>
        <v>103.2286694237437</v>
      </c>
      <c r="AI57" s="7">
        <f>IOtotal2019!AK58</f>
        <v>328.63635270373811</v>
      </c>
      <c r="AJ57" s="7">
        <f>IOtotal2019!AL58</f>
        <v>368.0006169260198</v>
      </c>
      <c r="AK57" s="7">
        <f>IOtotal2019!AM58</f>
        <v>15.842847351414864</v>
      </c>
      <c r="AL57" s="7">
        <f>IOtotal2019!AN58</f>
        <v>4.1953313278159365</v>
      </c>
      <c r="AM57" s="7">
        <f>IOtotal2019!AO58</f>
        <v>80.743164563060688</v>
      </c>
      <c r="AN57" s="7">
        <f>IOtotal2019!AP58</f>
        <v>516.16283800636575</v>
      </c>
      <c r="AO57" s="7">
        <f>IOtotal2019!AQ58</f>
        <v>0</v>
      </c>
      <c r="AP57" s="7">
        <f>IOtotal2019!AR58</f>
        <v>182.64811514819471</v>
      </c>
      <c r="AQ57" s="7">
        <f>IOtotal2019!AS58</f>
        <v>366.383401660564</v>
      </c>
      <c r="AR57" s="7">
        <f>IOtotal2019!AT58</f>
        <v>76.519717723507711</v>
      </c>
      <c r="AS57" s="7">
        <f>IOtotal2019!AU58</f>
        <v>76.837635674034544</v>
      </c>
      <c r="AT57" s="7">
        <f>IOtotal2019!AV58</f>
        <v>177.41097992988875</v>
      </c>
      <c r="AU57" s="7">
        <f>IOtotal2019!AW58</f>
        <v>42.099797970320658</v>
      </c>
      <c r="AV57" s="7">
        <f>IOtotal2019!AX58</f>
        <v>32.600683759007374</v>
      </c>
      <c r="AW57" s="7">
        <f>IOtotal2019!AY58</f>
        <v>111.32484859546875</v>
      </c>
      <c r="AX57" s="7">
        <f>IOtotal2019!AZ58</f>
        <v>867.16450472284748</v>
      </c>
      <c r="AY57" s="7">
        <f>IOtotal2019!BA58</f>
        <v>201.25057929847046</v>
      </c>
      <c r="AZ57" s="7">
        <f>IOtotal2019!BB58</f>
        <v>258.82303330541339</v>
      </c>
      <c r="BA57" s="7">
        <f>IOtotal2019!BC58</f>
        <v>165.33434900744737</v>
      </c>
      <c r="BB57" s="7">
        <f>IOtotal2019!BD58</f>
        <v>97.721091613786641</v>
      </c>
      <c r="BC57" s="7">
        <f>IOtotal2019!BE58</f>
        <v>72.654343133323565</v>
      </c>
      <c r="BD57" s="7">
        <f>IOtotal2019!BF58</f>
        <v>101.80570857417442</v>
      </c>
      <c r="BE57" s="7">
        <f>IOtotal2019!BG58</f>
        <v>14.683750710602352</v>
      </c>
      <c r="BF57" s="7">
        <f>IOtotal2019!BH58</f>
        <v>72.229492511647152</v>
      </c>
      <c r="BG57" s="17">
        <f>IOtotal2019!BI58</f>
        <v>247</v>
      </c>
      <c r="BH57" s="7"/>
      <c r="BI57" s="7"/>
      <c r="BJ57" s="7"/>
      <c r="BK57" s="7"/>
      <c r="BL57" s="7"/>
    </row>
    <row r="58" spans="1:67" ht="12.75" customHeight="1">
      <c r="A58" s="7">
        <f>IOtotal2019!C59</f>
        <v>2.7226122410367495E-2</v>
      </c>
      <c r="B58" s="7">
        <f>IOtotal2019!D59</f>
        <v>2.2891989835482667</v>
      </c>
      <c r="C58" s="7">
        <f>IOtotal2019!E59</f>
        <v>0</v>
      </c>
      <c r="D58" s="7">
        <f>IOtotal2019!F59</f>
        <v>13.104270050056478</v>
      </c>
      <c r="E58" s="7">
        <f>IOtotal2019!G59</f>
        <v>29.57082560179763</v>
      </c>
      <c r="F58" s="7">
        <f>IOtotal2019!H59</f>
        <v>4.1392948259325806</v>
      </c>
      <c r="G58" s="7">
        <f>IOtotal2019!I59</f>
        <v>15.662582648395592</v>
      </c>
      <c r="H58" s="7">
        <f>IOtotal2019!J59</f>
        <v>46.84078106273487</v>
      </c>
      <c r="I58" s="7">
        <f>IOtotal2019!K59</f>
        <v>2.007244672240009</v>
      </c>
      <c r="J58" s="7">
        <f>IOtotal2019!L59</f>
        <v>6.1327919480109072E-2</v>
      </c>
      <c r="K58" s="7">
        <f>IOtotal2019!M59</f>
        <v>45.933748034800225</v>
      </c>
      <c r="L58" s="7">
        <f>IOtotal2019!N59</f>
        <v>5.0230985485477735</v>
      </c>
      <c r="M58" s="7">
        <f>IOtotal2019!O59</f>
        <v>9.2551285120269888</v>
      </c>
      <c r="N58" s="7">
        <f>IOtotal2019!P59</f>
        <v>2.8764267039656866</v>
      </c>
      <c r="O58" s="7">
        <f>IOtotal2019!Q59</f>
        <v>50.467841159374373</v>
      </c>
      <c r="P58" s="7">
        <f>IOtotal2019!R59</f>
        <v>5.8785249401251427</v>
      </c>
      <c r="Q58" s="7">
        <f>IOtotal2019!S59</f>
        <v>10.619105639450936</v>
      </c>
      <c r="R58" s="7">
        <f>IOtotal2019!T59</f>
        <v>69.411997068451456</v>
      </c>
      <c r="S58" s="7">
        <f>IOtotal2019!U59</f>
        <v>49.626403627093723</v>
      </c>
      <c r="T58" s="7">
        <f>IOtotal2019!V59</f>
        <v>4.6221398979071733</v>
      </c>
      <c r="U58" s="7">
        <f>IOtotal2019!W59</f>
        <v>14.258254904339802</v>
      </c>
      <c r="V58" s="7">
        <f>IOtotal2019!X59</f>
        <v>17.457587989571923</v>
      </c>
      <c r="W58" s="7">
        <f>IOtotal2019!Y59</f>
        <v>1.712628743525217</v>
      </c>
      <c r="X58" s="7">
        <f>IOtotal2019!Z59</f>
        <v>0.13511470072413823</v>
      </c>
      <c r="Y58" s="7">
        <f>IOtotal2019!AA59</f>
        <v>7.0525953490221225</v>
      </c>
      <c r="Z58" s="7">
        <f>IOtotal2019!AB59</f>
        <v>86.696070819910815</v>
      </c>
      <c r="AA58" s="7">
        <f>IOtotal2019!AC59</f>
        <v>133.68279267649766</v>
      </c>
      <c r="AB58" s="7">
        <f>IOtotal2019!AD59</f>
        <v>262.66921748496264</v>
      </c>
      <c r="AC58" s="7">
        <f>IOtotal2019!AE59</f>
        <v>40.168109993760076</v>
      </c>
      <c r="AD58" s="7">
        <f>IOtotal2019!AF59</f>
        <v>5.5848345203183918</v>
      </c>
      <c r="AE58" s="7">
        <f>IOtotal2019!AG59</f>
        <v>64.652875101745011</v>
      </c>
      <c r="AF58" s="7">
        <f>IOtotal2019!AH59</f>
        <v>869.42800694645314</v>
      </c>
      <c r="AG58" s="7">
        <f>IOtotal2019!AI59</f>
        <v>26.972600748044723</v>
      </c>
      <c r="AH58" s="7">
        <f>IOtotal2019!AJ59</f>
        <v>22.964500434130478</v>
      </c>
      <c r="AI58" s="7">
        <f>IOtotal2019!AK59</f>
        <v>145.75224632119648</v>
      </c>
      <c r="AJ58" s="7">
        <f>IOtotal2019!AL59</f>
        <v>335.02442224661166</v>
      </c>
      <c r="AK58" s="7">
        <f>IOtotal2019!AM59</f>
        <v>75.253524919220609</v>
      </c>
      <c r="AL58" s="7">
        <f>IOtotal2019!AN59</f>
        <v>41.125533595486679</v>
      </c>
      <c r="AM58" s="7">
        <f>IOtotal2019!AO59</f>
        <v>0.67274044337506256</v>
      </c>
      <c r="AN58" s="7">
        <f>IOtotal2019!AP59</f>
        <v>57.190983537519877</v>
      </c>
      <c r="AO58" s="7">
        <f>IOtotal2019!AQ59</f>
        <v>0</v>
      </c>
      <c r="AP58" s="7">
        <f>IOtotal2019!AR59</f>
        <v>398.25559145870267</v>
      </c>
      <c r="AQ58" s="7">
        <f>IOtotal2019!AS59</f>
        <v>210.72751273399803</v>
      </c>
      <c r="AR58" s="7">
        <f>IOtotal2019!AT59</f>
        <v>198.37336271837168</v>
      </c>
      <c r="AS58" s="7">
        <f>IOtotal2019!AU59</f>
        <v>151.62031739928184</v>
      </c>
      <c r="AT58" s="7">
        <f>IOtotal2019!AV59</f>
        <v>71.737184386897439</v>
      </c>
      <c r="AU58" s="7">
        <f>IOtotal2019!AW59</f>
        <v>108.19609370833233</v>
      </c>
      <c r="AV58" s="7">
        <f>IOtotal2019!AX59</f>
        <v>5.250356881846364</v>
      </c>
      <c r="AW58" s="7">
        <f>IOtotal2019!AY59</f>
        <v>240.04204238142148</v>
      </c>
      <c r="AX58" s="7">
        <f>IOtotal2019!AZ59</f>
        <v>212.70875874246269</v>
      </c>
      <c r="AY58" s="7">
        <f>IOtotal2019!BA59</f>
        <v>196.53601175370207</v>
      </c>
      <c r="AZ58" s="7">
        <f>IOtotal2019!BB59</f>
        <v>1565.6576578988204</v>
      </c>
      <c r="BA58" s="7">
        <f>IOtotal2019!BC59</f>
        <v>660.36253178772813</v>
      </c>
      <c r="BB58" s="7">
        <f>IOtotal2019!BD59</f>
        <v>35.511630537448916</v>
      </c>
      <c r="BC58" s="7">
        <f>IOtotal2019!BE59</f>
        <v>61.386650110365622</v>
      </c>
      <c r="BD58" s="7">
        <f>IOtotal2019!BF59</f>
        <v>102.74674832587516</v>
      </c>
      <c r="BE58" s="7">
        <f>IOtotal2019!BG59</f>
        <v>4.9765358776533439</v>
      </c>
      <c r="BF58" s="7">
        <f>IOtotal2019!BH59</f>
        <v>50.039205802335928</v>
      </c>
      <c r="BG58" s="17">
        <f>IOtotal2019!BI59</f>
        <v>1352</v>
      </c>
      <c r="BH58" s="7"/>
      <c r="BI58" s="7"/>
      <c r="BJ58" s="7"/>
      <c r="BK58" s="7"/>
      <c r="BL58" s="7"/>
    </row>
    <row r="59" spans="1:67" ht="12.75" customHeight="1">
      <c r="A59" s="17">
        <f>IOtotal2019!C60</f>
        <v>10272.973221899771</v>
      </c>
      <c r="B59" s="17">
        <f>IOtotal2019!D60</f>
        <v>5933.7396153436539</v>
      </c>
      <c r="C59" s="17">
        <f>IOtotal2019!E60</f>
        <v>221.95657710973333</v>
      </c>
      <c r="D59" s="17">
        <f>IOtotal2019!F60</f>
        <v>8324.939797381865</v>
      </c>
      <c r="E59" s="17">
        <f>IOtotal2019!G60</f>
        <v>6387.4367740363577</v>
      </c>
      <c r="F59" s="17">
        <f>IOtotal2019!H60</f>
        <v>817.94856132164637</v>
      </c>
      <c r="G59" s="17">
        <f>IOtotal2019!I60</f>
        <v>3749.8363608650961</v>
      </c>
      <c r="H59" s="17">
        <f>IOtotal2019!J60</f>
        <v>9442.3873372550461</v>
      </c>
      <c r="I59" s="17">
        <f>IOtotal2019!K60</f>
        <v>1374.2246202747531</v>
      </c>
      <c r="J59" s="17">
        <f>IOtotal2019!L60</f>
        <v>1554.6328577444515</v>
      </c>
      <c r="K59" s="17">
        <f>IOtotal2019!M60</f>
        <v>16066.501177796523</v>
      </c>
      <c r="L59" s="17">
        <f>IOtotal2019!N60</f>
        <v>2457.3799207616294</v>
      </c>
      <c r="M59" s="17">
        <f>IOtotal2019!O60</f>
        <v>2022.036712513255</v>
      </c>
      <c r="N59" s="17">
        <f>IOtotal2019!P60</f>
        <v>7198.1571308737375</v>
      </c>
      <c r="O59" s="17">
        <f>IOtotal2019!Q60</f>
        <v>7044.3775443212571</v>
      </c>
      <c r="P59" s="17">
        <f>IOtotal2019!R60</f>
        <v>4281.1626293451391</v>
      </c>
      <c r="Q59" s="17">
        <f>IOtotal2019!S60</f>
        <v>3837.4453914499691</v>
      </c>
      <c r="R59" s="17">
        <f>IOtotal2019!T60</f>
        <v>13130.886909807896</v>
      </c>
      <c r="S59" s="17">
        <f>IOtotal2019!U60</f>
        <v>18540.128973213814</v>
      </c>
      <c r="T59" s="17">
        <f>IOtotal2019!V60</f>
        <v>5267.3887581576746</v>
      </c>
      <c r="U59" s="17">
        <f>IOtotal2019!W60</f>
        <v>2920.0132154747444</v>
      </c>
      <c r="V59" s="17">
        <f>IOtotal2019!X60</f>
        <v>3190.0090975214584</v>
      </c>
      <c r="W59" s="17">
        <f>IOtotal2019!Y60</f>
        <v>26291.042463631777</v>
      </c>
      <c r="X59" s="17">
        <f>IOtotal2019!Z60</f>
        <v>5972.0792377278112</v>
      </c>
      <c r="Y59" s="17">
        <f>IOtotal2019!AA60</f>
        <v>5914.0063284191137</v>
      </c>
      <c r="Z59" s="17">
        <f>IOtotal2019!AB60</f>
        <v>25289.886487030297</v>
      </c>
      <c r="AA59" s="17">
        <f>IOtotal2019!AC60</f>
        <v>55285.267923294639</v>
      </c>
      <c r="AB59" s="17">
        <f>IOtotal2019!AD60</f>
        <v>18819.251903816526</v>
      </c>
      <c r="AC59" s="17">
        <f>IOtotal2019!AE60</f>
        <v>2249.0321725844447</v>
      </c>
      <c r="AD59" s="17">
        <f>IOtotal2019!AF60</f>
        <v>3026.049504259182</v>
      </c>
      <c r="AE59" s="17">
        <f>IOtotal2019!AG60</f>
        <v>35543.849215164722</v>
      </c>
      <c r="AF59" s="17">
        <f>IOtotal2019!AH60</f>
        <v>6991.5772362495118</v>
      </c>
      <c r="AG59" s="17">
        <f>IOtotal2019!AI60</f>
        <v>33884.125288134921</v>
      </c>
      <c r="AH59" s="17">
        <f>IOtotal2019!AJ60</f>
        <v>3854.8878350472896</v>
      </c>
      <c r="AI59" s="17">
        <f>IOtotal2019!AK60</f>
        <v>14419.732135037477</v>
      </c>
      <c r="AJ59" s="17">
        <f>IOtotal2019!AL60</f>
        <v>22776.606691544104</v>
      </c>
      <c r="AK59" s="17">
        <f>IOtotal2019!AM60</f>
        <v>11363.282262802311</v>
      </c>
      <c r="AL59" s="17">
        <f>IOtotal2019!AN60</f>
        <v>6292.5068703172319</v>
      </c>
      <c r="AM59" s="17">
        <f>IOtotal2019!AO60</f>
        <v>2157.3056852870322</v>
      </c>
      <c r="AN59" s="17">
        <f>IOtotal2019!AP60</f>
        <v>70078.730323371521</v>
      </c>
      <c r="AO59" s="17">
        <f>IOtotal2019!AQ60</f>
        <v>46137</v>
      </c>
      <c r="AP59" s="17">
        <f>IOtotal2019!AR60</f>
        <v>14080.695599954812</v>
      </c>
      <c r="AQ59" s="17">
        <f>IOtotal2019!AS60</f>
        <v>51070.973678648617</v>
      </c>
      <c r="AR59" s="17">
        <f>IOtotal2019!AT60</f>
        <v>2382.201380286474</v>
      </c>
      <c r="AS59" s="17">
        <f>IOtotal2019!AU60</f>
        <v>2177.2624892360468</v>
      </c>
      <c r="AT59" s="17">
        <f>IOtotal2019!AV60</f>
        <v>22943.905623158287</v>
      </c>
      <c r="AU59" s="17">
        <f>IOtotal2019!AW60</f>
        <v>2361.0456213624857</v>
      </c>
      <c r="AV59" s="17">
        <f>IOtotal2019!AX60</f>
        <v>539.15161822603227</v>
      </c>
      <c r="AW59" s="17">
        <f>IOtotal2019!AY60</f>
        <v>6915.7636763727442</v>
      </c>
      <c r="AX59" s="17">
        <f>IOtotal2019!AZ60</f>
        <v>36438.460197381544</v>
      </c>
      <c r="AY59" s="17">
        <f>IOtotal2019!BA60</f>
        <v>13814.833585092087</v>
      </c>
      <c r="AZ59" s="17">
        <f>IOtotal2019!BB60</f>
        <v>15690.865282954852</v>
      </c>
      <c r="BA59" s="17">
        <f>IOtotal2019!BC60</f>
        <v>3316.5946743664244</v>
      </c>
      <c r="BB59" s="17">
        <f>IOtotal2019!BD60</f>
        <v>4976.9919050561448</v>
      </c>
      <c r="BC59" s="17">
        <f>IOtotal2019!BE60</f>
        <v>4434.1514688369016</v>
      </c>
      <c r="BD59" s="17">
        <f>IOtotal2019!BF60</f>
        <v>2772.1447745813953</v>
      </c>
      <c r="BE59" s="17">
        <f>IOtotal2019!BG60</f>
        <v>493.91717525524979</v>
      </c>
      <c r="BF59" s="17">
        <f>IOtotal2019!BH60</f>
        <v>1157.2585010405235</v>
      </c>
      <c r="BG59" s="17">
        <f>IOtotal2019!BI60</f>
        <v>0</v>
      </c>
      <c r="BH59" s="17"/>
      <c r="BI59" s="17"/>
      <c r="BJ59" s="17"/>
      <c r="BK59" s="17"/>
      <c r="BL59" s="17"/>
      <c r="BM59" s="53"/>
      <c r="BN59" s="53"/>
      <c r="BO59" s="53"/>
    </row>
    <row r="60" spans="1:67" ht="12.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17"/>
      <c r="BH60" s="7"/>
      <c r="BI60" s="7"/>
      <c r="BJ60" s="7"/>
      <c r="BK60" s="7"/>
      <c r="BL60" s="7"/>
    </row>
    <row r="61" spans="1:67" ht="12.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17"/>
      <c r="BH61" s="7"/>
      <c r="BI61" s="7"/>
      <c r="BJ61" s="7"/>
      <c r="BK61" s="7"/>
      <c r="BL61" s="7"/>
    </row>
    <row r="62" spans="1:67" ht="12.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17"/>
      <c r="BH62" s="7"/>
      <c r="BI62" s="7"/>
      <c r="BJ62" s="7"/>
      <c r="BK62" s="7"/>
      <c r="BL62" s="7"/>
    </row>
    <row r="63" spans="1:67" ht="12.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17"/>
      <c r="BH63" s="7"/>
      <c r="BI63" s="7"/>
      <c r="BJ63" s="7"/>
      <c r="BK63" s="7"/>
      <c r="BL63" s="7"/>
    </row>
    <row r="64" spans="1:67" ht="12.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17"/>
      <c r="BH64" s="7"/>
      <c r="BI64" s="7"/>
      <c r="BJ64" s="7"/>
      <c r="BK64" s="7"/>
      <c r="BL64" s="7"/>
    </row>
    <row r="65" spans="1:64" ht="12.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17"/>
      <c r="BH65" s="7"/>
      <c r="BI65" s="7"/>
      <c r="BJ65" s="7"/>
      <c r="BK65" s="7"/>
      <c r="BL65" s="7"/>
    </row>
    <row r="66" spans="1:64" ht="12.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17"/>
      <c r="BH66" s="7"/>
      <c r="BI66" s="7"/>
      <c r="BJ66" s="7"/>
      <c r="BK66" s="7"/>
      <c r="BL66" s="7"/>
    </row>
    <row r="67" spans="1:64" ht="12.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17"/>
      <c r="BH67" s="7"/>
      <c r="BI67" s="7"/>
      <c r="BJ67" s="7"/>
      <c r="BK67" s="7"/>
      <c r="BL67" s="7"/>
    </row>
    <row r="68" spans="1:64" ht="12.75" customHeight="1">
      <c r="BG68" s="53"/>
    </row>
    <row r="69" spans="1:64" ht="12.75" customHeight="1">
      <c r="BG69" s="53"/>
    </row>
    <row r="70" spans="1:64" ht="12.75" customHeight="1">
      <c r="BG70" s="53"/>
    </row>
    <row r="71" spans="1:64" ht="12.75" customHeight="1">
      <c r="BG71" s="53"/>
    </row>
    <row r="72" spans="1:64" ht="12.75" customHeight="1">
      <c r="BG72" s="53"/>
    </row>
    <row r="73" spans="1:64" ht="12.75" customHeight="1">
      <c r="BG73" s="53"/>
    </row>
    <row r="74" spans="1:64" ht="12.75" customHeight="1">
      <c r="BG74" s="53"/>
    </row>
    <row r="75" spans="1:64" ht="12.75" customHeight="1">
      <c r="BG75" s="53"/>
    </row>
    <row r="76" spans="1:64" ht="12.75" customHeight="1">
      <c r="BG76" s="53"/>
    </row>
    <row r="77" spans="1:64" ht="12.75" customHeight="1">
      <c r="BG77" s="53"/>
    </row>
    <row r="78" spans="1:64" ht="12.75" customHeight="1">
      <c r="BG78" s="53"/>
    </row>
    <row r="79" spans="1:64" ht="12.75" customHeight="1">
      <c r="BG79" s="53"/>
    </row>
    <row r="80" spans="1:64" ht="12.75" customHeight="1">
      <c r="BG80" s="53"/>
    </row>
    <row r="81" spans="59:59" ht="12.75" customHeight="1">
      <c r="BG81" s="53"/>
    </row>
    <row r="82" spans="59:59" ht="12.75" customHeight="1">
      <c r="BG82" s="53"/>
    </row>
    <row r="83" spans="59:59" ht="12.75" customHeight="1">
      <c r="BG83" s="53"/>
    </row>
    <row r="84" spans="59:59" ht="12.75" customHeight="1">
      <c r="BG84" s="53"/>
    </row>
    <row r="85" spans="59:59" ht="12.75" customHeight="1">
      <c r="BG85" s="53"/>
    </row>
    <row r="86" spans="59:59" ht="12.75" customHeight="1">
      <c r="BG86" s="53"/>
    </row>
    <row r="87" spans="59:59" ht="12.75" customHeight="1">
      <c r="BG87" s="53"/>
    </row>
    <row r="88" spans="59:59" ht="12.75" customHeight="1">
      <c r="BG88" s="53"/>
    </row>
    <row r="89" spans="59:59" ht="12.75" customHeight="1">
      <c r="BG89" s="53"/>
    </row>
    <row r="90" spans="59:59" ht="12.75" customHeight="1">
      <c r="BG90" s="53"/>
    </row>
    <row r="91" spans="59:59" ht="12.75" customHeight="1">
      <c r="BG91" s="53"/>
    </row>
    <row r="92" spans="59:59" ht="12.75" customHeight="1">
      <c r="BG92" s="53"/>
    </row>
    <row r="93" spans="59:59" ht="12.75" customHeight="1">
      <c r="BG93" s="53"/>
    </row>
    <row r="94" spans="59:59" ht="12.75" customHeight="1">
      <c r="BG94" s="53"/>
    </row>
    <row r="95" spans="59:59" ht="12.75" customHeight="1">
      <c r="BG95" s="53"/>
    </row>
    <row r="96" spans="59:59" ht="12.75" customHeight="1">
      <c r="BG96" s="53"/>
    </row>
    <row r="97" spans="59:59" ht="12.75" customHeight="1">
      <c r="BG97" s="53"/>
    </row>
    <row r="98" spans="59:59" ht="12.75" customHeight="1">
      <c r="BG98" s="53"/>
    </row>
    <row r="99" spans="59:59" ht="12.75" customHeight="1">
      <c r="BG99" s="53"/>
    </row>
    <row r="100" spans="59:59" ht="12.75" customHeight="1">
      <c r="BG100" s="53"/>
    </row>
    <row r="101" spans="59:59" ht="12.75" customHeight="1">
      <c r="BG101" s="53"/>
    </row>
    <row r="102" spans="59:59" ht="12.75" customHeight="1">
      <c r="BG102" s="53"/>
    </row>
    <row r="103" spans="59:59" ht="12.75" customHeight="1">
      <c r="BG103" s="53"/>
    </row>
    <row r="104" spans="59:59" ht="12.75" customHeight="1">
      <c r="BG104" s="53"/>
    </row>
    <row r="105" spans="59:59" ht="12.75" customHeight="1">
      <c r="BG105" s="53"/>
    </row>
    <row r="106" spans="59:59" ht="12.75" customHeight="1">
      <c r="BG106" s="53"/>
    </row>
    <row r="107" spans="59:59" ht="12.75" customHeight="1">
      <c r="BG107" s="53"/>
    </row>
    <row r="108" spans="59:59" ht="12.75" customHeight="1">
      <c r="BG108" s="53"/>
    </row>
    <row r="109" spans="59:59" ht="12.75" customHeight="1">
      <c r="BG109" s="53"/>
    </row>
    <row r="110" spans="59:59" ht="12.75" customHeight="1">
      <c r="BG110" s="53"/>
    </row>
    <row r="111" spans="59:59" ht="12.75" customHeight="1">
      <c r="BG111" s="53"/>
    </row>
    <row r="112" spans="59:59" ht="12.75" customHeight="1">
      <c r="BG112" s="53"/>
    </row>
    <row r="113" spans="59:59" ht="12.75" customHeight="1">
      <c r="BG113" s="53"/>
    </row>
    <row r="114" spans="59:59" ht="12.75" customHeight="1">
      <c r="BG114" s="53"/>
    </row>
    <row r="115" spans="59:59" ht="12.75" customHeight="1">
      <c r="BG115" s="53"/>
    </row>
    <row r="116" spans="59:59" ht="12.75" customHeight="1">
      <c r="BG116" s="53"/>
    </row>
    <row r="117" spans="59:59" ht="12.75" customHeight="1">
      <c r="BG117" s="53"/>
    </row>
    <row r="118" spans="59:59" ht="12.75" customHeight="1">
      <c r="BG118" s="53"/>
    </row>
    <row r="119" spans="59:59" ht="12.75" customHeight="1">
      <c r="BG119" s="53"/>
    </row>
    <row r="120" spans="59:59" ht="12.75" customHeight="1">
      <c r="BG120" s="53"/>
    </row>
    <row r="121" spans="59:59" ht="12.75" customHeight="1">
      <c r="BG121" s="53"/>
    </row>
    <row r="122" spans="59:59" ht="12.75" customHeight="1">
      <c r="BG122" s="53"/>
    </row>
    <row r="123" spans="59:59" ht="12.75" customHeight="1">
      <c r="BG123" s="53"/>
    </row>
    <row r="124" spans="59:59" ht="12.75" customHeight="1">
      <c r="BG124" s="53"/>
    </row>
    <row r="125" spans="59:59" ht="12.75" customHeight="1">
      <c r="BG125" s="53"/>
    </row>
    <row r="126" spans="59:59" ht="12.75" customHeight="1">
      <c r="BG126" s="53"/>
    </row>
    <row r="127" spans="59:59" ht="12.75" customHeight="1">
      <c r="BG127" s="53"/>
    </row>
    <row r="128" spans="59:59" ht="12.75" customHeight="1">
      <c r="BG128" s="53"/>
    </row>
    <row r="129" spans="59:59" ht="12.75" customHeight="1">
      <c r="BG129" s="53"/>
    </row>
    <row r="130" spans="59:59" ht="12.75" customHeight="1">
      <c r="BG130" s="53"/>
    </row>
    <row r="131" spans="59:59" ht="12.75" customHeight="1">
      <c r="BG131" s="53"/>
    </row>
    <row r="132" spans="59:59" ht="12.75" customHeight="1">
      <c r="BG132" s="53"/>
    </row>
    <row r="133" spans="59:59" ht="12.75" customHeight="1">
      <c r="BG133" s="53"/>
    </row>
    <row r="134" spans="59:59" ht="12.75" customHeight="1">
      <c r="BG134" s="53"/>
    </row>
    <row r="135" spans="59:59" ht="12.75" customHeight="1">
      <c r="BG135" s="53"/>
    </row>
    <row r="136" spans="59:59" ht="12.75" customHeight="1">
      <c r="BG136" s="53"/>
    </row>
    <row r="137" spans="59:59" ht="12.75" customHeight="1">
      <c r="BG137" s="53"/>
    </row>
    <row r="138" spans="59:59" ht="12.75" customHeight="1">
      <c r="BG138" s="53"/>
    </row>
    <row r="139" spans="59:59" ht="12.75" customHeight="1">
      <c r="BG139" s="53"/>
    </row>
    <row r="140" spans="59:59" ht="12.75" customHeight="1">
      <c r="BG140" s="53"/>
    </row>
    <row r="141" spans="59:59" ht="12.75" customHeight="1">
      <c r="BG141" s="53"/>
    </row>
    <row r="142" spans="59:59" ht="12.75" customHeight="1">
      <c r="BG142" s="53"/>
    </row>
    <row r="143" spans="59:59" ht="12.75" customHeight="1">
      <c r="BG143" s="53"/>
    </row>
    <row r="144" spans="59:59" ht="12.75" customHeight="1">
      <c r="BG144" s="53"/>
    </row>
    <row r="145" spans="59:59" ht="12.75" customHeight="1">
      <c r="BG145" s="53"/>
    </row>
    <row r="146" spans="59:59" ht="12.75" customHeight="1">
      <c r="BG146" s="53"/>
    </row>
    <row r="147" spans="59:59" ht="12.75" customHeight="1">
      <c r="BG147" s="53"/>
    </row>
    <row r="148" spans="59:59" ht="12.75" customHeight="1">
      <c r="BG148" s="53"/>
    </row>
    <row r="149" spans="59:59" ht="12.75" customHeight="1">
      <c r="BG149" s="53"/>
    </row>
    <row r="150" spans="59:59" ht="12.75" customHeight="1">
      <c r="BG150" s="53"/>
    </row>
    <row r="151" spans="59:59" ht="12.75" customHeight="1">
      <c r="BG151" s="53"/>
    </row>
    <row r="152" spans="59:59" ht="12.75" customHeight="1">
      <c r="BG152" s="53"/>
    </row>
    <row r="153" spans="59:59" ht="12.75" customHeight="1">
      <c r="BG153" s="53"/>
    </row>
    <row r="154" spans="59:59" ht="12.75" customHeight="1">
      <c r="BG154" s="53"/>
    </row>
    <row r="155" spans="59:59" ht="12.75" customHeight="1">
      <c r="BG155" s="53"/>
    </row>
    <row r="156" spans="59:59" ht="12.75" customHeight="1">
      <c r="BG156" s="53"/>
    </row>
    <row r="157" spans="59:59" ht="12.75" customHeight="1">
      <c r="BG157" s="53"/>
    </row>
    <row r="158" spans="59:59" ht="12.75" customHeight="1">
      <c r="BG158" s="53"/>
    </row>
    <row r="159" spans="59:59" ht="12.75" customHeight="1">
      <c r="BG159" s="53"/>
    </row>
    <row r="160" spans="59:59" ht="12.75" customHeight="1">
      <c r="BG160" s="53"/>
    </row>
    <row r="161" spans="59:59" ht="12.75" customHeight="1">
      <c r="BG161" s="53"/>
    </row>
    <row r="162" spans="59:59" ht="12.75" customHeight="1">
      <c r="BG162" s="53"/>
    </row>
    <row r="163" spans="59:59" ht="12.75" customHeight="1">
      <c r="BG163" s="53"/>
    </row>
    <row r="164" spans="59:59" ht="12.75" customHeight="1">
      <c r="BG164" s="53"/>
    </row>
    <row r="165" spans="59:59" ht="12.75" customHeight="1">
      <c r="BG165" s="53"/>
    </row>
    <row r="166" spans="59:59" ht="12.75" customHeight="1">
      <c r="BG166" s="53"/>
    </row>
    <row r="167" spans="59:59" ht="12.75" customHeight="1">
      <c r="BG167" s="53"/>
    </row>
    <row r="168" spans="59:59" ht="12.75" customHeight="1">
      <c r="BG168" s="53"/>
    </row>
    <row r="169" spans="59:59" ht="12.75" customHeight="1">
      <c r="BG169" s="53"/>
    </row>
    <row r="170" spans="59:59" ht="12.75" customHeight="1">
      <c r="BG170" s="53"/>
    </row>
    <row r="171" spans="59:59" ht="12.75" customHeight="1">
      <c r="BG171" s="53"/>
    </row>
    <row r="172" spans="59:59" ht="12.75" customHeight="1">
      <c r="BG172" s="53"/>
    </row>
    <row r="173" spans="59:59" ht="12.75" customHeight="1">
      <c r="BG173" s="53"/>
    </row>
    <row r="174" spans="59:59" ht="12.75" customHeight="1">
      <c r="BG174" s="53"/>
    </row>
    <row r="175" spans="59:59" ht="12.75" customHeight="1">
      <c r="BG175" s="53"/>
    </row>
    <row r="176" spans="59:59" ht="12.75" customHeight="1">
      <c r="BG176" s="53"/>
    </row>
    <row r="177" spans="59:59" ht="12.75" customHeight="1">
      <c r="BG177" s="53"/>
    </row>
    <row r="178" spans="59:59" ht="12.75" customHeight="1">
      <c r="BG178" s="53"/>
    </row>
    <row r="179" spans="59:59" ht="12.75" customHeight="1">
      <c r="BG179" s="53"/>
    </row>
    <row r="180" spans="59:59" ht="12.75" customHeight="1">
      <c r="BG180" s="53"/>
    </row>
    <row r="181" spans="59:59" ht="12.75" customHeight="1">
      <c r="BG181" s="53"/>
    </row>
    <row r="182" spans="59:59" ht="12.75" customHeight="1">
      <c r="BG182" s="53"/>
    </row>
    <row r="183" spans="59:59" ht="12.75" customHeight="1">
      <c r="BG183" s="53"/>
    </row>
    <row r="184" spans="59:59" ht="12.75" customHeight="1">
      <c r="BG184" s="53"/>
    </row>
    <row r="185" spans="59:59" ht="12.75" customHeight="1">
      <c r="BG185" s="53"/>
    </row>
    <row r="186" spans="59:59" ht="12.75" customHeight="1">
      <c r="BG186" s="53"/>
    </row>
    <row r="187" spans="59:59" ht="12.75" customHeight="1">
      <c r="BG187" s="53"/>
    </row>
    <row r="188" spans="59:59" ht="12.75" customHeight="1">
      <c r="BG188" s="53"/>
    </row>
    <row r="189" spans="59:59" ht="12.75" customHeight="1">
      <c r="BG189" s="53"/>
    </row>
    <row r="190" spans="59:59" ht="12.75" customHeight="1">
      <c r="BG190" s="53"/>
    </row>
    <row r="191" spans="59:59" ht="12.75" customHeight="1">
      <c r="BG191" s="53"/>
    </row>
    <row r="192" spans="59:59" ht="12.75" customHeight="1">
      <c r="BG192" s="53"/>
    </row>
    <row r="193" spans="59:59" ht="12.75" customHeight="1">
      <c r="BG193" s="53"/>
    </row>
    <row r="194" spans="59:59" ht="12.75" customHeight="1">
      <c r="BG194" s="53"/>
    </row>
    <row r="195" spans="59:59" ht="12.75" customHeight="1">
      <c r="BG195" s="53"/>
    </row>
    <row r="196" spans="59:59" ht="12.75" customHeight="1">
      <c r="BG196" s="53"/>
    </row>
    <row r="197" spans="59:59" ht="12.75" customHeight="1">
      <c r="BG197" s="53"/>
    </row>
    <row r="198" spans="59:59" ht="12.75" customHeight="1">
      <c r="BG198" s="53"/>
    </row>
    <row r="199" spans="59:59" ht="12.75" customHeight="1">
      <c r="BG199" s="53"/>
    </row>
    <row r="200" spans="59:59" ht="12.75" customHeight="1">
      <c r="BG200" s="53"/>
    </row>
    <row r="201" spans="59:59" ht="12.75" customHeight="1">
      <c r="BG201" s="53"/>
    </row>
    <row r="202" spans="59:59" ht="12.75" customHeight="1">
      <c r="BG202" s="53"/>
    </row>
    <row r="203" spans="59:59" ht="12.75" customHeight="1">
      <c r="BG203" s="53"/>
    </row>
    <row r="204" spans="59:59" ht="12.75" customHeight="1">
      <c r="BG204" s="53"/>
    </row>
    <row r="205" spans="59:59" ht="12.75" customHeight="1">
      <c r="BG205" s="53"/>
    </row>
    <row r="206" spans="59:59" ht="12.75" customHeight="1">
      <c r="BG206" s="53"/>
    </row>
    <row r="207" spans="59:59" ht="12.75" customHeight="1">
      <c r="BG207" s="53"/>
    </row>
    <row r="208" spans="59:59" ht="12.75" customHeight="1">
      <c r="BG208" s="53"/>
    </row>
    <row r="209" spans="59:59" ht="12.75" customHeight="1">
      <c r="BG209" s="53"/>
    </row>
    <row r="210" spans="59:59" ht="12.75" customHeight="1">
      <c r="BG210" s="53"/>
    </row>
    <row r="211" spans="59:59" ht="12.75" customHeight="1">
      <c r="BG211" s="53"/>
    </row>
    <row r="212" spans="59:59" ht="12.75" customHeight="1">
      <c r="BG212" s="53"/>
    </row>
    <row r="213" spans="59:59" ht="12.75" customHeight="1">
      <c r="BG213" s="53"/>
    </row>
    <row r="214" spans="59:59" ht="12.75" customHeight="1">
      <c r="BG214" s="53"/>
    </row>
    <row r="215" spans="59:59" ht="12.75" customHeight="1">
      <c r="BG215" s="53"/>
    </row>
    <row r="216" spans="59:59" ht="12.75" customHeight="1">
      <c r="BG216" s="53"/>
    </row>
    <row r="217" spans="59:59" ht="12.75" customHeight="1">
      <c r="BG217" s="53"/>
    </row>
    <row r="218" spans="59:59" ht="12.75" customHeight="1">
      <c r="BG218" s="53"/>
    </row>
    <row r="219" spans="59:59" ht="12.75" customHeight="1">
      <c r="BG219" s="53"/>
    </row>
    <row r="220" spans="59:59" ht="12.75" customHeight="1">
      <c r="BG220" s="53"/>
    </row>
    <row r="221" spans="59:59" ht="12.75" customHeight="1">
      <c r="BG221" s="53"/>
    </row>
    <row r="222" spans="59:59" ht="12.75" customHeight="1">
      <c r="BG222" s="53"/>
    </row>
    <row r="223" spans="59:59" ht="12.75" customHeight="1">
      <c r="BG223" s="53"/>
    </row>
    <row r="224" spans="59:59" ht="12.75" customHeight="1">
      <c r="BG224" s="53"/>
    </row>
    <row r="225" spans="59:59" ht="12.75" customHeight="1">
      <c r="BG225" s="53"/>
    </row>
    <row r="226" spans="59:59" ht="12.75" customHeight="1">
      <c r="BG226" s="53"/>
    </row>
    <row r="227" spans="59:59" ht="12.75" customHeight="1">
      <c r="BG227" s="53"/>
    </row>
    <row r="228" spans="59:59" ht="12.75" customHeight="1">
      <c r="BG228" s="53"/>
    </row>
    <row r="229" spans="59:59" ht="12.75" customHeight="1">
      <c r="BG229" s="53"/>
    </row>
    <row r="230" spans="59:59" ht="12.75" customHeight="1">
      <c r="BG230" s="53"/>
    </row>
    <row r="231" spans="59:59" ht="12.75" customHeight="1">
      <c r="BG231" s="53"/>
    </row>
    <row r="232" spans="59:59" ht="12.75" customHeight="1">
      <c r="BG232" s="53"/>
    </row>
    <row r="233" spans="59:59" ht="12.75" customHeight="1">
      <c r="BG233" s="53"/>
    </row>
    <row r="234" spans="59:59" ht="12.75" customHeight="1">
      <c r="BG234" s="53"/>
    </row>
    <row r="235" spans="59:59" ht="12.75" customHeight="1">
      <c r="BG235" s="53"/>
    </row>
    <row r="236" spans="59:59" ht="12.75" customHeight="1">
      <c r="BG236" s="53"/>
    </row>
    <row r="237" spans="59:59" ht="12.75" customHeight="1">
      <c r="BG237" s="53"/>
    </row>
    <row r="238" spans="59:59" ht="12.75" customHeight="1">
      <c r="BG238" s="53"/>
    </row>
    <row r="239" spans="59:59" ht="12.75" customHeight="1">
      <c r="BG239" s="53"/>
    </row>
    <row r="240" spans="59:59" ht="12.75" customHeight="1">
      <c r="BG240" s="53"/>
    </row>
    <row r="241" spans="59:59" ht="12.75" customHeight="1">
      <c r="BG241" s="53"/>
    </row>
    <row r="242" spans="59:59" ht="12.75" customHeight="1">
      <c r="BG242" s="53"/>
    </row>
    <row r="243" spans="59:59" ht="12.75" customHeight="1">
      <c r="BG243" s="53"/>
    </row>
    <row r="244" spans="59:59" ht="12.75" customHeight="1">
      <c r="BG244" s="53"/>
    </row>
    <row r="245" spans="59:59" ht="12.75" customHeight="1">
      <c r="BG245" s="53"/>
    </row>
    <row r="246" spans="59:59" ht="12.75" customHeight="1">
      <c r="BG246" s="53"/>
    </row>
    <row r="247" spans="59:59" ht="12.75" customHeight="1">
      <c r="BG247" s="53"/>
    </row>
    <row r="248" spans="59:59" ht="12.75" customHeight="1">
      <c r="BG248" s="53"/>
    </row>
    <row r="249" spans="59:59" ht="12.75" customHeight="1">
      <c r="BG249" s="53"/>
    </row>
    <row r="250" spans="59:59" ht="12.75" customHeight="1">
      <c r="BG250" s="53"/>
    </row>
    <row r="251" spans="59:59" ht="12.75" customHeight="1">
      <c r="BG251" s="53"/>
    </row>
    <row r="252" spans="59:59" ht="12.75" customHeight="1">
      <c r="BG252" s="53"/>
    </row>
    <row r="253" spans="59:59" ht="12.75" customHeight="1">
      <c r="BG253" s="53"/>
    </row>
    <row r="254" spans="59:59" ht="12.75" customHeight="1">
      <c r="BG254" s="53"/>
    </row>
    <row r="255" spans="59:59" ht="12.75" customHeight="1">
      <c r="BG255" s="53"/>
    </row>
    <row r="256" spans="59:59" ht="12.75" customHeight="1">
      <c r="BG256" s="53"/>
    </row>
    <row r="257" spans="59:59" ht="12.75" customHeight="1">
      <c r="BG257" s="53"/>
    </row>
    <row r="258" spans="59:59" ht="12.75" customHeight="1">
      <c r="BG258" s="53"/>
    </row>
    <row r="259" spans="59:59" ht="12.75" customHeight="1">
      <c r="BG259" s="53"/>
    </row>
    <row r="260" spans="59:59" ht="12.75" customHeight="1">
      <c r="BG260" s="53"/>
    </row>
    <row r="261" spans="59:59" ht="12.75" customHeight="1">
      <c r="BG261" s="53"/>
    </row>
    <row r="262" spans="59:59" ht="12.75" customHeight="1">
      <c r="BG262" s="53"/>
    </row>
    <row r="263" spans="59:59" ht="12.75" customHeight="1">
      <c r="BG263" s="53"/>
    </row>
    <row r="264" spans="59:59" ht="12.75" customHeight="1">
      <c r="BG264" s="53"/>
    </row>
    <row r="265" spans="59:59" ht="12.75" customHeight="1">
      <c r="BG265" s="53"/>
    </row>
    <row r="266" spans="59:59" ht="12.75" customHeight="1">
      <c r="BG266" s="53"/>
    </row>
    <row r="267" spans="59:59" ht="12.75" customHeight="1">
      <c r="BG267" s="53"/>
    </row>
    <row r="268" spans="59:59" ht="12.75" customHeight="1">
      <c r="BG268" s="53"/>
    </row>
    <row r="269" spans="59:59" ht="12.75" customHeight="1">
      <c r="BG269" s="53"/>
    </row>
    <row r="270" spans="59:59" ht="12.75" customHeight="1">
      <c r="BG270" s="53"/>
    </row>
    <row r="271" spans="59:59" ht="12.75" customHeight="1">
      <c r="BG271" s="53"/>
    </row>
    <row r="272" spans="59:59" ht="12.75" customHeight="1">
      <c r="BG272" s="53"/>
    </row>
    <row r="273" spans="59:59" ht="12.75" customHeight="1">
      <c r="BG273" s="53"/>
    </row>
    <row r="274" spans="59:59" ht="12.75" customHeight="1">
      <c r="BG274" s="53"/>
    </row>
    <row r="275" spans="59:59" ht="12.75" customHeight="1">
      <c r="BG275" s="53"/>
    </row>
    <row r="276" spans="59:59" ht="12.75" customHeight="1">
      <c r="BG276" s="53"/>
    </row>
    <row r="277" spans="59:59" ht="12.75" customHeight="1">
      <c r="BG277" s="53"/>
    </row>
    <row r="278" spans="59:59" ht="12.75" customHeight="1">
      <c r="BG278" s="53"/>
    </row>
    <row r="279" spans="59:59" ht="12.75" customHeight="1">
      <c r="BG279" s="53"/>
    </row>
    <row r="280" spans="59:59" ht="12.75" customHeight="1">
      <c r="BG280" s="53"/>
    </row>
    <row r="281" spans="59:59" ht="12.75" customHeight="1">
      <c r="BG281" s="53"/>
    </row>
    <row r="282" spans="59:59" ht="12.75" customHeight="1">
      <c r="BG282" s="53"/>
    </row>
    <row r="283" spans="59:59" ht="12.75" customHeight="1">
      <c r="BG283" s="53"/>
    </row>
    <row r="284" spans="59:59" ht="12.75" customHeight="1">
      <c r="BG284" s="53"/>
    </row>
    <row r="285" spans="59:59" ht="12.75" customHeight="1">
      <c r="BG285" s="53"/>
    </row>
    <row r="286" spans="59:59" ht="12.75" customHeight="1">
      <c r="BG286" s="53"/>
    </row>
    <row r="287" spans="59:59" ht="12.75" customHeight="1">
      <c r="BG287" s="53"/>
    </row>
    <row r="288" spans="59:59" ht="12.75" customHeight="1">
      <c r="BG288" s="53"/>
    </row>
    <row r="289" spans="59:59" ht="12.75" customHeight="1">
      <c r="BG289" s="53"/>
    </row>
    <row r="290" spans="59:59" ht="12.75" customHeight="1">
      <c r="BG290" s="53"/>
    </row>
    <row r="291" spans="59:59" ht="12.75" customHeight="1">
      <c r="BG291" s="53"/>
    </row>
    <row r="292" spans="59:59" ht="12.75" customHeight="1">
      <c r="BG292" s="53"/>
    </row>
    <row r="293" spans="59:59" ht="12.75" customHeight="1">
      <c r="BG293" s="53"/>
    </row>
    <row r="294" spans="59:59" ht="12.75" customHeight="1">
      <c r="BG294" s="53"/>
    </row>
    <row r="295" spans="59:59" ht="12.75" customHeight="1">
      <c r="BG295" s="53"/>
    </row>
    <row r="296" spans="59:59" ht="12.75" customHeight="1">
      <c r="BG296" s="53"/>
    </row>
    <row r="297" spans="59:59" ht="12.75" customHeight="1">
      <c r="BG297" s="53"/>
    </row>
    <row r="298" spans="59:59" ht="12.75" customHeight="1">
      <c r="BG298" s="53"/>
    </row>
    <row r="299" spans="59:59" ht="12.75" customHeight="1">
      <c r="BG299" s="53"/>
    </row>
    <row r="300" spans="59:59" ht="12.75" customHeight="1">
      <c r="BG300" s="53"/>
    </row>
    <row r="301" spans="59:59" ht="12.75" customHeight="1">
      <c r="BG301" s="53"/>
    </row>
    <row r="302" spans="59:59" ht="12.75" customHeight="1">
      <c r="BG302" s="53"/>
    </row>
    <row r="303" spans="59:59" ht="12.75" customHeight="1">
      <c r="BG303" s="53"/>
    </row>
    <row r="304" spans="59:59" ht="12.75" customHeight="1">
      <c r="BG304" s="53"/>
    </row>
    <row r="305" spans="59:59" ht="12.75" customHeight="1">
      <c r="BG305" s="53"/>
    </row>
    <row r="306" spans="59:59" ht="12.75" customHeight="1">
      <c r="BG306" s="53"/>
    </row>
    <row r="307" spans="59:59" ht="12.75" customHeight="1">
      <c r="BG307" s="53"/>
    </row>
    <row r="308" spans="59:59" ht="12.75" customHeight="1">
      <c r="BG308" s="53"/>
    </row>
    <row r="309" spans="59:59" ht="12.75" customHeight="1">
      <c r="BG309" s="53"/>
    </row>
    <row r="310" spans="59:59" ht="12.75" customHeight="1">
      <c r="BG310" s="53"/>
    </row>
    <row r="311" spans="59:59" ht="12.75" customHeight="1">
      <c r="BG311" s="53"/>
    </row>
    <row r="312" spans="59:59" ht="12.75" customHeight="1">
      <c r="BG312" s="53"/>
    </row>
    <row r="313" spans="59:59" ht="12.75" customHeight="1">
      <c r="BG313" s="53"/>
    </row>
    <row r="314" spans="59:59" ht="12.75" customHeight="1">
      <c r="BG314" s="53"/>
    </row>
    <row r="315" spans="59:59" ht="12.75" customHeight="1">
      <c r="BG315" s="53"/>
    </row>
    <row r="316" spans="59:59" ht="12.75" customHeight="1">
      <c r="BG316" s="53"/>
    </row>
    <row r="317" spans="59:59" ht="12.75" customHeight="1">
      <c r="BG317" s="53"/>
    </row>
    <row r="318" spans="59:59" ht="12.75" customHeight="1">
      <c r="BG318" s="53"/>
    </row>
    <row r="319" spans="59:59" ht="12.75" customHeight="1">
      <c r="BG319" s="53"/>
    </row>
    <row r="320" spans="59:59" ht="12.75" customHeight="1">
      <c r="BG320" s="53"/>
    </row>
    <row r="321" spans="59:59" ht="12.75" customHeight="1">
      <c r="BG321" s="53"/>
    </row>
    <row r="322" spans="59:59" ht="12.75" customHeight="1">
      <c r="BG322" s="53"/>
    </row>
    <row r="323" spans="59:59" ht="12.75" customHeight="1">
      <c r="BG323" s="53"/>
    </row>
    <row r="324" spans="59:59" ht="12.75" customHeight="1">
      <c r="BG324" s="53"/>
    </row>
    <row r="325" spans="59:59" ht="12.75" customHeight="1">
      <c r="BG325" s="53"/>
    </row>
    <row r="326" spans="59:59" ht="12.75" customHeight="1">
      <c r="BG326" s="53"/>
    </row>
    <row r="327" spans="59:59" ht="12.75" customHeight="1">
      <c r="BG327" s="53"/>
    </row>
    <row r="328" spans="59:59" ht="12.75" customHeight="1">
      <c r="BG328" s="53"/>
    </row>
    <row r="329" spans="59:59" ht="12.75" customHeight="1">
      <c r="BG329" s="53"/>
    </row>
    <row r="330" spans="59:59" ht="12.75" customHeight="1">
      <c r="BG330" s="53"/>
    </row>
    <row r="331" spans="59:59" ht="12.75" customHeight="1">
      <c r="BG331" s="53"/>
    </row>
    <row r="332" spans="59:59" ht="12.75" customHeight="1">
      <c r="BG332" s="53"/>
    </row>
    <row r="333" spans="59:59" ht="12.75" customHeight="1">
      <c r="BG333" s="53"/>
    </row>
    <row r="334" spans="59:59" ht="12.75" customHeight="1">
      <c r="BG334" s="53"/>
    </row>
    <row r="335" spans="59:59" ht="12.75" customHeight="1">
      <c r="BG335" s="53"/>
    </row>
    <row r="336" spans="59:59" ht="12.75" customHeight="1">
      <c r="BG336" s="53"/>
    </row>
    <row r="337" spans="59:59" ht="12.75" customHeight="1">
      <c r="BG337" s="53"/>
    </row>
    <row r="338" spans="59:59" ht="12.75" customHeight="1">
      <c r="BG338" s="53"/>
    </row>
    <row r="339" spans="59:59" ht="12.75" customHeight="1">
      <c r="BG339" s="53"/>
    </row>
    <row r="340" spans="59:59" ht="12.75" customHeight="1">
      <c r="BG340" s="53"/>
    </row>
    <row r="341" spans="59:59" ht="12.75" customHeight="1">
      <c r="BG341" s="53"/>
    </row>
    <row r="342" spans="59:59" ht="12.75" customHeight="1">
      <c r="BG342" s="53"/>
    </row>
    <row r="343" spans="59:59" ht="12.75" customHeight="1">
      <c r="BG343" s="53"/>
    </row>
    <row r="344" spans="59:59" ht="12.75" customHeight="1">
      <c r="BG344" s="53"/>
    </row>
    <row r="345" spans="59:59" ht="12.75" customHeight="1">
      <c r="BG345" s="53"/>
    </row>
    <row r="346" spans="59:59" ht="12.75" customHeight="1">
      <c r="BG346" s="53"/>
    </row>
    <row r="347" spans="59:59" ht="12.75" customHeight="1">
      <c r="BG347" s="53"/>
    </row>
    <row r="348" spans="59:59" ht="12.75" customHeight="1">
      <c r="BG348" s="53"/>
    </row>
    <row r="349" spans="59:59" ht="12.75" customHeight="1">
      <c r="BG349" s="53"/>
    </row>
    <row r="350" spans="59:59" ht="12.75" customHeight="1">
      <c r="BG350" s="53"/>
    </row>
    <row r="351" spans="59:59" ht="12.75" customHeight="1">
      <c r="BG351" s="53"/>
    </row>
    <row r="352" spans="59:59" ht="12.75" customHeight="1">
      <c r="BG352" s="53"/>
    </row>
    <row r="353" spans="59:59" ht="12.75" customHeight="1">
      <c r="BG353" s="53"/>
    </row>
    <row r="354" spans="59:59" ht="12.75" customHeight="1">
      <c r="BG354" s="53"/>
    </row>
    <row r="355" spans="59:59" ht="12.75" customHeight="1">
      <c r="BG355" s="53"/>
    </row>
    <row r="356" spans="59:59" ht="12.75" customHeight="1">
      <c r="BG356" s="53"/>
    </row>
    <row r="357" spans="59:59" ht="12.75" customHeight="1">
      <c r="BG357" s="53"/>
    </row>
    <row r="358" spans="59:59" ht="12.75" customHeight="1">
      <c r="BG358" s="53"/>
    </row>
    <row r="359" spans="59:59" ht="12.75" customHeight="1">
      <c r="BG359" s="53"/>
    </row>
    <row r="360" spans="59:59" ht="12.75" customHeight="1">
      <c r="BG360" s="53"/>
    </row>
    <row r="361" spans="59:59" ht="12.75" customHeight="1">
      <c r="BG361" s="53"/>
    </row>
    <row r="362" spans="59:59" ht="12.75" customHeight="1">
      <c r="BG362" s="53"/>
    </row>
    <row r="363" spans="59:59" ht="12.75" customHeight="1">
      <c r="BG363" s="53"/>
    </row>
    <row r="364" spans="59:59" ht="12.75" customHeight="1">
      <c r="BG364" s="53"/>
    </row>
    <row r="365" spans="59:59" ht="12.75" customHeight="1">
      <c r="BG365" s="53"/>
    </row>
    <row r="366" spans="59:59" ht="12.75" customHeight="1">
      <c r="BG366" s="53"/>
    </row>
    <row r="367" spans="59:59" ht="12.75" customHeight="1">
      <c r="BG367" s="53"/>
    </row>
    <row r="368" spans="59:59" ht="12.75" customHeight="1">
      <c r="BG368" s="53"/>
    </row>
    <row r="369" spans="59:59" ht="12.75" customHeight="1">
      <c r="BG369" s="53"/>
    </row>
    <row r="370" spans="59:59" ht="12.75" customHeight="1">
      <c r="BG370" s="53"/>
    </row>
    <row r="371" spans="59:59" ht="12.75" customHeight="1">
      <c r="BG371" s="53"/>
    </row>
    <row r="372" spans="59:59" ht="12.75" customHeight="1">
      <c r="BG372" s="53"/>
    </row>
    <row r="373" spans="59:59" ht="12.75" customHeight="1">
      <c r="BG373" s="53"/>
    </row>
    <row r="374" spans="59:59" ht="12.75" customHeight="1">
      <c r="BG374" s="53"/>
    </row>
    <row r="375" spans="59:59" ht="12.75" customHeight="1">
      <c r="BG375" s="53"/>
    </row>
    <row r="376" spans="59:59" ht="12.75" customHeight="1">
      <c r="BG376" s="53"/>
    </row>
    <row r="377" spans="59:59" ht="12.75" customHeight="1">
      <c r="BG377" s="53"/>
    </row>
    <row r="378" spans="59:59" ht="12.75" customHeight="1">
      <c r="BG378" s="53"/>
    </row>
    <row r="379" spans="59:59" ht="12.75" customHeight="1">
      <c r="BG379" s="53"/>
    </row>
    <row r="380" spans="59:59" ht="12.75" customHeight="1">
      <c r="BG380" s="53"/>
    </row>
    <row r="381" spans="59:59" ht="12.75" customHeight="1">
      <c r="BG381" s="53"/>
    </row>
    <row r="382" spans="59:59" ht="12.75" customHeight="1">
      <c r="BG382" s="53"/>
    </row>
    <row r="383" spans="59:59" ht="12.75" customHeight="1">
      <c r="BG383" s="53"/>
    </row>
    <row r="384" spans="59:59" ht="12.75" customHeight="1">
      <c r="BG384" s="53"/>
    </row>
    <row r="385" spans="59:59" ht="12.75" customHeight="1">
      <c r="BG385" s="53"/>
    </row>
    <row r="386" spans="59:59" ht="12.75" customHeight="1">
      <c r="BG386" s="53"/>
    </row>
    <row r="387" spans="59:59" ht="12.75" customHeight="1">
      <c r="BG387" s="53"/>
    </row>
    <row r="388" spans="59:59" ht="12.75" customHeight="1">
      <c r="BG388" s="53"/>
    </row>
    <row r="389" spans="59:59" ht="12.75" customHeight="1">
      <c r="BG389" s="53"/>
    </row>
    <row r="390" spans="59:59" ht="12.75" customHeight="1">
      <c r="BG390" s="53"/>
    </row>
    <row r="391" spans="59:59" ht="12.75" customHeight="1">
      <c r="BG391" s="53"/>
    </row>
    <row r="392" spans="59:59" ht="12.75" customHeight="1">
      <c r="BG392" s="53"/>
    </row>
    <row r="393" spans="59:59" ht="12.75" customHeight="1">
      <c r="BG393" s="53"/>
    </row>
    <row r="394" spans="59:59" ht="12.75" customHeight="1">
      <c r="BG394" s="53"/>
    </row>
    <row r="395" spans="59:59" ht="12.75" customHeight="1">
      <c r="BG395" s="53"/>
    </row>
    <row r="396" spans="59:59" ht="12.75" customHeight="1">
      <c r="BG396" s="53"/>
    </row>
    <row r="397" spans="59:59" ht="12.75" customHeight="1">
      <c r="BG397" s="53"/>
    </row>
    <row r="398" spans="59:59" ht="12.75" customHeight="1">
      <c r="BG398" s="53"/>
    </row>
    <row r="399" spans="59:59" ht="12.75" customHeight="1">
      <c r="BG399" s="53"/>
    </row>
    <row r="400" spans="59:59" ht="12.75" customHeight="1">
      <c r="BG400" s="53"/>
    </row>
    <row r="401" spans="59:59" ht="12.75" customHeight="1">
      <c r="BG401" s="53"/>
    </row>
    <row r="402" spans="59:59" ht="12.75" customHeight="1">
      <c r="BG402" s="53"/>
    </row>
    <row r="403" spans="59:59" ht="12.75" customHeight="1">
      <c r="BG403" s="53"/>
    </row>
    <row r="404" spans="59:59" ht="12.75" customHeight="1">
      <c r="BG404" s="53"/>
    </row>
    <row r="405" spans="59:59" ht="12.75" customHeight="1">
      <c r="BG405" s="53"/>
    </row>
    <row r="406" spans="59:59" ht="12.75" customHeight="1">
      <c r="BG406" s="53"/>
    </row>
    <row r="407" spans="59:59" ht="12.75" customHeight="1">
      <c r="BG407" s="53"/>
    </row>
    <row r="408" spans="59:59" ht="12.75" customHeight="1">
      <c r="BG408" s="53"/>
    </row>
    <row r="409" spans="59:59" ht="12.75" customHeight="1">
      <c r="BG409" s="53"/>
    </row>
    <row r="410" spans="59:59" ht="12.75" customHeight="1">
      <c r="BG410" s="53"/>
    </row>
    <row r="411" spans="59:59" ht="12.75" customHeight="1">
      <c r="BG411" s="53"/>
    </row>
    <row r="412" spans="59:59" ht="12.75" customHeight="1">
      <c r="BG412" s="53"/>
    </row>
    <row r="413" spans="59:59" ht="12.75" customHeight="1">
      <c r="BG413" s="53"/>
    </row>
    <row r="414" spans="59:59" ht="12.75" customHeight="1">
      <c r="BG414" s="53"/>
    </row>
    <row r="415" spans="59:59" ht="12.75" customHeight="1">
      <c r="BG415" s="53"/>
    </row>
    <row r="416" spans="59:59" ht="12.75" customHeight="1">
      <c r="BG416" s="53"/>
    </row>
    <row r="417" spans="59:59" ht="12.75" customHeight="1">
      <c r="BG417" s="53"/>
    </row>
    <row r="418" spans="59:59" ht="12.75" customHeight="1">
      <c r="BG418" s="53"/>
    </row>
    <row r="419" spans="59:59" ht="12.75" customHeight="1">
      <c r="BG419" s="53"/>
    </row>
    <row r="420" spans="59:59" ht="12.75" customHeight="1">
      <c r="BG420" s="53"/>
    </row>
    <row r="421" spans="59:59" ht="12.75" customHeight="1">
      <c r="BG421" s="53"/>
    </row>
    <row r="422" spans="59:59" ht="12.75" customHeight="1">
      <c r="BG422" s="53"/>
    </row>
    <row r="423" spans="59:59" ht="12.75" customHeight="1">
      <c r="BG423" s="53"/>
    </row>
    <row r="424" spans="59:59" ht="12.75" customHeight="1">
      <c r="BG424" s="53"/>
    </row>
    <row r="425" spans="59:59" ht="12.75" customHeight="1">
      <c r="BG425" s="53"/>
    </row>
    <row r="426" spans="59:59" ht="12.75" customHeight="1">
      <c r="BG426" s="53"/>
    </row>
    <row r="427" spans="59:59" ht="12.75" customHeight="1">
      <c r="BG427" s="53"/>
    </row>
    <row r="428" spans="59:59" ht="12.75" customHeight="1">
      <c r="BG428" s="53"/>
    </row>
    <row r="429" spans="59:59" ht="12.75" customHeight="1">
      <c r="BG429" s="53"/>
    </row>
    <row r="430" spans="59:59" ht="12.75" customHeight="1">
      <c r="BG430" s="53"/>
    </row>
    <row r="431" spans="59:59" ht="12.75" customHeight="1">
      <c r="BG431" s="53"/>
    </row>
    <row r="432" spans="59:59" ht="12.75" customHeight="1">
      <c r="BG432" s="53"/>
    </row>
    <row r="433" spans="59:59" ht="12.75" customHeight="1">
      <c r="BG433" s="53"/>
    </row>
    <row r="434" spans="59:59" ht="12.75" customHeight="1">
      <c r="BG434" s="53"/>
    </row>
    <row r="435" spans="59:59" ht="12.75" customHeight="1">
      <c r="BG435" s="53"/>
    </row>
    <row r="436" spans="59:59" ht="12.75" customHeight="1">
      <c r="BG436" s="53"/>
    </row>
    <row r="437" spans="59:59" ht="12.75" customHeight="1">
      <c r="BG437" s="53"/>
    </row>
    <row r="438" spans="59:59" ht="12.75" customHeight="1">
      <c r="BG438" s="53"/>
    </row>
    <row r="439" spans="59:59" ht="12.75" customHeight="1">
      <c r="BG439" s="53"/>
    </row>
    <row r="440" spans="59:59" ht="12.75" customHeight="1">
      <c r="BG440" s="53"/>
    </row>
    <row r="441" spans="59:59" ht="12.75" customHeight="1">
      <c r="BG441" s="53"/>
    </row>
    <row r="442" spans="59:59" ht="12.75" customHeight="1">
      <c r="BG442" s="53"/>
    </row>
    <row r="443" spans="59:59" ht="12.75" customHeight="1">
      <c r="BG443" s="53"/>
    </row>
    <row r="444" spans="59:59" ht="12.75" customHeight="1">
      <c r="BG444" s="53"/>
    </row>
    <row r="445" spans="59:59" ht="12.75" customHeight="1">
      <c r="BG445" s="53"/>
    </row>
    <row r="446" spans="59:59" ht="12.75" customHeight="1">
      <c r="BG446" s="53"/>
    </row>
    <row r="447" spans="59:59" ht="12.75" customHeight="1">
      <c r="BG447" s="53"/>
    </row>
    <row r="448" spans="59:59" ht="12.75" customHeight="1">
      <c r="BG448" s="53"/>
    </row>
    <row r="449" spans="59:59" ht="12.75" customHeight="1">
      <c r="BG449" s="53"/>
    </row>
    <row r="450" spans="59:59" ht="12.75" customHeight="1">
      <c r="BG450" s="53"/>
    </row>
    <row r="451" spans="59:59" ht="12.75" customHeight="1">
      <c r="BG451" s="53"/>
    </row>
    <row r="452" spans="59:59" ht="12.75" customHeight="1">
      <c r="BG452" s="53"/>
    </row>
    <row r="453" spans="59:59" ht="12.75" customHeight="1">
      <c r="BG453" s="53"/>
    </row>
    <row r="454" spans="59:59" ht="12.75" customHeight="1">
      <c r="BG454" s="53"/>
    </row>
    <row r="455" spans="59:59" ht="12.75" customHeight="1">
      <c r="BG455" s="53"/>
    </row>
    <row r="456" spans="59:59" ht="12.75" customHeight="1">
      <c r="BG456" s="53"/>
    </row>
    <row r="457" spans="59:59" ht="12.75" customHeight="1">
      <c r="BG457" s="53"/>
    </row>
    <row r="458" spans="59:59" ht="12.75" customHeight="1">
      <c r="BG458" s="53"/>
    </row>
    <row r="459" spans="59:59" ht="12.75" customHeight="1">
      <c r="BG459" s="53"/>
    </row>
    <row r="460" spans="59:59" ht="12.75" customHeight="1">
      <c r="BG460" s="53"/>
    </row>
    <row r="461" spans="59:59" ht="12.75" customHeight="1">
      <c r="BG461" s="53"/>
    </row>
    <row r="462" spans="59:59" ht="12.75" customHeight="1">
      <c r="BG462" s="53"/>
    </row>
    <row r="463" spans="59:59" ht="12.75" customHeight="1">
      <c r="BG463" s="53"/>
    </row>
    <row r="464" spans="59:59" ht="12.75" customHeight="1">
      <c r="BG464" s="53"/>
    </row>
    <row r="465" spans="59:59" ht="12.75" customHeight="1">
      <c r="BG465" s="53"/>
    </row>
    <row r="466" spans="59:59" ht="12.75" customHeight="1">
      <c r="BG466" s="53"/>
    </row>
    <row r="467" spans="59:59" ht="12.75" customHeight="1">
      <c r="BG467" s="53"/>
    </row>
    <row r="468" spans="59:59" ht="12.75" customHeight="1">
      <c r="BG468" s="53"/>
    </row>
    <row r="469" spans="59:59" ht="12.75" customHeight="1">
      <c r="BG469" s="53"/>
    </row>
    <row r="470" spans="59:59" ht="12.75" customHeight="1">
      <c r="BG470" s="53"/>
    </row>
    <row r="471" spans="59:59" ht="12.75" customHeight="1">
      <c r="BG471" s="53"/>
    </row>
    <row r="472" spans="59:59" ht="12.75" customHeight="1">
      <c r="BG472" s="53"/>
    </row>
    <row r="473" spans="59:59" ht="12.75" customHeight="1">
      <c r="BG473" s="53"/>
    </row>
    <row r="474" spans="59:59" ht="12.75" customHeight="1">
      <c r="BG474" s="53"/>
    </row>
    <row r="475" spans="59:59" ht="12.75" customHeight="1">
      <c r="BG475" s="53"/>
    </row>
    <row r="476" spans="59:59" ht="12.75" customHeight="1">
      <c r="BG476" s="53"/>
    </row>
    <row r="477" spans="59:59" ht="12.75" customHeight="1">
      <c r="BG477" s="53"/>
    </row>
    <row r="478" spans="59:59" ht="12.75" customHeight="1">
      <c r="BG478" s="53"/>
    </row>
    <row r="479" spans="59:59" ht="12.75" customHeight="1">
      <c r="BG479" s="53"/>
    </row>
    <row r="480" spans="59:59" ht="12.75" customHeight="1">
      <c r="BG480" s="53"/>
    </row>
    <row r="481" spans="59:59" ht="12.75" customHeight="1">
      <c r="BG481" s="53"/>
    </row>
    <row r="482" spans="59:59" ht="12.75" customHeight="1">
      <c r="BG482" s="53"/>
    </row>
    <row r="483" spans="59:59" ht="12.75" customHeight="1">
      <c r="BG483" s="53"/>
    </row>
    <row r="484" spans="59:59" ht="12.75" customHeight="1">
      <c r="BG484" s="53"/>
    </row>
    <row r="485" spans="59:59" ht="12.75" customHeight="1">
      <c r="BG485" s="53"/>
    </row>
    <row r="486" spans="59:59" ht="12.75" customHeight="1">
      <c r="BG486" s="53"/>
    </row>
    <row r="487" spans="59:59" ht="12.75" customHeight="1">
      <c r="BG487" s="53"/>
    </row>
    <row r="488" spans="59:59" ht="12.75" customHeight="1">
      <c r="BG488" s="53"/>
    </row>
    <row r="489" spans="59:59" ht="12.75" customHeight="1">
      <c r="BG489" s="53"/>
    </row>
    <row r="490" spans="59:59" ht="12.75" customHeight="1">
      <c r="BG490" s="53"/>
    </row>
    <row r="491" spans="59:59" ht="12.75" customHeight="1">
      <c r="BG491" s="53"/>
    </row>
    <row r="492" spans="59:59" ht="12.75" customHeight="1">
      <c r="BG492" s="53"/>
    </row>
    <row r="493" spans="59:59" ht="12.75" customHeight="1">
      <c r="BG493" s="53"/>
    </row>
    <row r="494" spans="59:59" ht="12.75" customHeight="1">
      <c r="BG494" s="53"/>
    </row>
    <row r="495" spans="59:59" ht="12.75" customHeight="1">
      <c r="BG495" s="53"/>
    </row>
    <row r="496" spans="59:59" ht="12.75" customHeight="1">
      <c r="BG496" s="53"/>
    </row>
    <row r="497" spans="59:59" ht="12.75" customHeight="1">
      <c r="BG497" s="53"/>
    </row>
    <row r="498" spans="59:59" ht="12.75" customHeight="1">
      <c r="BG498" s="53"/>
    </row>
    <row r="499" spans="59:59" ht="12.75" customHeight="1">
      <c r="BG499" s="53"/>
    </row>
    <row r="500" spans="59:59" ht="12.75" customHeight="1">
      <c r="BG500" s="53"/>
    </row>
    <row r="501" spans="59:59" ht="12.75" customHeight="1">
      <c r="BG501" s="53"/>
    </row>
    <row r="502" spans="59:59" ht="12.75" customHeight="1">
      <c r="BG502" s="53"/>
    </row>
    <row r="503" spans="59:59" ht="12.75" customHeight="1">
      <c r="BG503" s="53"/>
    </row>
    <row r="504" spans="59:59" ht="12.75" customHeight="1">
      <c r="BG504" s="53"/>
    </row>
    <row r="505" spans="59:59" ht="12.75" customHeight="1">
      <c r="BG505" s="53"/>
    </row>
    <row r="506" spans="59:59" ht="12.75" customHeight="1">
      <c r="BG506" s="53"/>
    </row>
    <row r="507" spans="59:59" ht="12.75" customHeight="1">
      <c r="BG507" s="53"/>
    </row>
    <row r="508" spans="59:59" ht="12.75" customHeight="1">
      <c r="BG508" s="53"/>
    </row>
    <row r="509" spans="59:59" ht="12.75" customHeight="1">
      <c r="BG509" s="53"/>
    </row>
    <row r="510" spans="59:59" ht="12.75" customHeight="1">
      <c r="BG510" s="53"/>
    </row>
    <row r="511" spans="59:59" ht="12.75" customHeight="1">
      <c r="BG511" s="53"/>
    </row>
    <row r="512" spans="59:59" ht="12.75" customHeight="1">
      <c r="BG512" s="53"/>
    </row>
    <row r="513" spans="59:59" ht="12.75" customHeight="1">
      <c r="BG513" s="53"/>
    </row>
    <row r="514" spans="59:59" ht="12.75" customHeight="1">
      <c r="BG514" s="53"/>
    </row>
    <row r="515" spans="59:59" ht="12.75" customHeight="1">
      <c r="BG515" s="53"/>
    </row>
    <row r="516" spans="59:59" ht="12.75" customHeight="1">
      <c r="BG516" s="53"/>
    </row>
    <row r="517" spans="59:59" ht="12.75" customHeight="1">
      <c r="BG517" s="53"/>
    </row>
    <row r="518" spans="59:59" ht="12.75" customHeight="1">
      <c r="BG518" s="53"/>
    </row>
    <row r="519" spans="59:59" ht="12.75" customHeight="1">
      <c r="BG519" s="53"/>
    </row>
    <row r="520" spans="59:59" ht="12.75" customHeight="1">
      <c r="BG520" s="53"/>
    </row>
    <row r="521" spans="59:59" ht="12.75" customHeight="1">
      <c r="BG521" s="53"/>
    </row>
    <row r="522" spans="59:59" ht="12.75" customHeight="1">
      <c r="BG522" s="53"/>
    </row>
    <row r="523" spans="59:59" ht="12.75" customHeight="1">
      <c r="BG523" s="53"/>
    </row>
    <row r="524" spans="59:59" ht="12.75" customHeight="1">
      <c r="BG524" s="53"/>
    </row>
    <row r="525" spans="59:59" ht="12.75" customHeight="1">
      <c r="BG525" s="53"/>
    </row>
    <row r="526" spans="59:59" ht="12.75" customHeight="1">
      <c r="BG526" s="53"/>
    </row>
    <row r="527" spans="59:59" ht="12.75" customHeight="1">
      <c r="BG527" s="53"/>
    </row>
    <row r="528" spans="59:59" ht="12.75" customHeight="1">
      <c r="BG528" s="53"/>
    </row>
    <row r="529" spans="59:59" ht="12.75" customHeight="1">
      <c r="BG529" s="53"/>
    </row>
    <row r="530" spans="59:59" ht="12.75" customHeight="1">
      <c r="BG530" s="53"/>
    </row>
    <row r="531" spans="59:59" ht="12.75" customHeight="1">
      <c r="BG531" s="53"/>
    </row>
    <row r="532" spans="59:59" ht="12.75" customHeight="1">
      <c r="BG532" s="53"/>
    </row>
    <row r="533" spans="59:59" ht="12.75" customHeight="1">
      <c r="BG533" s="53"/>
    </row>
    <row r="534" spans="59:59" ht="12.75" customHeight="1">
      <c r="BG534" s="53"/>
    </row>
    <row r="535" spans="59:59" ht="12.75" customHeight="1">
      <c r="BG535" s="53"/>
    </row>
    <row r="536" spans="59:59" ht="12.75" customHeight="1">
      <c r="BG536" s="53"/>
    </row>
    <row r="537" spans="59:59" ht="12.75" customHeight="1">
      <c r="BG537" s="53"/>
    </row>
    <row r="538" spans="59:59" ht="12.75" customHeight="1">
      <c r="BG538" s="53"/>
    </row>
    <row r="539" spans="59:59" ht="12.75" customHeight="1">
      <c r="BG539" s="53"/>
    </row>
    <row r="540" spans="59:59" ht="12.75" customHeight="1">
      <c r="BG540" s="53"/>
    </row>
    <row r="541" spans="59:59" ht="12.75" customHeight="1">
      <c r="BG541" s="53"/>
    </row>
    <row r="542" spans="59:59" ht="12.75" customHeight="1">
      <c r="BG542" s="53"/>
    </row>
    <row r="543" spans="59:59" ht="12.75" customHeight="1">
      <c r="BG543" s="53"/>
    </row>
    <row r="544" spans="59:59" ht="12.75" customHeight="1">
      <c r="BG544" s="53"/>
    </row>
    <row r="545" spans="59:59" ht="12.75" customHeight="1">
      <c r="BG545" s="53"/>
    </row>
    <row r="546" spans="59:59" ht="12.75" customHeight="1">
      <c r="BG546" s="53"/>
    </row>
    <row r="547" spans="59:59" ht="12.75" customHeight="1">
      <c r="BG547" s="53"/>
    </row>
    <row r="548" spans="59:59" ht="12.75" customHeight="1">
      <c r="BG548" s="53"/>
    </row>
    <row r="549" spans="59:59" ht="12.75" customHeight="1">
      <c r="BG549" s="53"/>
    </row>
    <row r="550" spans="59:59" ht="12.75" customHeight="1">
      <c r="BG550" s="53"/>
    </row>
    <row r="551" spans="59:59" ht="12.75" customHeight="1">
      <c r="BG551" s="53"/>
    </row>
    <row r="552" spans="59:59" ht="12.75" customHeight="1">
      <c r="BG552" s="53"/>
    </row>
    <row r="553" spans="59:59" ht="12.75" customHeight="1">
      <c r="BG553" s="53"/>
    </row>
    <row r="554" spans="59:59" ht="12.75" customHeight="1">
      <c r="BG554" s="53"/>
    </row>
    <row r="555" spans="59:59" ht="12.75" customHeight="1">
      <c r="BG555" s="53"/>
    </row>
    <row r="556" spans="59:59" ht="12.75" customHeight="1">
      <c r="BG556" s="53"/>
    </row>
    <row r="557" spans="59:59" ht="12.75" customHeight="1">
      <c r="BG557" s="53"/>
    </row>
    <row r="558" spans="59:59" ht="12.75" customHeight="1">
      <c r="BG558" s="53"/>
    </row>
    <row r="559" spans="59:59" ht="12.75" customHeight="1">
      <c r="BG559" s="53"/>
    </row>
    <row r="560" spans="59:59" ht="12.75" customHeight="1">
      <c r="BG560" s="53"/>
    </row>
    <row r="561" spans="59:59" ht="12.75" customHeight="1">
      <c r="BG561" s="53"/>
    </row>
    <row r="562" spans="59:59" ht="12.75" customHeight="1">
      <c r="BG562" s="53"/>
    </row>
    <row r="563" spans="59:59" ht="12.75" customHeight="1">
      <c r="BG563" s="53"/>
    </row>
    <row r="564" spans="59:59" ht="12.75" customHeight="1">
      <c r="BG564" s="53"/>
    </row>
    <row r="565" spans="59:59" ht="12.75" customHeight="1">
      <c r="BG565" s="53"/>
    </row>
    <row r="566" spans="59:59" ht="12.75" customHeight="1">
      <c r="BG566" s="53"/>
    </row>
    <row r="567" spans="59:59" ht="12.75" customHeight="1">
      <c r="BG567" s="53"/>
    </row>
    <row r="568" spans="59:59" ht="12.75" customHeight="1">
      <c r="BG568" s="53"/>
    </row>
    <row r="569" spans="59:59" ht="12.75" customHeight="1">
      <c r="BG569" s="53"/>
    </row>
    <row r="570" spans="59:59" ht="12.75" customHeight="1">
      <c r="BG570" s="53"/>
    </row>
    <row r="571" spans="59:59" ht="12.75" customHeight="1">
      <c r="BG571" s="53"/>
    </row>
    <row r="572" spans="59:59" ht="12.75" customHeight="1">
      <c r="BG572" s="53"/>
    </row>
    <row r="573" spans="59:59" ht="12.75" customHeight="1">
      <c r="BG573" s="53"/>
    </row>
    <row r="574" spans="59:59" ht="12.75" customHeight="1">
      <c r="BG574" s="53"/>
    </row>
    <row r="575" spans="59:59" ht="12.75" customHeight="1">
      <c r="BG575" s="53"/>
    </row>
    <row r="576" spans="59:59" ht="12.75" customHeight="1">
      <c r="BG576" s="53"/>
    </row>
    <row r="577" spans="59:59" ht="12.75" customHeight="1">
      <c r="BG577" s="53"/>
    </row>
    <row r="578" spans="59:59" ht="12.75" customHeight="1">
      <c r="BG578" s="53"/>
    </row>
    <row r="579" spans="59:59" ht="12.75" customHeight="1">
      <c r="BG579" s="53"/>
    </row>
    <row r="580" spans="59:59" ht="12.75" customHeight="1">
      <c r="BG580" s="53"/>
    </row>
    <row r="581" spans="59:59" ht="12.75" customHeight="1">
      <c r="BG581" s="53"/>
    </row>
    <row r="582" spans="59:59" ht="12.75" customHeight="1">
      <c r="BG582" s="53"/>
    </row>
    <row r="583" spans="59:59" ht="12.75" customHeight="1">
      <c r="BG583" s="53"/>
    </row>
    <row r="584" spans="59:59" ht="12.75" customHeight="1">
      <c r="BG584" s="53"/>
    </row>
    <row r="585" spans="59:59" ht="12.75" customHeight="1">
      <c r="BG585" s="53"/>
    </row>
    <row r="586" spans="59:59" ht="12.75" customHeight="1">
      <c r="BG586" s="53"/>
    </row>
    <row r="587" spans="59:59" ht="12.75" customHeight="1">
      <c r="BG587" s="53"/>
    </row>
    <row r="588" spans="59:59" ht="12.75" customHeight="1">
      <c r="BG588" s="53"/>
    </row>
    <row r="589" spans="59:59" ht="12.75" customHeight="1">
      <c r="BG589" s="53"/>
    </row>
    <row r="590" spans="59:59" ht="12.75" customHeight="1">
      <c r="BG590" s="53"/>
    </row>
    <row r="591" spans="59:59" ht="12.75" customHeight="1">
      <c r="BG591" s="53"/>
    </row>
    <row r="592" spans="59:59" ht="12.75" customHeight="1">
      <c r="BG592" s="53"/>
    </row>
    <row r="593" spans="59:59" ht="12.75" customHeight="1">
      <c r="BG593" s="53"/>
    </row>
    <row r="594" spans="59:59" ht="12.75" customHeight="1">
      <c r="BG594" s="53"/>
    </row>
    <row r="595" spans="59:59" ht="12.75" customHeight="1">
      <c r="BG595" s="53"/>
    </row>
    <row r="596" spans="59:59" ht="12.75" customHeight="1">
      <c r="BG596" s="53"/>
    </row>
    <row r="597" spans="59:59" ht="12.75" customHeight="1">
      <c r="BG597" s="53"/>
    </row>
    <row r="598" spans="59:59" ht="12.75" customHeight="1">
      <c r="BG598" s="53"/>
    </row>
    <row r="599" spans="59:59" ht="12.75" customHeight="1">
      <c r="BG599" s="53"/>
    </row>
    <row r="600" spans="59:59" ht="12.75" customHeight="1">
      <c r="BG600" s="53"/>
    </row>
    <row r="601" spans="59:59" ht="12.75" customHeight="1">
      <c r="BG601" s="53"/>
    </row>
    <row r="602" spans="59:59" ht="12.75" customHeight="1">
      <c r="BG602" s="53"/>
    </row>
    <row r="603" spans="59:59" ht="12.75" customHeight="1">
      <c r="BG603" s="53"/>
    </row>
    <row r="604" spans="59:59" ht="12.75" customHeight="1">
      <c r="BG604" s="53"/>
    </row>
    <row r="605" spans="59:59" ht="12.75" customHeight="1">
      <c r="BG605" s="53"/>
    </row>
    <row r="606" spans="59:59" ht="12.75" customHeight="1">
      <c r="BG606" s="53"/>
    </row>
    <row r="607" spans="59:59" ht="12.75" customHeight="1">
      <c r="BG607" s="53"/>
    </row>
    <row r="608" spans="59:59" ht="12.75" customHeight="1">
      <c r="BG608" s="53"/>
    </row>
    <row r="609" spans="59:59" ht="12.75" customHeight="1">
      <c r="BG609" s="53"/>
    </row>
    <row r="610" spans="59:59" ht="12.75" customHeight="1">
      <c r="BG610" s="53"/>
    </row>
    <row r="611" spans="59:59" ht="12.75" customHeight="1">
      <c r="BG611" s="53"/>
    </row>
    <row r="612" spans="59:59" ht="12.75" customHeight="1">
      <c r="BG612" s="53"/>
    </row>
    <row r="613" spans="59:59" ht="12.75" customHeight="1">
      <c r="BG613" s="53"/>
    </row>
    <row r="614" spans="59:59" ht="12.75" customHeight="1">
      <c r="BG614" s="53"/>
    </row>
    <row r="615" spans="59:59" ht="12.75" customHeight="1">
      <c r="BG615" s="53"/>
    </row>
    <row r="616" spans="59:59" ht="12.75" customHeight="1">
      <c r="BG616" s="53"/>
    </row>
    <row r="617" spans="59:59" ht="12.75" customHeight="1">
      <c r="BG617" s="53"/>
    </row>
    <row r="618" spans="59:59" ht="12.75" customHeight="1">
      <c r="BG618" s="53"/>
    </row>
    <row r="619" spans="59:59" ht="12.75" customHeight="1">
      <c r="BG619" s="53"/>
    </row>
    <row r="620" spans="59:59" ht="12.75" customHeight="1">
      <c r="BG620" s="53"/>
    </row>
    <row r="621" spans="59:59" ht="12.75" customHeight="1">
      <c r="BG621" s="53"/>
    </row>
    <row r="622" spans="59:59" ht="12.75" customHeight="1">
      <c r="BG622" s="53"/>
    </row>
    <row r="623" spans="59:59" ht="12.75" customHeight="1">
      <c r="BG623" s="53"/>
    </row>
    <row r="624" spans="59:59" ht="12.75" customHeight="1">
      <c r="BG624" s="53"/>
    </row>
    <row r="625" spans="59:59" ht="12.75" customHeight="1">
      <c r="BG625" s="53"/>
    </row>
    <row r="626" spans="59:59" ht="12.75" customHeight="1">
      <c r="BG626" s="53"/>
    </row>
    <row r="627" spans="59:59" ht="12.75" customHeight="1">
      <c r="BG627" s="53"/>
    </row>
    <row r="628" spans="59:59" ht="12.75" customHeight="1">
      <c r="BG628" s="53"/>
    </row>
    <row r="629" spans="59:59" ht="12.75" customHeight="1">
      <c r="BG629" s="53"/>
    </row>
    <row r="630" spans="59:59" ht="12.75" customHeight="1">
      <c r="BG630" s="53"/>
    </row>
    <row r="631" spans="59:59" ht="12.75" customHeight="1">
      <c r="BG631" s="53"/>
    </row>
    <row r="632" spans="59:59" ht="12.75" customHeight="1">
      <c r="BG632" s="53"/>
    </row>
    <row r="633" spans="59:59" ht="12.75" customHeight="1">
      <c r="BG633" s="53"/>
    </row>
    <row r="634" spans="59:59" ht="12.75" customHeight="1">
      <c r="BG634" s="53"/>
    </row>
    <row r="635" spans="59:59" ht="12.75" customHeight="1">
      <c r="BG635" s="53"/>
    </row>
    <row r="636" spans="59:59" ht="12.75" customHeight="1">
      <c r="BG636" s="53"/>
    </row>
    <row r="637" spans="59:59" ht="12.75" customHeight="1">
      <c r="BG637" s="53"/>
    </row>
    <row r="638" spans="59:59" ht="12.75" customHeight="1">
      <c r="BG638" s="53"/>
    </row>
    <row r="639" spans="59:59" ht="12.75" customHeight="1">
      <c r="BG639" s="53"/>
    </row>
    <row r="640" spans="59:59" ht="12.75" customHeight="1">
      <c r="BG640" s="53"/>
    </row>
    <row r="641" spans="59:59" ht="12.75" customHeight="1">
      <c r="BG641" s="53"/>
    </row>
    <row r="642" spans="59:59" ht="12.75" customHeight="1">
      <c r="BG642" s="53"/>
    </row>
    <row r="643" spans="59:59" ht="12.75" customHeight="1">
      <c r="BG643" s="53"/>
    </row>
    <row r="644" spans="59:59" ht="12.75" customHeight="1">
      <c r="BG644" s="53"/>
    </row>
    <row r="645" spans="59:59" ht="12.75" customHeight="1">
      <c r="BG645" s="53"/>
    </row>
    <row r="646" spans="59:59" ht="12.75" customHeight="1">
      <c r="BG646" s="53"/>
    </row>
    <row r="647" spans="59:59" ht="12.75" customHeight="1">
      <c r="BG647" s="53"/>
    </row>
    <row r="648" spans="59:59" ht="12.75" customHeight="1">
      <c r="BG648" s="53"/>
    </row>
    <row r="649" spans="59:59" ht="12.75" customHeight="1">
      <c r="BG649" s="53"/>
    </row>
    <row r="650" spans="59:59" ht="12.75" customHeight="1">
      <c r="BG650" s="53"/>
    </row>
    <row r="651" spans="59:59" ht="12.75" customHeight="1">
      <c r="BG651" s="53"/>
    </row>
    <row r="652" spans="59:59" ht="12.75" customHeight="1">
      <c r="BG652" s="53"/>
    </row>
    <row r="653" spans="59:59" ht="12.75" customHeight="1">
      <c r="BG653" s="53"/>
    </row>
    <row r="654" spans="59:59" ht="12.75" customHeight="1">
      <c r="BG654" s="53"/>
    </row>
    <row r="655" spans="59:59" ht="12.75" customHeight="1">
      <c r="BG655" s="53"/>
    </row>
    <row r="656" spans="59:59" ht="12.75" customHeight="1">
      <c r="BG656" s="53"/>
    </row>
    <row r="657" spans="59:59" ht="12.75" customHeight="1">
      <c r="BG657" s="53"/>
    </row>
    <row r="658" spans="59:59" ht="12.75" customHeight="1">
      <c r="BG658" s="53"/>
    </row>
    <row r="659" spans="59:59" ht="12.75" customHeight="1">
      <c r="BG659" s="53"/>
    </row>
    <row r="660" spans="59:59" ht="12.75" customHeight="1">
      <c r="BG660" s="53"/>
    </row>
    <row r="661" spans="59:59" ht="12.75" customHeight="1">
      <c r="BG661" s="53"/>
    </row>
    <row r="662" spans="59:59" ht="12.75" customHeight="1">
      <c r="BG662" s="53"/>
    </row>
    <row r="663" spans="59:59" ht="12.75" customHeight="1">
      <c r="BG663" s="53"/>
    </row>
    <row r="664" spans="59:59" ht="12.75" customHeight="1">
      <c r="BG664" s="53"/>
    </row>
    <row r="665" spans="59:59" ht="12.75" customHeight="1">
      <c r="BG665" s="53"/>
    </row>
    <row r="666" spans="59:59" ht="12.75" customHeight="1">
      <c r="BG666" s="53"/>
    </row>
    <row r="667" spans="59:59" ht="12.75" customHeight="1">
      <c r="BG667" s="53"/>
    </row>
    <row r="668" spans="59:59" ht="12.75" customHeight="1">
      <c r="BG668" s="53"/>
    </row>
    <row r="669" spans="59:59" ht="12.75" customHeight="1">
      <c r="BG669" s="53"/>
    </row>
    <row r="670" spans="59:59" ht="12.75" customHeight="1">
      <c r="BG670" s="53"/>
    </row>
    <row r="671" spans="59:59" ht="12.75" customHeight="1">
      <c r="BG671" s="53"/>
    </row>
    <row r="672" spans="59:59" ht="12.75" customHeight="1">
      <c r="BG672" s="53"/>
    </row>
    <row r="673" spans="59:59" ht="12.75" customHeight="1">
      <c r="BG673" s="53"/>
    </row>
    <row r="674" spans="59:59" ht="12.75" customHeight="1">
      <c r="BG674" s="53"/>
    </row>
    <row r="675" spans="59:59" ht="12.75" customHeight="1">
      <c r="BG675" s="53"/>
    </row>
    <row r="676" spans="59:59" ht="12.75" customHeight="1">
      <c r="BG676" s="53"/>
    </row>
    <row r="677" spans="59:59" ht="12.75" customHeight="1">
      <c r="BG677" s="53"/>
    </row>
    <row r="678" spans="59:59" ht="12.75" customHeight="1">
      <c r="BG678" s="53"/>
    </row>
    <row r="679" spans="59:59" ht="12.75" customHeight="1">
      <c r="BG679" s="53"/>
    </row>
    <row r="680" spans="59:59" ht="12.75" customHeight="1">
      <c r="BG680" s="53"/>
    </row>
    <row r="681" spans="59:59" ht="12.75" customHeight="1">
      <c r="BG681" s="53"/>
    </row>
    <row r="682" spans="59:59" ht="12.75" customHeight="1">
      <c r="BG682" s="53"/>
    </row>
    <row r="683" spans="59:59" ht="12.75" customHeight="1">
      <c r="BG683" s="53"/>
    </row>
    <row r="684" spans="59:59" ht="12.75" customHeight="1">
      <c r="BG684" s="53"/>
    </row>
    <row r="685" spans="59:59" ht="12.75" customHeight="1">
      <c r="BG685" s="53"/>
    </row>
    <row r="686" spans="59:59" ht="12.75" customHeight="1">
      <c r="BG686" s="53"/>
    </row>
    <row r="687" spans="59:59" ht="12.75" customHeight="1">
      <c r="BG687" s="53"/>
    </row>
    <row r="688" spans="59:59" ht="12.75" customHeight="1">
      <c r="BG688" s="53"/>
    </row>
    <row r="689" spans="59:59" ht="12.75" customHeight="1">
      <c r="BG689" s="53"/>
    </row>
    <row r="690" spans="59:59" ht="12.75" customHeight="1">
      <c r="BG690" s="53"/>
    </row>
    <row r="691" spans="59:59" ht="12.75" customHeight="1">
      <c r="BG691" s="53"/>
    </row>
    <row r="692" spans="59:59" ht="12.75" customHeight="1">
      <c r="BG692" s="53"/>
    </row>
    <row r="693" spans="59:59" ht="12.75" customHeight="1">
      <c r="BG693" s="53"/>
    </row>
    <row r="694" spans="59:59" ht="12.75" customHeight="1">
      <c r="BG694" s="53"/>
    </row>
    <row r="695" spans="59:59" ht="12.75" customHeight="1">
      <c r="BG695" s="53"/>
    </row>
    <row r="696" spans="59:59" ht="12.75" customHeight="1">
      <c r="BG696" s="53"/>
    </row>
    <row r="697" spans="59:59" ht="12.75" customHeight="1">
      <c r="BG697" s="53"/>
    </row>
    <row r="698" spans="59:59" ht="12.75" customHeight="1">
      <c r="BG698" s="53"/>
    </row>
    <row r="699" spans="59:59" ht="12.75" customHeight="1">
      <c r="BG699" s="53"/>
    </row>
    <row r="700" spans="59:59" ht="12.75" customHeight="1">
      <c r="BG700" s="53"/>
    </row>
    <row r="701" spans="59:59" ht="12.75" customHeight="1">
      <c r="BG701" s="53"/>
    </row>
    <row r="702" spans="59:59" ht="12.75" customHeight="1">
      <c r="BG702" s="53"/>
    </row>
    <row r="703" spans="59:59" ht="12.75" customHeight="1">
      <c r="BG703" s="53"/>
    </row>
    <row r="704" spans="59:59" ht="12.75" customHeight="1">
      <c r="BG704" s="53"/>
    </row>
    <row r="705" spans="59:59" ht="12.75" customHeight="1">
      <c r="BG705" s="53"/>
    </row>
    <row r="706" spans="59:59" ht="12.75" customHeight="1">
      <c r="BG706" s="53"/>
    </row>
    <row r="707" spans="59:59" ht="12.75" customHeight="1">
      <c r="BG707" s="53"/>
    </row>
    <row r="708" spans="59:59" ht="12.75" customHeight="1">
      <c r="BG708" s="53"/>
    </row>
    <row r="709" spans="59:59" ht="12.75" customHeight="1">
      <c r="BG709" s="53"/>
    </row>
    <row r="710" spans="59:59" ht="12.75" customHeight="1">
      <c r="BG710" s="53"/>
    </row>
    <row r="711" spans="59:59" ht="12.75" customHeight="1">
      <c r="BG711" s="53"/>
    </row>
    <row r="712" spans="59:59" ht="12.75" customHeight="1">
      <c r="BG712" s="53"/>
    </row>
    <row r="713" spans="59:59" ht="12.75" customHeight="1">
      <c r="BG713" s="53"/>
    </row>
    <row r="714" spans="59:59" ht="12.75" customHeight="1">
      <c r="BG714" s="53"/>
    </row>
    <row r="715" spans="59:59" ht="12.75" customHeight="1">
      <c r="BG715" s="53"/>
    </row>
    <row r="716" spans="59:59" ht="12.75" customHeight="1">
      <c r="BG716" s="53"/>
    </row>
    <row r="717" spans="59:59" ht="12.75" customHeight="1">
      <c r="BG717" s="53"/>
    </row>
    <row r="718" spans="59:59" ht="12.75" customHeight="1">
      <c r="BG718" s="53"/>
    </row>
    <row r="719" spans="59:59" ht="12.75" customHeight="1">
      <c r="BG719" s="53"/>
    </row>
    <row r="720" spans="59:59" ht="12.75" customHeight="1">
      <c r="BG720" s="53"/>
    </row>
    <row r="721" spans="59:59" ht="12.75" customHeight="1">
      <c r="BG721" s="53"/>
    </row>
    <row r="722" spans="59:59" ht="12.75" customHeight="1">
      <c r="BG722" s="53"/>
    </row>
    <row r="723" spans="59:59" ht="12.75" customHeight="1">
      <c r="BG723" s="53"/>
    </row>
    <row r="724" spans="59:59" ht="12.75" customHeight="1">
      <c r="BG724" s="53"/>
    </row>
    <row r="725" spans="59:59" ht="12.75" customHeight="1">
      <c r="BG725" s="53"/>
    </row>
    <row r="726" spans="59:59" ht="12.75" customHeight="1">
      <c r="BG726" s="53"/>
    </row>
    <row r="727" spans="59:59" ht="12.75" customHeight="1">
      <c r="BG727" s="53"/>
    </row>
    <row r="728" spans="59:59" ht="12.75" customHeight="1">
      <c r="BG728" s="53"/>
    </row>
    <row r="729" spans="59:59" ht="12.75" customHeight="1">
      <c r="BG729" s="53"/>
    </row>
    <row r="730" spans="59:59" ht="12.75" customHeight="1">
      <c r="BG730" s="53"/>
    </row>
    <row r="731" spans="59:59" ht="12.75" customHeight="1">
      <c r="BG731" s="53"/>
    </row>
    <row r="732" spans="59:59" ht="12.75" customHeight="1">
      <c r="BG732" s="53"/>
    </row>
    <row r="733" spans="59:59" ht="12.75" customHeight="1">
      <c r="BG733" s="53"/>
    </row>
    <row r="734" spans="59:59" ht="12.75" customHeight="1">
      <c r="BG734" s="53"/>
    </row>
    <row r="735" spans="59:59" ht="12.75" customHeight="1">
      <c r="BG735" s="53"/>
    </row>
    <row r="736" spans="59:59" ht="12.75" customHeight="1">
      <c r="BG736" s="53"/>
    </row>
    <row r="737" spans="59:59" ht="12.75" customHeight="1">
      <c r="BG737" s="53"/>
    </row>
    <row r="738" spans="59:59" ht="12.75" customHeight="1">
      <c r="BG738" s="53"/>
    </row>
    <row r="739" spans="59:59" ht="12.75" customHeight="1">
      <c r="BG739" s="53"/>
    </row>
    <row r="740" spans="59:59" ht="12.75" customHeight="1">
      <c r="BG740" s="53"/>
    </row>
    <row r="741" spans="59:59" ht="12.75" customHeight="1">
      <c r="BG741" s="53"/>
    </row>
    <row r="742" spans="59:59" ht="12.75" customHeight="1">
      <c r="BG742" s="53"/>
    </row>
    <row r="743" spans="59:59" ht="12.75" customHeight="1">
      <c r="BG743" s="53"/>
    </row>
    <row r="744" spans="59:59" ht="12.75" customHeight="1">
      <c r="BG744" s="53"/>
    </row>
    <row r="745" spans="59:59" ht="12.75" customHeight="1">
      <c r="BG745" s="53"/>
    </row>
    <row r="746" spans="59:59" ht="12.75" customHeight="1">
      <c r="BG746" s="53"/>
    </row>
    <row r="747" spans="59:59" ht="12.75" customHeight="1">
      <c r="BG747" s="53"/>
    </row>
    <row r="748" spans="59:59" ht="12.75" customHeight="1">
      <c r="BG748" s="53"/>
    </row>
    <row r="749" spans="59:59" ht="12.75" customHeight="1">
      <c r="BG749" s="53"/>
    </row>
    <row r="750" spans="59:59" ht="12.75" customHeight="1">
      <c r="BG750" s="53"/>
    </row>
    <row r="751" spans="59:59" ht="12.75" customHeight="1">
      <c r="BG751" s="53"/>
    </row>
    <row r="752" spans="59:59" ht="12.75" customHeight="1">
      <c r="BG752" s="53"/>
    </row>
    <row r="753" spans="59:59" ht="12.75" customHeight="1">
      <c r="BG753" s="53"/>
    </row>
    <row r="754" spans="59:59" ht="12.75" customHeight="1">
      <c r="BG754" s="53"/>
    </row>
    <row r="755" spans="59:59" ht="12.75" customHeight="1">
      <c r="BG755" s="53"/>
    </row>
    <row r="756" spans="59:59" ht="12.75" customHeight="1">
      <c r="BG756" s="53"/>
    </row>
    <row r="757" spans="59:59" ht="12.75" customHeight="1">
      <c r="BG757" s="53"/>
    </row>
    <row r="758" spans="59:59" ht="12.75" customHeight="1">
      <c r="BG758" s="53"/>
    </row>
    <row r="759" spans="59:59" ht="12.75" customHeight="1">
      <c r="BG759" s="53"/>
    </row>
    <row r="760" spans="59:59" ht="12.75" customHeight="1">
      <c r="BG760" s="53"/>
    </row>
    <row r="761" spans="59:59" ht="12.75" customHeight="1">
      <c r="BG761" s="53"/>
    </row>
    <row r="762" spans="59:59" ht="12.75" customHeight="1">
      <c r="BG762" s="53"/>
    </row>
    <row r="763" spans="59:59" ht="12.75" customHeight="1">
      <c r="BG763" s="53"/>
    </row>
    <row r="764" spans="59:59" ht="12.75" customHeight="1">
      <c r="BG764" s="53"/>
    </row>
    <row r="765" spans="59:59" ht="12.75" customHeight="1">
      <c r="BG765" s="53"/>
    </row>
    <row r="766" spans="59:59" ht="12.75" customHeight="1">
      <c r="BG766" s="53"/>
    </row>
    <row r="767" spans="59:59" ht="12.75" customHeight="1">
      <c r="BG767" s="53"/>
    </row>
    <row r="768" spans="59:59" ht="12.75" customHeight="1">
      <c r="BG768" s="53"/>
    </row>
    <row r="769" spans="59:59" ht="12.75" customHeight="1">
      <c r="BG769" s="53"/>
    </row>
    <row r="770" spans="59:59" ht="12.75" customHeight="1">
      <c r="BG770" s="53"/>
    </row>
    <row r="771" spans="59:59" ht="12.75" customHeight="1">
      <c r="BG771" s="53"/>
    </row>
    <row r="772" spans="59:59" ht="12.75" customHeight="1">
      <c r="BG772" s="53"/>
    </row>
    <row r="773" spans="59:59" ht="12.75" customHeight="1">
      <c r="BG773" s="53"/>
    </row>
    <row r="774" spans="59:59" ht="12.75" customHeight="1">
      <c r="BG774" s="53"/>
    </row>
    <row r="775" spans="59:59" ht="12.75" customHeight="1">
      <c r="BG775" s="53"/>
    </row>
    <row r="776" spans="59:59" ht="12.75" customHeight="1">
      <c r="BG776" s="53"/>
    </row>
    <row r="777" spans="59:59" ht="12.75" customHeight="1">
      <c r="BG777" s="53"/>
    </row>
    <row r="778" spans="59:59" ht="12.75" customHeight="1">
      <c r="BG778" s="53"/>
    </row>
    <row r="779" spans="59:59" ht="12.75" customHeight="1">
      <c r="BG779" s="53"/>
    </row>
    <row r="780" spans="59:59" ht="12.75" customHeight="1">
      <c r="BG780" s="53"/>
    </row>
    <row r="781" spans="59:59" ht="12.75" customHeight="1">
      <c r="BG781" s="53"/>
    </row>
    <row r="782" spans="59:59" ht="12.75" customHeight="1">
      <c r="BG782" s="53"/>
    </row>
    <row r="783" spans="59:59" ht="12.75" customHeight="1">
      <c r="BG783" s="53"/>
    </row>
    <row r="784" spans="59:59" ht="12.75" customHeight="1">
      <c r="BG784" s="53"/>
    </row>
    <row r="785" spans="59:59" ht="12.75" customHeight="1">
      <c r="BG785" s="53"/>
    </row>
    <row r="786" spans="59:59" ht="12.75" customHeight="1">
      <c r="BG786" s="53"/>
    </row>
    <row r="787" spans="59:59" ht="12.75" customHeight="1">
      <c r="BG787" s="53"/>
    </row>
    <row r="788" spans="59:59" ht="12.75" customHeight="1">
      <c r="BG788" s="53"/>
    </row>
    <row r="789" spans="59:59" ht="12.75" customHeight="1">
      <c r="BG789" s="53"/>
    </row>
    <row r="790" spans="59:59" ht="12.75" customHeight="1">
      <c r="BG790" s="53"/>
    </row>
    <row r="791" spans="59:59" ht="12.75" customHeight="1">
      <c r="BG791" s="53"/>
    </row>
    <row r="792" spans="59:59" ht="12.75" customHeight="1">
      <c r="BG792" s="53"/>
    </row>
    <row r="793" spans="59:59" ht="12.75" customHeight="1">
      <c r="BG793" s="53"/>
    </row>
    <row r="794" spans="59:59" ht="12.75" customHeight="1">
      <c r="BG794" s="53"/>
    </row>
    <row r="795" spans="59:59" ht="12.75" customHeight="1">
      <c r="BG795" s="53"/>
    </row>
    <row r="796" spans="59:59" ht="12.75" customHeight="1">
      <c r="BG796" s="53"/>
    </row>
    <row r="797" spans="59:59" ht="12.75" customHeight="1">
      <c r="BG797" s="53"/>
    </row>
    <row r="798" spans="59:59" ht="12.75" customHeight="1">
      <c r="BG798" s="53"/>
    </row>
    <row r="799" spans="59:59" ht="12.75" customHeight="1">
      <c r="BG799" s="53"/>
    </row>
    <row r="800" spans="59:59" ht="12.75" customHeight="1">
      <c r="BG800" s="53"/>
    </row>
    <row r="801" spans="59:59" ht="12.75" customHeight="1">
      <c r="BG801" s="53"/>
    </row>
    <row r="802" spans="59:59" ht="12.75" customHeight="1">
      <c r="BG802" s="53"/>
    </row>
    <row r="803" spans="59:59" ht="12.75" customHeight="1">
      <c r="BG803" s="53"/>
    </row>
    <row r="804" spans="59:59" ht="12.75" customHeight="1">
      <c r="BG804" s="53"/>
    </row>
    <row r="805" spans="59:59" ht="12.75" customHeight="1">
      <c r="BG805" s="53"/>
    </row>
    <row r="806" spans="59:59" ht="12.75" customHeight="1">
      <c r="BG806" s="53"/>
    </row>
    <row r="807" spans="59:59" ht="12.75" customHeight="1">
      <c r="BG807" s="53"/>
    </row>
    <row r="808" spans="59:59" ht="12.75" customHeight="1">
      <c r="BG808" s="53"/>
    </row>
    <row r="809" spans="59:59" ht="12.75" customHeight="1">
      <c r="BG809" s="53"/>
    </row>
    <row r="810" spans="59:59" ht="12.75" customHeight="1">
      <c r="BG810" s="53"/>
    </row>
    <row r="811" spans="59:59" ht="12.75" customHeight="1">
      <c r="BG811" s="53"/>
    </row>
    <row r="812" spans="59:59" ht="12.75" customHeight="1">
      <c r="BG812" s="53"/>
    </row>
    <row r="813" spans="59:59" ht="12.75" customHeight="1">
      <c r="BG813" s="53"/>
    </row>
    <row r="814" spans="59:59" ht="12.75" customHeight="1">
      <c r="BG814" s="53"/>
    </row>
    <row r="815" spans="59:59" ht="12.75" customHeight="1">
      <c r="BG815" s="53"/>
    </row>
    <row r="816" spans="59:59" ht="12.75" customHeight="1">
      <c r="BG816" s="53"/>
    </row>
    <row r="817" spans="59:59" ht="12.75" customHeight="1">
      <c r="BG817" s="53"/>
    </row>
    <row r="818" spans="59:59" ht="12.75" customHeight="1">
      <c r="BG818" s="53"/>
    </row>
    <row r="819" spans="59:59" ht="12.75" customHeight="1">
      <c r="BG819" s="53"/>
    </row>
    <row r="820" spans="59:59" ht="12.75" customHeight="1">
      <c r="BG820" s="53"/>
    </row>
    <row r="821" spans="59:59" ht="12.75" customHeight="1">
      <c r="BG821" s="53"/>
    </row>
    <row r="822" spans="59:59" ht="12.75" customHeight="1">
      <c r="BG822" s="53"/>
    </row>
    <row r="823" spans="59:59" ht="12.75" customHeight="1">
      <c r="BG823" s="53"/>
    </row>
    <row r="824" spans="59:59" ht="12.75" customHeight="1">
      <c r="BG824" s="53"/>
    </row>
    <row r="825" spans="59:59" ht="12.75" customHeight="1">
      <c r="BG825" s="53"/>
    </row>
    <row r="826" spans="59:59" ht="12.75" customHeight="1">
      <c r="BG826" s="53"/>
    </row>
    <row r="827" spans="59:59" ht="12.75" customHeight="1">
      <c r="BG827" s="53"/>
    </row>
    <row r="828" spans="59:59" ht="12.75" customHeight="1">
      <c r="BG828" s="53"/>
    </row>
    <row r="829" spans="59:59" ht="12.75" customHeight="1">
      <c r="BG829" s="53"/>
    </row>
    <row r="830" spans="59:59" ht="12.75" customHeight="1">
      <c r="BG830" s="53"/>
    </row>
    <row r="831" spans="59:59" ht="12.75" customHeight="1">
      <c r="BG831" s="53"/>
    </row>
    <row r="832" spans="59:59" ht="12.75" customHeight="1">
      <c r="BG832" s="53"/>
    </row>
    <row r="833" spans="59:59" ht="12.75" customHeight="1">
      <c r="BG833" s="53"/>
    </row>
    <row r="834" spans="59:59" ht="12.75" customHeight="1">
      <c r="BG834" s="53"/>
    </row>
    <row r="835" spans="59:59" ht="12.75" customHeight="1">
      <c r="BG835" s="53"/>
    </row>
    <row r="836" spans="59:59" ht="12.75" customHeight="1">
      <c r="BG836" s="53"/>
    </row>
    <row r="837" spans="59:59" ht="12.75" customHeight="1">
      <c r="BG837" s="53"/>
    </row>
    <row r="838" spans="59:59" ht="12.75" customHeight="1">
      <c r="BG838" s="53"/>
    </row>
    <row r="839" spans="59:59" ht="12.75" customHeight="1">
      <c r="BG839" s="53"/>
    </row>
    <row r="840" spans="59:59" ht="12.75" customHeight="1">
      <c r="BG840" s="53"/>
    </row>
    <row r="841" spans="59:59" ht="12.75" customHeight="1">
      <c r="BG841" s="53"/>
    </row>
    <row r="842" spans="59:59" ht="12.75" customHeight="1">
      <c r="BG842" s="53"/>
    </row>
    <row r="843" spans="59:59" ht="12.75" customHeight="1">
      <c r="BG843" s="53"/>
    </row>
    <row r="844" spans="59:59" ht="12.75" customHeight="1">
      <c r="BG844" s="53"/>
    </row>
    <row r="845" spans="59:59" ht="12.75" customHeight="1">
      <c r="BG845" s="53"/>
    </row>
    <row r="846" spans="59:59" ht="12.75" customHeight="1">
      <c r="BG846" s="53"/>
    </row>
    <row r="847" spans="59:59" ht="12.75" customHeight="1">
      <c r="BG847" s="53"/>
    </row>
    <row r="848" spans="59:59" ht="12.75" customHeight="1">
      <c r="BG848" s="53"/>
    </row>
    <row r="849" spans="59:59" ht="12.75" customHeight="1">
      <c r="BG849" s="53"/>
    </row>
    <row r="850" spans="59:59" ht="12.75" customHeight="1">
      <c r="BG850" s="53"/>
    </row>
    <row r="851" spans="59:59" ht="12.75" customHeight="1">
      <c r="BG851" s="53"/>
    </row>
    <row r="852" spans="59:59" ht="12.75" customHeight="1">
      <c r="BG852" s="53"/>
    </row>
    <row r="853" spans="59:59" ht="12.75" customHeight="1">
      <c r="BG853" s="53"/>
    </row>
    <row r="854" spans="59:59" ht="12.75" customHeight="1">
      <c r="BG854" s="53"/>
    </row>
    <row r="855" spans="59:59" ht="12.75" customHeight="1">
      <c r="BG855" s="53"/>
    </row>
    <row r="856" spans="59:59" ht="12.75" customHeight="1">
      <c r="BG856" s="53"/>
    </row>
    <row r="857" spans="59:59" ht="12.75" customHeight="1">
      <c r="BG857" s="53"/>
    </row>
    <row r="858" spans="59:59" ht="12.75" customHeight="1">
      <c r="BG858" s="53"/>
    </row>
    <row r="859" spans="59:59" ht="12.75" customHeight="1">
      <c r="BG859" s="53"/>
    </row>
    <row r="860" spans="59:59" ht="12.75" customHeight="1">
      <c r="BG860" s="53"/>
    </row>
    <row r="861" spans="59:59" ht="12.75" customHeight="1">
      <c r="BG861" s="53"/>
    </row>
    <row r="862" spans="59:59" ht="12.75" customHeight="1">
      <c r="BG862" s="53"/>
    </row>
    <row r="863" spans="59:59" ht="12.75" customHeight="1">
      <c r="BG863" s="53"/>
    </row>
    <row r="864" spans="59:59" ht="12.75" customHeight="1">
      <c r="BG864" s="53"/>
    </row>
    <row r="865" spans="59:59" ht="12.75" customHeight="1">
      <c r="BG865" s="53"/>
    </row>
    <row r="866" spans="59:59" ht="12.75" customHeight="1">
      <c r="BG866" s="53"/>
    </row>
    <row r="867" spans="59:59" ht="12.75" customHeight="1">
      <c r="BG867" s="53"/>
    </row>
    <row r="868" spans="59:59" ht="12.75" customHeight="1">
      <c r="BG868" s="53"/>
    </row>
    <row r="869" spans="59:59" ht="12.75" customHeight="1">
      <c r="BG869" s="53"/>
    </row>
    <row r="870" spans="59:59" ht="12.75" customHeight="1">
      <c r="BG870" s="53"/>
    </row>
    <row r="871" spans="59:59" ht="12.75" customHeight="1">
      <c r="BG871" s="53"/>
    </row>
    <row r="872" spans="59:59" ht="12.75" customHeight="1">
      <c r="BG872" s="53"/>
    </row>
    <row r="873" spans="59:59" ht="12.75" customHeight="1">
      <c r="BG873" s="53"/>
    </row>
    <row r="874" spans="59:59" ht="12.75" customHeight="1">
      <c r="BG874" s="53"/>
    </row>
    <row r="875" spans="59:59" ht="12.75" customHeight="1">
      <c r="BG875" s="53"/>
    </row>
    <row r="876" spans="59:59" ht="12.75" customHeight="1">
      <c r="BG876" s="53"/>
    </row>
    <row r="877" spans="59:59" ht="12.75" customHeight="1">
      <c r="BG877" s="53"/>
    </row>
    <row r="878" spans="59:59" ht="12.75" customHeight="1">
      <c r="BG878" s="53"/>
    </row>
    <row r="879" spans="59:59" ht="12.75" customHeight="1">
      <c r="BG879" s="53"/>
    </row>
    <row r="880" spans="59:59" ht="12.75" customHeight="1">
      <c r="BG880" s="53"/>
    </row>
    <row r="881" spans="59:59" ht="12.75" customHeight="1">
      <c r="BG881" s="53"/>
    </row>
    <row r="882" spans="59:59" ht="12.75" customHeight="1">
      <c r="BG882" s="53"/>
    </row>
    <row r="883" spans="59:59" ht="12.75" customHeight="1">
      <c r="BG883" s="53"/>
    </row>
    <row r="884" spans="59:59" ht="12.75" customHeight="1">
      <c r="BG884" s="53"/>
    </row>
    <row r="885" spans="59:59" ht="12.75" customHeight="1">
      <c r="BG885" s="53"/>
    </row>
    <row r="886" spans="59:59" ht="12.75" customHeight="1">
      <c r="BG886" s="53"/>
    </row>
    <row r="887" spans="59:59" ht="12.75" customHeight="1">
      <c r="BG887" s="53"/>
    </row>
    <row r="888" spans="59:59" ht="12.75" customHeight="1">
      <c r="BG888" s="53"/>
    </row>
    <row r="889" spans="59:59" ht="12.75" customHeight="1">
      <c r="BG889" s="53"/>
    </row>
    <row r="890" spans="59:59" ht="12.75" customHeight="1">
      <c r="BG890" s="53"/>
    </row>
    <row r="891" spans="59:59" ht="12.75" customHeight="1">
      <c r="BG891" s="53"/>
    </row>
    <row r="892" spans="59:59" ht="12.75" customHeight="1">
      <c r="BG892" s="53"/>
    </row>
    <row r="893" spans="59:59" ht="12.75" customHeight="1">
      <c r="BG893" s="53"/>
    </row>
    <row r="894" spans="59:59" ht="12.75" customHeight="1">
      <c r="BG894" s="53"/>
    </row>
    <row r="895" spans="59:59" ht="12.75" customHeight="1">
      <c r="BG895" s="53"/>
    </row>
    <row r="896" spans="59:59" ht="12.75" customHeight="1">
      <c r="BG896" s="53"/>
    </row>
    <row r="897" spans="59:59" ht="12.75" customHeight="1">
      <c r="BG897" s="53"/>
    </row>
    <row r="898" spans="59:59" ht="12.75" customHeight="1">
      <c r="BG898" s="53"/>
    </row>
    <row r="899" spans="59:59" ht="12.75" customHeight="1">
      <c r="BG899" s="53"/>
    </row>
    <row r="900" spans="59:59" ht="12.75" customHeight="1">
      <c r="BG900" s="53"/>
    </row>
    <row r="901" spans="59:59" ht="12.75" customHeight="1">
      <c r="BG901" s="53"/>
    </row>
    <row r="902" spans="59:59" ht="12.75" customHeight="1">
      <c r="BG902" s="53"/>
    </row>
    <row r="903" spans="59:59" ht="12.75" customHeight="1">
      <c r="BG903" s="53"/>
    </row>
    <row r="904" spans="59:59" ht="12.75" customHeight="1">
      <c r="BG904" s="53"/>
    </row>
    <row r="905" spans="59:59" ht="12.75" customHeight="1">
      <c r="BG905" s="53"/>
    </row>
    <row r="906" spans="59:59" ht="12.75" customHeight="1">
      <c r="BG906" s="53"/>
    </row>
    <row r="907" spans="59:59" ht="12.75" customHeight="1">
      <c r="BG907" s="53"/>
    </row>
    <row r="908" spans="59:59" ht="12.75" customHeight="1">
      <c r="BG908" s="53"/>
    </row>
    <row r="909" spans="59:59" ht="12.75" customHeight="1">
      <c r="BG909" s="53"/>
    </row>
    <row r="910" spans="59:59" ht="12.75" customHeight="1">
      <c r="BG910" s="53"/>
    </row>
    <row r="911" spans="59:59" ht="12.75" customHeight="1">
      <c r="BG911" s="53"/>
    </row>
    <row r="912" spans="59:59" ht="12.75" customHeight="1">
      <c r="BG912" s="53"/>
    </row>
    <row r="913" spans="59:59" ht="12.75" customHeight="1">
      <c r="BG913" s="53"/>
    </row>
    <row r="914" spans="59:59" ht="12.75" customHeight="1">
      <c r="BG914" s="53"/>
    </row>
    <row r="915" spans="59:59" ht="12.75" customHeight="1">
      <c r="BG915" s="53"/>
    </row>
    <row r="916" spans="59:59" ht="12.75" customHeight="1">
      <c r="BG916" s="53"/>
    </row>
    <row r="917" spans="59:59" ht="12.75" customHeight="1">
      <c r="BG917" s="53"/>
    </row>
    <row r="918" spans="59:59" ht="12.75" customHeight="1">
      <c r="BG918" s="53"/>
    </row>
    <row r="919" spans="59:59" ht="12.75" customHeight="1">
      <c r="BG919" s="53"/>
    </row>
    <row r="920" spans="59:59" ht="12.75" customHeight="1">
      <c r="BG920" s="53"/>
    </row>
    <row r="921" spans="59:59" ht="12.75" customHeight="1">
      <c r="BG921" s="53"/>
    </row>
    <row r="922" spans="59:59" ht="12.75" customHeight="1">
      <c r="BG922" s="53"/>
    </row>
    <row r="923" spans="59:59" ht="12.75" customHeight="1">
      <c r="BG923" s="53"/>
    </row>
    <row r="924" spans="59:59" ht="12.75" customHeight="1">
      <c r="BG924" s="53"/>
    </row>
    <row r="925" spans="59:59" ht="12.75" customHeight="1">
      <c r="BG925" s="53"/>
    </row>
    <row r="926" spans="59:59" ht="12.75" customHeight="1">
      <c r="BG926" s="53"/>
    </row>
    <row r="927" spans="59:59" ht="12.75" customHeight="1">
      <c r="BG927" s="53"/>
    </row>
    <row r="928" spans="59:59" ht="12.75" customHeight="1">
      <c r="BG928" s="53"/>
    </row>
    <row r="929" spans="59:59" ht="12.75" customHeight="1">
      <c r="BG929" s="53"/>
    </row>
    <row r="930" spans="59:59" ht="12.75" customHeight="1">
      <c r="BG930" s="53"/>
    </row>
    <row r="931" spans="59:59" ht="12.75" customHeight="1">
      <c r="BG931" s="53"/>
    </row>
    <row r="932" spans="59:59" ht="12.75" customHeight="1">
      <c r="BG932" s="53"/>
    </row>
    <row r="933" spans="59:59" ht="12.75" customHeight="1">
      <c r="BG933" s="53"/>
    </row>
    <row r="934" spans="59:59" ht="12.75" customHeight="1">
      <c r="BG934" s="53"/>
    </row>
    <row r="935" spans="59:59" ht="12.75" customHeight="1">
      <c r="BG935" s="53"/>
    </row>
    <row r="936" spans="59:59" ht="12.75" customHeight="1">
      <c r="BG936" s="53"/>
    </row>
    <row r="937" spans="59:59" ht="12.75" customHeight="1">
      <c r="BG937" s="53"/>
    </row>
    <row r="938" spans="59:59" ht="12.75" customHeight="1">
      <c r="BG938" s="53"/>
    </row>
    <row r="939" spans="59:59" ht="12.75" customHeight="1">
      <c r="BG939" s="53"/>
    </row>
    <row r="940" spans="59:59" ht="12.75" customHeight="1">
      <c r="BG940" s="53"/>
    </row>
    <row r="941" spans="59:59" ht="12.75" customHeight="1">
      <c r="BG941" s="53"/>
    </row>
    <row r="942" spans="59:59" ht="12.75" customHeight="1">
      <c r="BG942" s="53"/>
    </row>
    <row r="943" spans="59:59" ht="12.75" customHeight="1">
      <c r="BG943" s="53"/>
    </row>
    <row r="944" spans="59:59" ht="12.75" customHeight="1">
      <c r="BG944" s="53"/>
    </row>
    <row r="945" spans="59:59" ht="12.75" customHeight="1">
      <c r="BG945" s="53"/>
    </row>
    <row r="946" spans="59:59" ht="12.75" customHeight="1">
      <c r="BG946" s="53"/>
    </row>
    <row r="947" spans="59:59" ht="12.75" customHeight="1">
      <c r="BG947" s="53"/>
    </row>
    <row r="948" spans="59:59" ht="12.75" customHeight="1">
      <c r="BG948" s="53"/>
    </row>
    <row r="949" spans="59:59" ht="12.75" customHeight="1">
      <c r="BG949" s="53"/>
    </row>
    <row r="950" spans="59:59" ht="12.75" customHeight="1">
      <c r="BG950" s="53"/>
    </row>
    <row r="951" spans="59:59" ht="12.75" customHeight="1">
      <c r="BG951" s="53"/>
    </row>
    <row r="952" spans="59:59" ht="12.75" customHeight="1">
      <c r="BG952" s="53"/>
    </row>
    <row r="953" spans="59:59" ht="12.75" customHeight="1">
      <c r="BG953" s="53"/>
    </row>
    <row r="954" spans="59:59" ht="12.75" customHeight="1">
      <c r="BG954" s="53"/>
    </row>
    <row r="955" spans="59:59" ht="12.75" customHeight="1">
      <c r="BG955" s="53"/>
    </row>
    <row r="956" spans="59:59" ht="12.75" customHeight="1">
      <c r="BG956" s="53"/>
    </row>
    <row r="957" spans="59:59" ht="12.75" customHeight="1">
      <c r="BG957" s="53"/>
    </row>
    <row r="958" spans="59:59" ht="12.75" customHeight="1">
      <c r="BG958" s="53"/>
    </row>
    <row r="959" spans="59:59" ht="12.75" customHeight="1">
      <c r="BG959" s="53"/>
    </row>
    <row r="960" spans="59:59" ht="12.75" customHeight="1">
      <c r="BG960" s="53"/>
    </row>
    <row r="961" spans="59:59" ht="12.75" customHeight="1">
      <c r="BG961" s="53"/>
    </row>
    <row r="962" spans="59:59" ht="12.75" customHeight="1">
      <c r="BG962" s="53"/>
    </row>
    <row r="963" spans="59:59" ht="12.75" customHeight="1">
      <c r="BG963" s="53"/>
    </row>
    <row r="964" spans="59:59" ht="12.75" customHeight="1">
      <c r="BG964" s="53"/>
    </row>
    <row r="965" spans="59:59" ht="12.75" customHeight="1">
      <c r="BG965" s="53"/>
    </row>
    <row r="966" spans="59:59" ht="12.75" customHeight="1">
      <c r="BG966" s="53"/>
    </row>
    <row r="967" spans="59:59" ht="12.75" customHeight="1">
      <c r="BG967" s="53"/>
    </row>
    <row r="968" spans="59:59" ht="12.75" customHeight="1">
      <c r="BG968" s="53"/>
    </row>
    <row r="969" spans="59:59" ht="12.75" customHeight="1">
      <c r="BG969" s="53"/>
    </row>
    <row r="970" spans="59:59" ht="12.75" customHeight="1">
      <c r="BG970" s="53"/>
    </row>
    <row r="971" spans="59:59" ht="12.75" customHeight="1">
      <c r="BG971" s="53"/>
    </row>
    <row r="972" spans="59:59" ht="12.75" customHeight="1">
      <c r="BG972" s="53"/>
    </row>
    <row r="973" spans="59:59" ht="12.75" customHeight="1">
      <c r="BG973" s="53"/>
    </row>
    <row r="974" spans="59:59" ht="12.75" customHeight="1">
      <c r="BG974" s="53"/>
    </row>
    <row r="975" spans="59:59" ht="12.75" customHeight="1">
      <c r="BG975" s="53"/>
    </row>
    <row r="976" spans="59:59" ht="12.75" customHeight="1">
      <c r="BG976" s="53"/>
    </row>
    <row r="977" spans="59:59" ht="12.75" customHeight="1">
      <c r="BG977" s="53"/>
    </row>
    <row r="978" spans="59:59" ht="12.75" customHeight="1">
      <c r="BG978" s="53"/>
    </row>
    <row r="979" spans="59:59" ht="12.75" customHeight="1">
      <c r="BG979" s="53"/>
    </row>
    <row r="980" spans="59:59" ht="12.75" customHeight="1">
      <c r="BG980" s="53"/>
    </row>
    <row r="981" spans="59:59" ht="12.75" customHeight="1">
      <c r="BG981" s="53"/>
    </row>
    <row r="982" spans="59:59" ht="12.75" customHeight="1">
      <c r="BG982" s="53"/>
    </row>
    <row r="983" spans="59:59" ht="12.75" customHeight="1">
      <c r="BG983" s="53"/>
    </row>
    <row r="984" spans="59:59" ht="12.75" customHeight="1">
      <c r="BG984" s="53"/>
    </row>
    <row r="985" spans="59:59" ht="12.75" customHeight="1">
      <c r="BG985" s="53"/>
    </row>
    <row r="986" spans="59:59" ht="12.75" customHeight="1">
      <c r="BG986" s="53"/>
    </row>
    <row r="987" spans="59:59" ht="12.75" customHeight="1">
      <c r="BG987" s="53"/>
    </row>
    <row r="988" spans="59:59" ht="12.75" customHeight="1">
      <c r="BG988" s="53"/>
    </row>
    <row r="989" spans="59:59" ht="12.75" customHeight="1">
      <c r="BG989" s="53"/>
    </row>
    <row r="990" spans="59:59" ht="12.75" customHeight="1">
      <c r="BG990" s="53"/>
    </row>
    <row r="991" spans="59:59" ht="12.75" customHeight="1">
      <c r="BG991" s="53"/>
    </row>
    <row r="992" spans="59:59" ht="12.75" customHeight="1">
      <c r="BG992" s="53"/>
    </row>
    <row r="993" spans="59:59" ht="12.75" customHeight="1">
      <c r="BG993" s="53"/>
    </row>
    <row r="994" spans="59:59" ht="12.75" customHeight="1">
      <c r="BG994" s="53"/>
    </row>
    <row r="995" spans="59:59" ht="12.75" customHeight="1">
      <c r="BG995" s="53"/>
    </row>
    <row r="996" spans="59:59" ht="12.75" customHeight="1">
      <c r="BG996" s="53"/>
    </row>
    <row r="997" spans="59:59" ht="12.75" customHeight="1">
      <c r="BG997" s="53"/>
    </row>
    <row r="998" spans="59:59" ht="12.75" customHeight="1">
      <c r="BG998" s="53"/>
    </row>
    <row r="999" spans="59:59" ht="12.75" customHeight="1">
      <c r="BG999" s="53"/>
    </row>
    <row r="1000" spans="59:59" ht="12.75" customHeight="1">
      <c r="BG1000" s="53"/>
    </row>
  </sheetData>
  <sheetProtection algorithmName="SHA-512" hashValue="7mAInpWy6RvRJupExJe0G5+jbIpnQIChVjIx95fKHyQfHVeG3ZrjtUXRWL/+YyjZrWA82aFZkvO+g3r1+F9Piw==" saltValue="SAeF/MNYdBwLzDCCVvjwug==" spinCount="100000" sheet="1" objects="1" scenarios="1"/>
  <pageMargins left="0.75" right="0.75" top="1" bottom="1"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Producer prices categorized</vt:lpstr>
      <vt:lpstr>B1</vt:lpstr>
      <vt:lpstr>B2</vt:lpstr>
      <vt:lpstr>B3</vt:lpstr>
      <vt:lpstr>B4</vt:lpstr>
      <vt:lpstr>B5</vt:lpstr>
      <vt:lpstr>B6</vt:lpstr>
      <vt:lpstr>B7</vt:lpstr>
      <vt:lpstr>IOmatrix</vt:lpstr>
      <vt:lpstr>Basic2019</vt:lpstr>
      <vt:lpstr>pack2019</vt:lpstr>
      <vt:lpstr>indus2019</vt:lpstr>
      <vt:lpstr>trans2019</vt:lpstr>
      <vt:lpstr>trade2019</vt:lpstr>
      <vt:lpstr>Hh Use 2019</vt:lpstr>
      <vt:lpstr>waste2019</vt:lpstr>
      <vt:lpstr>IOtotal2019</vt:lpstr>
      <vt:lpstr>Use B2019</vt:lpstr>
      <vt:lpstr>Import B2019</vt:lpstr>
      <vt:lpstr>Depr2019</vt:lpstr>
      <vt:lpstr>Energy use2019</vt:lpstr>
      <vt:lpstr>energy price2019</vt:lpstr>
      <vt:lpstr>VAR2019</vt:lpstr>
      <vt:lpstr>Names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Rixt Kok</dc:creator>
  <cp:lastModifiedBy>Annika Carlsson-Kanyama</cp:lastModifiedBy>
  <dcterms:created xsi:type="dcterms:W3CDTF">2019-02-13T16:11:35Z</dcterms:created>
  <dcterms:modified xsi:type="dcterms:W3CDTF">2019-12-09T12:57:34Z</dcterms:modified>
</cp:coreProperties>
</file>